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MSc_Offshore_Renewable_Energy\Semester 2\Group project\Wind farm layout\"/>
    </mc:Choice>
  </mc:AlternateContent>
  <xr:revisionPtr revIDLastSave="0" documentId="13_ncr:1_{99242F01-2E62-4748-B275-9D229A56B20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COE Wind Farm" sheetId="1" r:id="rId1"/>
    <sheet name="Discount Rate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I33" i="1"/>
  <c r="J33" i="1"/>
  <c r="J35" i="1" s="1"/>
  <c r="K33" i="1"/>
  <c r="L33" i="1"/>
  <c r="M33" i="1"/>
  <c r="N33" i="1"/>
  <c r="O33" i="1"/>
  <c r="P33" i="1"/>
  <c r="Q33" i="1"/>
  <c r="R33" i="1"/>
  <c r="R35" i="1" s="1"/>
  <c r="S33" i="1"/>
  <c r="T33" i="1"/>
  <c r="U33" i="1"/>
  <c r="V33" i="1"/>
  <c r="W33" i="1"/>
  <c r="X33" i="1"/>
  <c r="Y33" i="1"/>
  <c r="Y35" i="1" s="1"/>
  <c r="Z33" i="1"/>
  <c r="Z35" i="1" s="1"/>
  <c r="AA33" i="1"/>
  <c r="D33" i="1"/>
  <c r="E33" i="1"/>
  <c r="E35" i="1" s="1"/>
  <c r="F33" i="1"/>
  <c r="G33" i="1"/>
  <c r="Q35" i="1"/>
  <c r="H33" i="1"/>
  <c r="C7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I35" i="1"/>
  <c r="R22" i="1"/>
  <c r="G22" i="1"/>
  <c r="F22" i="1"/>
  <c r="E22" i="1"/>
  <c r="D22" i="1"/>
  <c r="C22" i="1"/>
  <c r="AA21" i="1"/>
  <c r="AA22" i="1" s="1"/>
  <c r="Z21" i="1"/>
  <c r="Z22" i="1" s="1"/>
  <c r="Y21" i="1"/>
  <c r="Y22" i="1" s="1"/>
  <c r="X21" i="1"/>
  <c r="X22" i="1" s="1"/>
  <c r="W21" i="1"/>
  <c r="W22" i="1" s="1"/>
  <c r="V21" i="1"/>
  <c r="V22" i="1" s="1"/>
  <c r="U21" i="1"/>
  <c r="U22" i="1" s="1"/>
  <c r="T21" i="1"/>
  <c r="T22" i="1" s="1"/>
  <c r="S21" i="1"/>
  <c r="S22" i="1" s="1"/>
  <c r="R21" i="1"/>
  <c r="Q21" i="1"/>
  <c r="Q22" i="1" s="1"/>
  <c r="P21" i="1"/>
  <c r="P22" i="1" s="1"/>
  <c r="O21" i="1"/>
  <c r="O22" i="1" s="1"/>
  <c r="N21" i="1"/>
  <c r="N22" i="1" s="1"/>
  <c r="M21" i="1"/>
  <c r="M22" i="1" s="1"/>
  <c r="L21" i="1"/>
  <c r="L22" i="1" s="1"/>
  <c r="K21" i="1"/>
  <c r="K22" i="1" s="1"/>
  <c r="J21" i="1"/>
  <c r="J22" i="1" s="1"/>
  <c r="I21" i="1"/>
  <c r="I22" i="1" s="1"/>
  <c r="H21" i="1"/>
  <c r="H22" i="1" s="1"/>
  <c r="X35" i="1" l="1"/>
  <c r="F35" i="1"/>
  <c r="N35" i="1"/>
  <c r="V35" i="1"/>
  <c r="C35" i="1"/>
  <c r="K35" i="1"/>
  <c r="S35" i="1"/>
  <c r="AA35" i="1"/>
  <c r="D35" i="1"/>
  <c r="L35" i="1"/>
  <c r="T35" i="1"/>
  <c r="M35" i="1"/>
  <c r="U35" i="1"/>
  <c r="G35" i="1"/>
  <c r="O35" i="1"/>
  <c r="W35" i="1"/>
  <c r="H35" i="1"/>
  <c r="P35" i="1"/>
  <c r="C37" i="1" l="1"/>
</calcChain>
</file>

<file path=xl/sharedStrings.xml><?xml version="1.0" encoding="utf-8"?>
<sst xmlns="http://schemas.openxmlformats.org/spreadsheetml/2006/main" count="42" uniqueCount="30">
  <si>
    <t>Years</t>
  </si>
  <si>
    <t>Discount rate</t>
  </si>
  <si>
    <t>Energy Generation MW*h/year</t>
  </si>
  <si>
    <t>Discounted Energy Generation</t>
  </si>
  <si>
    <t>Project development</t>
  </si>
  <si>
    <t>Turbine</t>
  </si>
  <si>
    <t>Substructure</t>
  </si>
  <si>
    <t>Mooring and Anchoring System</t>
  </si>
  <si>
    <t xml:space="preserve">Electrical interconnection </t>
  </si>
  <si>
    <t>Installation</t>
  </si>
  <si>
    <t>Insurance during construction</t>
  </si>
  <si>
    <t>Contingency</t>
  </si>
  <si>
    <t>OPEX</t>
  </si>
  <si>
    <t>Annual Cost</t>
  </si>
  <si>
    <t>Discounted Annual Cost</t>
  </si>
  <si>
    <t>WACC</t>
  </si>
  <si>
    <t>year of project development</t>
  </si>
  <si>
    <t>discount rate</t>
  </si>
  <si>
    <t>LCOE  [£/MW]</t>
  </si>
  <si>
    <t>£/MW</t>
  </si>
  <si>
    <t>£/MW/unit turbine</t>
  </si>
  <si>
    <t>per unit turbine</t>
  </si>
  <si>
    <t>per installed Anchor</t>
  </si>
  <si>
    <t>.+10%</t>
  </si>
  <si>
    <t>CAPEX</t>
  </si>
  <si>
    <t>O&amp;M Cost</t>
  </si>
  <si>
    <t>£/MW/year</t>
  </si>
  <si>
    <t>insurance during operating phase</t>
  </si>
  <si>
    <t>£/year/MW</t>
  </si>
  <si>
    <t>CAPEX + OPEX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</si>
</sst>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-[$£-809]* #,##0.00_-;\-[$£-809]* #,##0.00_-;_-[$£-809]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>
      <alignment horizontal="left" vertical="center" wrapText="1"/>
    </xf>
    <xf numFmtId="9" fontId="0" fillId="0" borderId="1" xfId="1" applyFont="1" applyBorder="1"/>
    <xf numFmtId="0" fontId="0" fillId="0" borderId="1" xfId="0" applyBorder="1" applyAlignment="1">
      <alignment horizontal="left" vertical="center"/>
    </xf>
    <xf numFmtId="10" fontId="0" fillId="0" borderId="0" xfId="0" applyNumberFormat="1"/>
    <xf numFmtId="165" fontId="0" fillId="0" borderId="1" xfId="1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4" xfId="0" applyNumberFormat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5" fontId="0" fillId="2" borderId="7" xfId="0" applyNumberFormat="1" applyFill="1" applyBorder="1"/>
    <xf numFmtId="0" fontId="0" fillId="2" borderId="5" xfId="0" applyFill="1" applyBorder="1"/>
    <xf numFmtId="164" fontId="0" fillId="2" borderId="7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Discount function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Discount reate function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'Discount Rate'!$B$6:$B$30</c:f>
              <c:numCache>
                <c:formatCode>General</c:formatCode>
                <c:ptCount val="25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</c:numCache>
            </c:numRef>
          </c:xVal>
          <c:yVal>
            <c:numRef>
              <c:f>'Discount Rate'!$C$6:$C$30</c:f>
              <c:numCache>
                <c:formatCode>General</c:formatCode>
                <c:ptCount val="25"/>
                <c:pt idx="0">
                  <c:v>1</c:v>
                </c:pt>
                <c:pt idx="1">
                  <c:v>0.95302949243049406</c:v>
                </c:pt>
                <c:pt idx="2">
                  <c:v>0.86560353535921342</c:v>
                </c:pt>
                <c:pt idx="3">
                  <c:v>0.78619757979946725</c:v>
                </c:pt>
                <c:pt idx="4">
                  <c:v>0.71407591262440273</c:v>
                </c:pt>
                <c:pt idx="5">
                  <c:v>0.64857031119382624</c:v>
                </c:pt>
                <c:pt idx="6">
                  <c:v>0.58907385212881591</c:v>
                </c:pt>
                <c:pt idx="7">
                  <c:v>0.53503528803707168</c:v>
                </c:pt>
                <c:pt idx="8">
                  <c:v>0.48595394008816684</c:v>
                </c:pt>
                <c:pt idx="9">
                  <c:v>0.44137505911731767</c:v>
                </c:pt>
                <c:pt idx="10">
                  <c:v>0.40088561227730951</c:v>
                </c:pt>
                <c:pt idx="11">
                  <c:v>0.36411045620100768</c:v>
                </c:pt>
                <c:pt idx="12">
                  <c:v>0.33070886121799065</c:v>
                </c:pt>
                <c:pt idx="13">
                  <c:v>0.30037135442142654</c:v>
                </c:pt>
                <c:pt idx="14">
                  <c:v>0.27281685233553726</c:v>
                </c:pt>
                <c:pt idx="15">
                  <c:v>0.24779005661720011</c:v>
                </c:pt>
                <c:pt idx="16">
                  <c:v>0.22505908866230709</c:v>
                </c:pt>
                <c:pt idx="17">
                  <c:v>0.20441334120100552</c:v>
                </c:pt>
                <c:pt idx="18">
                  <c:v>0.1856615269763901</c:v>
                </c:pt>
                <c:pt idx="19">
                  <c:v>0.16862990642723902</c:v>
                </c:pt>
                <c:pt idx="20">
                  <c:v>0.15316067795389554</c:v>
                </c:pt>
                <c:pt idx="21">
                  <c:v>0.13911051585276615</c:v>
                </c:pt>
                <c:pt idx="22">
                  <c:v>0.12634924237308465</c:v>
                </c:pt>
                <c:pt idx="23">
                  <c:v>0.11475862159226578</c:v>
                </c:pt>
                <c:pt idx="24">
                  <c:v>0.1042312639348463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9C3-48F5-923B-083A10E33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6386336"/>
        <c:axId val="1530325232"/>
      </c:scatterChart>
      <c:valAx>
        <c:axId val="1516386336"/>
        <c:scaling>
          <c:orientation val="minMax"/>
          <c:max val="20"/>
          <c:min val="-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0325232"/>
        <c:crosses val="autoZero"/>
        <c:crossBetween val="midCat"/>
        <c:majorUnit val="1"/>
      </c:valAx>
      <c:valAx>
        <c:axId val="15303252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6386336"/>
        <c:crossesAt val="-4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85725</xdr:rowOff>
    </xdr:from>
    <xdr:to>
      <xdr:col>11</xdr:col>
      <xdr:colOff>256359</xdr:colOff>
      <xdr:row>19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0C2740-0023-46D2-B25D-BFD935C00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rath-my.sharepoint.com/personal/ykb19224_uni_strath_ac_uk/Documents/2.%20Semester%202/EF%20936%20-%20Group%20Project/2.%20Offshore%20Wind%20Farm%20(layout.%20LCOE)/LCOE_HEIDAR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INSTRUCTIONS"/>
      <sheetName val="INPUT"/>
      <sheetName val="SENSIVITY ANALYSIS"/>
      <sheetName val="LCOE"/>
      <sheetName val="CASH FLOW"/>
      <sheetName val="ppt"/>
      <sheetName val="payback"/>
    </sheetNames>
    <sheetDataSet>
      <sheetData sheetId="0"/>
      <sheetData sheetId="1"/>
      <sheetData sheetId="2"/>
      <sheetData sheetId="3"/>
      <sheetData sheetId="4"/>
      <sheetData sheetId="5">
        <row r="38">
          <cell r="B38">
            <v>-4</v>
          </cell>
          <cell r="C38">
            <v>1</v>
          </cell>
        </row>
        <row r="39">
          <cell r="B39">
            <v>-3</v>
          </cell>
          <cell r="C39">
            <v>0.95302949243049406</v>
          </cell>
        </row>
        <row r="40">
          <cell r="B40">
            <v>-2</v>
          </cell>
          <cell r="C40">
            <v>0.86560353535921342</v>
          </cell>
        </row>
        <row r="41">
          <cell r="B41">
            <v>-1</v>
          </cell>
          <cell r="C41">
            <v>0.78619757979946725</v>
          </cell>
        </row>
        <row r="42">
          <cell r="B42">
            <v>0</v>
          </cell>
          <cell r="C42">
            <v>0.71407591262440273</v>
          </cell>
        </row>
        <row r="43">
          <cell r="B43">
            <v>1</v>
          </cell>
          <cell r="C43">
            <v>0.64857031119382624</v>
          </cell>
        </row>
        <row r="44">
          <cell r="B44">
            <v>2</v>
          </cell>
          <cell r="C44">
            <v>0.58907385212881591</v>
          </cell>
        </row>
        <row r="45">
          <cell r="B45">
            <v>3</v>
          </cell>
          <cell r="C45">
            <v>0.53503528803707168</v>
          </cell>
        </row>
        <row r="46">
          <cell r="B46">
            <v>4</v>
          </cell>
          <cell r="C46">
            <v>0.48595394008816684</v>
          </cell>
        </row>
        <row r="47">
          <cell r="B47">
            <v>5</v>
          </cell>
          <cell r="C47">
            <v>0.44137505911731767</v>
          </cell>
        </row>
        <row r="48">
          <cell r="B48">
            <v>6</v>
          </cell>
          <cell r="C48">
            <v>0.40088561227730951</v>
          </cell>
        </row>
        <row r="49">
          <cell r="B49">
            <v>7</v>
          </cell>
          <cell r="C49">
            <v>0.36411045620100768</v>
          </cell>
        </row>
        <row r="50">
          <cell r="B50">
            <v>8</v>
          </cell>
          <cell r="C50">
            <v>0.33070886121799065</v>
          </cell>
        </row>
        <row r="51">
          <cell r="B51">
            <v>9</v>
          </cell>
          <cell r="C51">
            <v>0.30037135442142654</v>
          </cell>
        </row>
        <row r="52">
          <cell r="B52">
            <v>10</v>
          </cell>
          <cell r="C52">
            <v>0.27281685233553726</v>
          </cell>
        </row>
        <row r="53">
          <cell r="B53">
            <v>11</v>
          </cell>
          <cell r="C53">
            <v>0.24779005661720011</v>
          </cell>
        </row>
        <row r="54">
          <cell r="B54">
            <v>12</v>
          </cell>
          <cell r="C54">
            <v>0.22505908866230709</v>
          </cell>
        </row>
        <row r="55">
          <cell r="B55">
            <v>13</v>
          </cell>
          <cell r="C55">
            <v>0.20441334120100552</v>
          </cell>
        </row>
        <row r="56">
          <cell r="B56">
            <v>14</v>
          </cell>
          <cell r="C56">
            <v>0.1856615269763901</v>
          </cell>
        </row>
        <row r="57">
          <cell r="B57">
            <v>15</v>
          </cell>
          <cell r="C57">
            <v>0.16862990642723902</v>
          </cell>
        </row>
        <row r="58">
          <cell r="B58">
            <v>16</v>
          </cell>
          <cell r="C58">
            <v>0.15316067795389554</v>
          </cell>
        </row>
        <row r="59">
          <cell r="B59">
            <v>17</v>
          </cell>
          <cell r="C59">
            <v>0.13911051585276615</v>
          </cell>
        </row>
        <row r="60">
          <cell r="B60">
            <v>18</v>
          </cell>
          <cell r="C60">
            <v>0.12634924237308465</v>
          </cell>
        </row>
        <row r="61">
          <cell r="B61">
            <v>19</v>
          </cell>
          <cell r="C61">
            <v>0.11475862159226578</v>
          </cell>
        </row>
        <row r="62">
          <cell r="B62">
            <v>20</v>
          </cell>
          <cell r="C62">
            <v>0.1042312639348463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37"/>
  <sheetViews>
    <sheetView tabSelected="1" workbookViewId="0">
      <selection sqref="A1:XFD1"/>
    </sheetView>
  </sheetViews>
  <sheetFormatPr defaultRowHeight="15" x14ac:dyDescent="0.25"/>
  <cols>
    <col min="2" max="2" width="31.140625" bestFit="1" customWidth="1"/>
    <col min="3" max="3" width="26.42578125" bestFit="1" customWidth="1"/>
    <col min="4" max="4" width="15.28515625" bestFit="1" customWidth="1"/>
    <col min="5" max="27" width="18" bestFit="1" customWidth="1"/>
  </cols>
  <sheetData>
    <row r="2" spans="2:5" x14ac:dyDescent="0.25">
      <c r="B2" s="2" t="s">
        <v>4</v>
      </c>
      <c r="C2" s="10">
        <v>150000</v>
      </c>
      <c r="D2" s="2" t="s">
        <v>19</v>
      </c>
      <c r="E2" s="4">
        <v>150000000</v>
      </c>
    </row>
    <row r="3" spans="2:5" x14ac:dyDescent="0.25">
      <c r="B3" s="2" t="s">
        <v>5</v>
      </c>
      <c r="C3" s="10">
        <v>1100000</v>
      </c>
      <c r="D3" s="2" t="s">
        <v>20</v>
      </c>
      <c r="E3" s="4">
        <v>1100000000</v>
      </c>
    </row>
    <row r="4" spans="2:5" x14ac:dyDescent="0.25">
      <c r="B4" s="2" t="s">
        <v>6</v>
      </c>
      <c r="C4" s="10">
        <v>3720000</v>
      </c>
      <c r="D4" s="2" t="s">
        <v>21</v>
      </c>
      <c r="E4" s="4">
        <v>372000000</v>
      </c>
    </row>
    <row r="5" spans="2:5" x14ac:dyDescent="0.25">
      <c r="B5" s="2" t="s">
        <v>7</v>
      </c>
      <c r="C5" s="10">
        <v>136000</v>
      </c>
      <c r="D5" s="2" t="s">
        <v>22</v>
      </c>
      <c r="E5" s="4">
        <v>81600000</v>
      </c>
    </row>
    <row r="6" spans="2:5" x14ac:dyDescent="0.25">
      <c r="B6" s="2" t="s">
        <v>8</v>
      </c>
      <c r="C6" s="10">
        <v>115700</v>
      </c>
      <c r="D6" s="2" t="s">
        <v>19</v>
      </c>
      <c r="E6" s="4">
        <v>115700000</v>
      </c>
    </row>
    <row r="7" spans="2:5" x14ac:dyDescent="0.25">
      <c r="B7" s="2" t="s">
        <v>9</v>
      </c>
      <c r="C7" s="10">
        <v>459000</v>
      </c>
      <c r="D7" s="2" t="s">
        <v>20</v>
      </c>
      <c r="E7" s="4">
        <v>459000000</v>
      </c>
    </row>
    <row r="8" spans="2:5" x14ac:dyDescent="0.25">
      <c r="B8" s="2" t="s">
        <v>10</v>
      </c>
      <c r="C8" s="10">
        <v>38000</v>
      </c>
      <c r="D8" s="2" t="s">
        <v>19</v>
      </c>
      <c r="E8" s="4">
        <v>38000000</v>
      </c>
    </row>
    <row r="9" spans="2:5" x14ac:dyDescent="0.25">
      <c r="B9" s="2" t="s">
        <v>11</v>
      </c>
      <c r="C9" s="12" t="s">
        <v>23</v>
      </c>
      <c r="D9" s="13"/>
      <c r="E9" s="4">
        <v>231630000</v>
      </c>
    </row>
    <row r="10" spans="2:5" x14ac:dyDescent="0.25">
      <c r="B10" s="11" t="s">
        <v>24</v>
      </c>
      <c r="C10" s="11"/>
      <c r="D10" s="11"/>
      <c r="E10" s="4">
        <v>2547930000</v>
      </c>
    </row>
    <row r="11" spans="2:5" x14ac:dyDescent="0.25">
      <c r="B11" s="2" t="s">
        <v>25</v>
      </c>
      <c r="C11" s="2">
        <v>75000</v>
      </c>
      <c r="D11" s="2" t="s">
        <v>26</v>
      </c>
      <c r="E11" s="4">
        <v>1500000000</v>
      </c>
    </row>
    <row r="12" spans="2:5" x14ac:dyDescent="0.25">
      <c r="B12" s="2" t="s">
        <v>27</v>
      </c>
      <c r="C12" s="2">
        <v>15600</v>
      </c>
      <c r="D12" s="2" t="s">
        <v>28</v>
      </c>
      <c r="E12" s="4">
        <v>312000000</v>
      </c>
    </row>
    <row r="13" spans="2:5" ht="15.75" thickBot="1" x14ac:dyDescent="0.3">
      <c r="B13" s="14" t="s">
        <v>12</v>
      </c>
      <c r="C13" s="14"/>
      <c r="D13" s="14"/>
      <c r="E13" s="15">
        <v>1812000000</v>
      </c>
    </row>
    <row r="14" spans="2:5" ht="15.75" thickBot="1" x14ac:dyDescent="0.3">
      <c r="B14" s="16" t="s">
        <v>29</v>
      </c>
      <c r="C14" s="17"/>
      <c r="D14" s="17"/>
      <c r="E14" s="18">
        <v>4359930000</v>
      </c>
    </row>
    <row r="17" spans="2:27" x14ac:dyDescent="0.25">
      <c r="B17" s="1" t="s">
        <v>0</v>
      </c>
      <c r="C17" s="1">
        <v>-4</v>
      </c>
      <c r="D17" s="1">
        <v>-3</v>
      </c>
      <c r="E17" s="1">
        <v>-2</v>
      </c>
      <c r="F17" s="1">
        <v>-1</v>
      </c>
      <c r="G17" s="1">
        <v>0</v>
      </c>
      <c r="H17" s="1">
        <v>1</v>
      </c>
      <c r="I17" s="1">
        <v>2</v>
      </c>
      <c r="J17" s="1">
        <v>3</v>
      </c>
      <c r="K17" s="1">
        <v>4</v>
      </c>
      <c r="L17" s="1">
        <v>5</v>
      </c>
      <c r="M17" s="1">
        <v>6</v>
      </c>
      <c r="N17" s="1">
        <v>7</v>
      </c>
      <c r="O17" s="1">
        <v>8</v>
      </c>
      <c r="P17" s="1">
        <v>9</v>
      </c>
      <c r="Q17" s="1">
        <v>10</v>
      </c>
      <c r="R17" s="1">
        <v>11</v>
      </c>
      <c r="S17" s="1">
        <v>12</v>
      </c>
      <c r="T17" s="1">
        <v>13</v>
      </c>
      <c r="U17" s="1">
        <v>14</v>
      </c>
      <c r="V17" s="1">
        <v>15</v>
      </c>
      <c r="W17" s="1">
        <v>16</v>
      </c>
      <c r="X17" s="1">
        <v>17</v>
      </c>
      <c r="Y17" s="1">
        <v>18</v>
      </c>
      <c r="Z17" s="1">
        <v>19</v>
      </c>
      <c r="AA17" s="1">
        <v>20</v>
      </c>
    </row>
    <row r="19" spans="2:27" x14ac:dyDescent="0.25">
      <c r="B19" s="2" t="s">
        <v>1</v>
      </c>
      <c r="C19" s="2">
        <v>1</v>
      </c>
      <c r="D19" s="3">
        <v>0.95302949243049406</v>
      </c>
      <c r="E19" s="3">
        <v>0.86560353535921342</v>
      </c>
      <c r="F19" s="3">
        <v>0.78619757979946725</v>
      </c>
      <c r="G19" s="3">
        <v>0.71407591262440273</v>
      </c>
      <c r="H19" s="3">
        <v>0.64857031119382624</v>
      </c>
      <c r="I19" s="3">
        <v>0.58907385212881591</v>
      </c>
      <c r="J19" s="3">
        <v>0.53503528803707168</v>
      </c>
      <c r="K19" s="3">
        <v>0.48595394008816684</v>
      </c>
      <c r="L19" s="3">
        <v>0.44137505911731767</v>
      </c>
      <c r="M19" s="3">
        <v>0.40088561227730951</v>
      </c>
      <c r="N19" s="3">
        <v>0.36411045620100768</v>
      </c>
      <c r="O19" s="3">
        <v>0.33070886121799065</v>
      </c>
      <c r="P19" s="3">
        <v>0.30037135442142654</v>
      </c>
      <c r="Q19" s="3">
        <v>0.27281685233553726</v>
      </c>
      <c r="R19" s="3">
        <v>0.24779005661720011</v>
      </c>
      <c r="S19" s="3">
        <v>0.22505908866230709</v>
      </c>
      <c r="T19" s="3">
        <v>0.20441334120100552</v>
      </c>
      <c r="U19" s="3">
        <v>0.1856615269763901</v>
      </c>
      <c r="V19" s="3">
        <v>0.16862990642723902</v>
      </c>
      <c r="W19" s="3">
        <v>0.15316067795389554</v>
      </c>
      <c r="X19" s="3">
        <v>0.13911051585276615</v>
      </c>
      <c r="Y19" s="3">
        <v>0.12634924237308465</v>
      </c>
      <c r="Z19" s="3">
        <v>0.11475862159226578</v>
      </c>
      <c r="AA19" s="3">
        <v>0.1042312639348463</v>
      </c>
    </row>
    <row r="21" spans="2:27" x14ac:dyDescent="0.25">
      <c r="B21" s="2" t="s">
        <v>2</v>
      </c>
      <c r="C21" s="4"/>
      <c r="D21" s="4"/>
      <c r="E21" s="4"/>
      <c r="F21" s="4"/>
      <c r="G21" s="4"/>
      <c r="H21" s="2">
        <f>5248.44*1000</f>
        <v>5248440</v>
      </c>
      <c r="I21" s="2">
        <f t="shared" ref="I21:AA21" si="0">5248.44*1000</f>
        <v>5248440</v>
      </c>
      <c r="J21" s="2">
        <f t="shared" si="0"/>
        <v>5248440</v>
      </c>
      <c r="K21" s="2">
        <f t="shared" si="0"/>
        <v>5248440</v>
      </c>
      <c r="L21" s="2">
        <f t="shared" si="0"/>
        <v>5248440</v>
      </c>
      <c r="M21" s="2">
        <f t="shared" si="0"/>
        <v>5248440</v>
      </c>
      <c r="N21" s="2">
        <f t="shared" si="0"/>
        <v>5248440</v>
      </c>
      <c r="O21" s="2">
        <f t="shared" si="0"/>
        <v>5248440</v>
      </c>
      <c r="P21" s="2">
        <f t="shared" si="0"/>
        <v>5248440</v>
      </c>
      <c r="Q21" s="2">
        <f t="shared" si="0"/>
        <v>5248440</v>
      </c>
      <c r="R21" s="2">
        <f t="shared" si="0"/>
        <v>5248440</v>
      </c>
      <c r="S21" s="2">
        <f t="shared" si="0"/>
        <v>5248440</v>
      </c>
      <c r="T21" s="2">
        <f t="shared" si="0"/>
        <v>5248440</v>
      </c>
      <c r="U21" s="2">
        <f t="shared" si="0"/>
        <v>5248440</v>
      </c>
      <c r="V21" s="2">
        <f t="shared" si="0"/>
        <v>5248440</v>
      </c>
      <c r="W21" s="2">
        <f t="shared" si="0"/>
        <v>5248440</v>
      </c>
      <c r="X21" s="2">
        <f t="shared" si="0"/>
        <v>5248440</v>
      </c>
      <c r="Y21" s="2">
        <f t="shared" si="0"/>
        <v>5248440</v>
      </c>
      <c r="Z21" s="2">
        <f t="shared" si="0"/>
        <v>5248440</v>
      </c>
      <c r="AA21" s="2">
        <f t="shared" si="0"/>
        <v>5248440</v>
      </c>
    </row>
    <row r="22" spans="2:27" x14ac:dyDescent="0.25">
      <c r="B22" s="2" t="s">
        <v>3</v>
      </c>
      <c r="C22" s="5">
        <f>C19*C21</f>
        <v>0</v>
      </c>
      <c r="D22" s="5">
        <f t="shared" ref="D22:AA22" si="1">D19*D21</f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  <c r="H22" s="5">
        <f>H19*H21</f>
        <v>3403982.3640821255</v>
      </c>
      <c r="I22" s="5">
        <f t="shared" si="1"/>
        <v>3091718.7684669625</v>
      </c>
      <c r="J22" s="5">
        <f t="shared" si="1"/>
        <v>2808100.6071452885</v>
      </c>
      <c r="K22" s="5">
        <f t="shared" si="1"/>
        <v>2550500.0973163382</v>
      </c>
      <c r="L22" s="5">
        <f t="shared" si="1"/>
        <v>2316530.5152736949</v>
      </c>
      <c r="M22" s="5">
        <f t="shared" si="1"/>
        <v>2104024.0829007225</v>
      </c>
      <c r="N22" s="5">
        <f t="shared" si="1"/>
        <v>1911011.8827436168</v>
      </c>
      <c r="O22" s="5">
        <f t="shared" si="1"/>
        <v>1735705.6155709508</v>
      </c>
      <c r="P22" s="5">
        <f t="shared" si="1"/>
        <v>1576481.0313995918</v>
      </c>
      <c r="Q22" s="5">
        <f t="shared" si="1"/>
        <v>1431862.8804719271</v>
      </c>
      <c r="R22" s="5">
        <f t="shared" si="1"/>
        <v>1300511.2447519777</v>
      </c>
      <c r="S22" s="5">
        <f t="shared" si="1"/>
        <v>1181209.1232987989</v>
      </c>
      <c r="T22" s="5">
        <f t="shared" si="1"/>
        <v>1072851.1564930053</v>
      </c>
      <c r="U22" s="5">
        <f t="shared" si="1"/>
        <v>974433.38464396482</v>
      </c>
      <c r="V22" s="5">
        <f t="shared" si="1"/>
        <v>885043.94608897832</v>
      </c>
      <c r="W22" s="5">
        <f t="shared" si="1"/>
        <v>803854.62860034348</v>
      </c>
      <c r="X22" s="5">
        <f t="shared" si="1"/>
        <v>730113.19582229201</v>
      </c>
      <c r="Y22" s="5">
        <f t="shared" si="1"/>
        <v>663136.41764059244</v>
      </c>
      <c r="Z22" s="5">
        <f t="shared" si="1"/>
        <v>602303.73990971141</v>
      </c>
      <c r="AA22" s="5">
        <f>AA19*AA21</f>
        <v>547051.53488620475</v>
      </c>
    </row>
    <row r="24" spans="2:27" ht="45" x14ac:dyDescent="0.25">
      <c r="B24" s="6" t="s">
        <v>4</v>
      </c>
      <c r="C24" s="7">
        <v>0.7</v>
      </c>
      <c r="D24" s="7">
        <v>0.1</v>
      </c>
      <c r="E24" s="7">
        <v>0.1</v>
      </c>
      <c r="F24" s="7">
        <v>0.1</v>
      </c>
      <c r="G24" s="7">
        <v>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2:27" x14ac:dyDescent="0.25">
      <c r="B25" s="8" t="s">
        <v>5</v>
      </c>
      <c r="C25" s="7"/>
      <c r="D25" s="7"/>
      <c r="E25" s="7"/>
      <c r="F25" s="7">
        <v>0.5</v>
      </c>
      <c r="G25" s="7">
        <v>0.5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2:27" x14ac:dyDescent="0.25">
      <c r="B26" s="8" t="s">
        <v>6</v>
      </c>
      <c r="C26" s="7"/>
      <c r="D26" s="7"/>
      <c r="E26" s="7"/>
      <c r="F26" s="7">
        <v>0.5</v>
      </c>
      <c r="G26" s="7">
        <v>0.5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2:27" x14ac:dyDescent="0.25">
      <c r="B27" s="8" t="s">
        <v>7</v>
      </c>
      <c r="C27" s="7"/>
      <c r="D27" s="7"/>
      <c r="E27" s="7"/>
      <c r="F27" s="7">
        <v>0.4</v>
      </c>
      <c r="G27" s="7">
        <v>0.6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2:27" x14ac:dyDescent="0.25">
      <c r="B28" s="6" t="s">
        <v>8</v>
      </c>
      <c r="C28" s="7"/>
      <c r="D28" s="7"/>
      <c r="E28" s="7">
        <v>0.7</v>
      </c>
      <c r="F28" s="7">
        <v>0.2</v>
      </c>
      <c r="G28" s="7">
        <v>0.1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2:27" x14ac:dyDescent="0.25">
      <c r="B29" s="8" t="s">
        <v>9</v>
      </c>
      <c r="C29" s="7"/>
      <c r="D29" s="7"/>
      <c r="E29" s="7"/>
      <c r="F29" s="7">
        <v>0.3</v>
      </c>
      <c r="G29" s="7">
        <v>0.7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2:27" x14ac:dyDescent="0.25">
      <c r="B30" s="6" t="s">
        <v>10</v>
      </c>
      <c r="C30" s="7"/>
      <c r="D30" s="7"/>
      <c r="E30" s="7">
        <v>0.33333333333333331</v>
      </c>
      <c r="F30" s="7">
        <v>0.33333333333333331</v>
      </c>
      <c r="G30" s="7">
        <v>0.33333333333333331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2:27" x14ac:dyDescent="0.25">
      <c r="B31" s="8" t="s">
        <v>11</v>
      </c>
      <c r="C31" s="7"/>
      <c r="D31" s="7"/>
      <c r="E31" s="7">
        <v>0.33333333333333331</v>
      </c>
      <c r="F31" s="7">
        <v>0.33333333333333331</v>
      </c>
      <c r="G31" s="7">
        <v>0.33333333333333331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2:27" x14ac:dyDescent="0.25">
      <c r="B32" s="2" t="s">
        <v>12</v>
      </c>
      <c r="C32" s="2"/>
      <c r="D32" s="4"/>
      <c r="E32" s="4"/>
      <c r="F32" s="4"/>
      <c r="G32" s="4"/>
      <c r="H32" s="7">
        <v>1</v>
      </c>
      <c r="I32" s="7">
        <v>1</v>
      </c>
      <c r="J32" s="7">
        <v>1</v>
      </c>
      <c r="K32" s="7">
        <v>1</v>
      </c>
      <c r="L32" s="7">
        <v>1</v>
      </c>
      <c r="M32" s="7">
        <v>1</v>
      </c>
      <c r="N32" s="7">
        <v>1</v>
      </c>
      <c r="O32" s="7">
        <v>1</v>
      </c>
      <c r="P32" s="7">
        <v>1</v>
      </c>
      <c r="Q32" s="7">
        <v>1</v>
      </c>
      <c r="R32" s="7">
        <v>1</v>
      </c>
      <c r="S32" s="7">
        <v>1</v>
      </c>
      <c r="T32" s="7">
        <v>1</v>
      </c>
      <c r="U32" s="7">
        <v>1</v>
      </c>
      <c r="V32" s="7">
        <v>1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</row>
    <row r="33" spans="2:27" x14ac:dyDescent="0.25">
      <c r="B33" s="2" t="s">
        <v>13</v>
      </c>
      <c r="C33" s="4">
        <f>+C31*$E$9+C30*$E$8+C29*$E$7+C28*$E$6+C27*$E$5+C26*$E$4+C25*$E$3+C24*$E$2+C32*$E$13/20</f>
        <v>105000000</v>
      </c>
      <c r="D33" s="4">
        <f>+D31*$E$9+D30*$E$8+D29*$E$7+D28*$E$6+D27*$E$5+D26*$E$4+D25*$E$3+D24*$E$2+D32*$E$13/20</f>
        <v>15000000</v>
      </c>
      <c r="E33" s="4">
        <f>+E31*$E$9+E30*$E$8+E29*$E$7+E28*$E$6+E27*$E$5+E26*$E$4+E25*$E$3+E24*$E$2+E32*$E$13/20</f>
        <v>185866666.66666669</v>
      </c>
      <c r="F33" s="4">
        <f>+F31*$E$9+F30*$E$8+F29*$E$7+F28*$E$6+F27*$E$5+F26*$E$4+F25*$E$3+F24*$E$2+F32*$E$13/20</f>
        <v>1034356666.6666667</v>
      </c>
      <c r="G33" s="4">
        <f>+G31*$E$9+G30*$E$8+G29*$E$7+G28*$E$6+G27*$E$5+G26*$E$4+G25*$E$3+G24*$E$2+G32*$E$13/20</f>
        <v>1207706666.6666667</v>
      </c>
      <c r="H33" s="4">
        <f>+H31*$E$9+H30*$E$8+H29*$E$7+H28*$E$6+H27*$E$5+H26*$E$4+H25*$E$3+H24*$E$2+H32*$E$13/20</f>
        <v>90600000</v>
      </c>
      <c r="I33" s="4">
        <f>+I31*$E$9+I30*$E$8+I29*$E$7+I28*$E$6+I27*$E$5+I26*$E$4+I25*$E$3+I24*$E$2+I32*$E$13/20</f>
        <v>90600000</v>
      </c>
      <c r="J33" s="4">
        <f>+J31*$E$9+J30*$E$8+J29*$E$7+J28*$E$6+J27*$E$5+J26*$E$4+J25*$E$3+J24*$E$2+J32*$E$13/20</f>
        <v>90600000</v>
      </c>
      <c r="K33" s="4">
        <f>+K31*$E$9+K30*$E$8+K29*$E$7+K28*$E$6+K27*$E$5+K26*$E$4+K25*$E$3+K24*$E$2+K32*$E$13/20</f>
        <v>90600000</v>
      </c>
      <c r="L33" s="4">
        <f>+L31*$E$9+L30*$E$8+L29*$E$7+L28*$E$6+L27*$E$5+L26*$E$4+L25*$E$3+L24*$E$2+L32*$E$13/20</f>
        <v>90600000</v>
      </c>
      <c r="M33" s="4">
        <f>+M31*$E$9+M30*$E$8+M29*$E$7+M28*$E$6+M27*$E$5+M26*$E$4+M25*$E$3+M24*$E$2+M32*$E$13/20</f>
        <v>90600000</v>
      </c>
      <c r="N33" s="4">
        <f>+N31*$E$9+N30*$E$8+N29*$E$7+N28*$E$6+N27*$E$5+N26*$E$4+N25*$E$3+N24*$E$2+N32*$E$13/20</f>
        <v>90600000</v>
      </c>
      <c r="O33" s="4">
        <f>+O31*$E$9+O30*$E$8+O29*$E$7+O28*$E$6+O27*$E$5+O26*$E$4+O25*$E$3+O24*$E$2+O32*$E$13/20</f>
        <v>90600000</v>
      </c>
      <c r="P33" s="4">
        <f>+P31*$E$9+P30*$E$8+P29*$E$7+P28*$E$6+P27*$E$5+P26*$E$4+P25*$E$3+P24*$E$2+P32*$E$13/20</f>
        <v>90600000</v>
      </c>
      <c r="Q33" s="4">
        <f>+Q31*$E$9+Q30*$E$8+Q29*$E$7+Q28*$E$6+Q27*$E$5+Q26*$E$4+Q25*$E$3+Q24*$E$2+Q32*$E$13/20</f>
        <v>90600000</v>
      </c>
      <c r="R33" s="4">
        <f>+R31*$E$9+R30*$E$8+R29*$E$7+R28*$E$6+R27*$E$5+R26*$E$4+R25*$E$3+R24*$E$2+R32*$E$13/20</f>
        <v>90600000</v>
      </c>
      <c r="S33" s="4">
        <f>+S31*$E$9+S30*$E$8+S29*$E$7+S28*$E$6+S27*$E$5+S26*$E$4+S25*$E$3+S24*$E$2+S32*$E$13/20</f>
        <v>90600000</v>
      </c>
      <c r="T33" s="4">
        <f>+T31*$E$9+T30*$E$8+T29*$E$7+T28*$E$6+T27*$E$5+T26*$E$4+T25*$E$3+T24*$E$2+T32*$E$13/20</f>
        <v>90600000</v>
      </c>
      <c r="U33" s="4">
        <f>+U31*$E$9+U30*$E$8+U29*$E$7+U28*$E$6+U27*$E$5+U26*$E$4+U25*$E$3+U24*$E$2+U32*$E$13/20</f>
        <v>90600000</v>
      </c>
      <c r="V33" s="4">
        <f>+V31*$E$9+V30*$E$8+V29*$E$7+V28*$E$6+V27*$E$5+V26*$E$4+V25*$E$3+V24*$E$2+V32*$E$13/20</f>
        <v>90600000</v>
      </c>
      <c r="W33" s="4">
        <f>+W31*$E$9+W30*$E$8+W29*$E$7+W28*$E$6+W27*$E$5+W26*$E$4+W25*$E$3+W24*$E$2+W32*$E$13/20</f>
        <v>90600000</v>
      </c>
      <c r="X33" s="4">
        <f>+X31*$E$9+X30*$E$8+X29*$E$7+X28*$E$6+X27*$E$5+X26*$E$4+X25*$E$3+X24*$E$2+X32*$E$13/20</f>
        <v>90600000</v>
      </c>
      <c r="Y33" s="4">
        <f>+Y31*$E$9+Y30*$E$8+Y29*$E$7+Y28*$E$6+Y27*$E$5+Y26*$E$4+Y25*$E$3+Y24*$E$2+Y32*$E$13/20</f>
        <v>90600000</v>
      </c>
      <c r="Z33" s="4">
        <f>+Z31*$E$9+Z30*$E$8+Z29*$E$7+Z28*$E$6+Z27*$E$5+Z26*$E$4+Z25*$E$3+Z24*$E$2+Z32*$E$13/20</f>
        <v>90600000</v>
      </c>
      <c r="AA33" s="4">
        <f>+AA31*$E$9+AA30*$E$8+AA29*$E$7+AA28*$E$6+AA27*$E$5+AA26*$E$4+AA25*$E$3+AA24*$E$2+AA32*$E$13/20</f>
        <v>90600000</v>
      </c>
    </row>
    <row r="35" spans="2:27" x14ac:dyDescent="0.25">
      <c r="B35" s="2" t="s">
        <v>14</v>
      </c>
      <c r="C35" s="4">
        <f>C33*C19</f>
        <v>105000000</v>
      </c>
      <c r="D35" s="4">
        <f t="shared" ref="D35:AA35" si="2">D33*D19</f>
        <v>14295442.386457412</v>
      </c>
      <c r="E35" s="4">
        <f>E33*E19</f>
        <v>160886843.77209914</v>
      </c>
      <c r="F35" s="4">
        <f t="shared" si="2"/>
        <v>813208707.98277771</v>
      </c>
      <c r="G35" s="4">
        <f t="shared" si="2"/>
        <v>862394240.18257535</v>
      </c>
      <c r="H35" s="4">
        <f t="shared" si="2"/>
        <v>58760470.194160655</v>
      </c>
      <c r="I35" s="4">
        <f t="shared" si="2"/>
        <v>53370091.002870724</v>
      </c>
      <c r="J35" s="4">
        <f t="shared" si="2"/>
        <v>48474197.096158691</v>
      </c>
      <c r="K35" s="4">
        <f t="shared" si="2"/>
        <v>44027426.971987918</v>
      </c>
      <c r="L35" s="4">
        <f t="shared" si="2"/>
        <v>39988580.356028982</v>
      </c>
      <c r="M35" s="4">
        <f t="shared" si="2"/>
        <v>36320236.472324245</v>
      </c>
      <c r="N35" s="4">
        <f t="shared" si="2"/>
        <v>32988407.331811298</v>
      </c>
      <c r="O35" s="4">
        <f t="shared" si="2"/>
        <v>29962222.826349951</v>
      </c>
      <c r="P35" s="4">
        <f t="shared" si="2"/>
        <v>27213644.710581243</v>
      </c>
      <c r="Q35" s="4">
        <f t="shared" si="2"/>
        <v>24717206.821599677</v>
      </c>
      <c r="R35" s="4">
        <f t="shared" si="2"/>
        <v>22449779.12951833</v>
      </c>
      <c r="S35" s="4">
        <f t="shared" si="2"/>
        <v>20390353.43280502</v>
      </c>
      <c r="T35" s="4">
        <f t="shared" si="2"/>
        <v>18519848.712811101</v>
      </c>
      <c r="U35" s="4">
        <f t="shared" si="2"/>
        <v>16820934.344060943</v>
      </c>
      <c r="V35" s="4">
        <f t="shared" si="2"/>
        <v>15277869.522307854</v>
      </c>
      <c r="W35" s="4">
        <f t="shared" si="2"/>
        <v>13876357.422622936</v>
      </c>
      <c r="X35" s="4">
        <f t="shared" si="2"/>
        <v>12603412.736260613</v>
      </c>
      <c r="Y35" s="4">
        <f t="shared" si="2"/>
        <v>11447241.359001469</v>
      </c>
      <c r="Z35" s="4">
        <f t="shared" si="2"/>
        <v>10397131.116259281</v>
      </c>
      <c r="AA35" s="4">
        <f t="shared" si="2"/>
        <v>9443352.5124970749</v>
      </c>
    </row>
    <row r="36" spans="2:27" ht="15.75" thickBot="1" x14ac:dyDescent="0.3"/>
    <row r="37" spans="2:27" ht="15.75" thickBot="1" x14ac:dyDescent="0.3">
      <c r="B37" s="19" t="s">
        <v>18</v>
      </c>
      <c r="C37" s="20">
        <f>SUM(C35:AA35)/SUM(C22:AA22)</f>
        <v>78.977606082598555</v>
      </c>
    </row>
  </sheetData>
  <mergeCells count="4">
    <mergeCell ref="C9:D9"/>
    <mergeCell ref="B10:D10"/>
    <mergeCell ref="B13:D13"/>
    <mergeCell ref="B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62889-EDAD-439E-A719-0DE415B6142B}">
  <dimension ref="B2:C30"/>
  <sheetViews>
    <sheetView workbookViewId="0">
      <selection activeCell="C8" sqref="C8"/>
    </sheetView>
  </sheetViews>
  <sheetFormatPr defaultRowHeight="15" x14ac:dyDescent="0.25"/>
  <cols>
    <col min="2" max="2" width="26.85546875" bestFit="1" customWidth="1"/>
    <col min="3" max="3" width="12.5703125" bestFit="1" customWidth="1"/>
  </cols>
  <sheetData>
    <row r="2" spans="2:3" x14ac:dyDescent="0.25">
      <c r="B2" t="s">
        <v>15</v>
      </c>
      <c r="C2" s="9">
        <v>0.10100000000000001</v>
      </c>
    </row>
    <row r="5" spans="2:3" x14ac:dyDescent="0.25">
      <c r="B5" t="s">
        <v>16</v>
      </c>
      <c r="C5" t="s">
        <v>17</v>
      </c>
    </row>
    <row r="6" spans="2:3" x14ac:dyDescent="0.25">
      <c r="B6">
        <v>-4</v>
      </c>
      <c r="C6">
        <v>1</v>
      </c>
    </row>
    <row r="7" spans="2:3" x14ac:dyDescent="0.25">
      <c r="B7">
        <v>-3</v>
      </c>
      <c r="C7">
        <f>1/(1+0.101)^(B7+3.5)</f>
        <v>0.95302949243049406</v>
      </c>
    </row>
    <row r="8" spans="2:3" x14ac:dyDescent="0.25">
      <c r="B8">
        <v>-2</v>
      </c>
      <c r="C8">
        <f>1/(1+0.101)^(B8+3.5)</f>
        <v>0.86560353535921342</v>
      </c>
    </row>
    <row r="9" spans="2:3" x14ac:dyDescent="0.25">
      <c r="B9">
        <v>-1</v>
      </c>
      <c r="C9">
        <f t="shared" ref="C9:C30" si="0">1/(1+0.101)^(B9+3.5)</f>
        <v>0.78619757979946725</v>
      </c>
    </row>
    <row r="10" spans="2:3" x14ac:dyDescent="0.25">
      <c r="B10">
        <v>0</v>
      </c>
      <c r="C10">
        <f t="shared" si="0"/>
        <v>0.71407591262440273</v>
      </c>
    </row>
    <row r="11" spans="2:3" x14ac:dyDescent="0.25">
      <c r="B11">
        <v>1</v>
      </c>
      <c r="C11">
        <f t="shared" si="0"/>
        <v>0.64857031119382624</v>
      </c>
    </row>
    <row r="12" spans="2:3" x14ac:dyDescent="0.25">
      <c r="B12">
        <v>2</v>
      </c>
      <c r="C12">
        <f t="shared" si="0"/>
        <v>0.58907385212881591</v>
      </c>
    </row>
    <row r="13" spans="2:3" x14ac:dyDescent="0.25">
      <c r="B13">
        <v>3</v>
      </c>
      <c r="C13">
        <f t="shared" si="0"/>
        <v>0.53503528803707168</v>
      </c>
    </row>
    <row r="14" spans="2:3" x14ac:dyDescent="0.25">
      <c r="B14">
        <v>4</v>
      </c>
      <c r="C14">
        <f t="shared" si="0"/>
        <v>0.48595394008816684</v>
      </c>
    </row>
    <row r="15" spans="2:3" x14ac:dyDescent="0.25">
      <c r="B15">
        <v>5</v>
      </c>
      <c r="C15">
        <f t="shared" si="0"/>
        <v>0.44137505911731767</v>
      </c>
    </row>
    <row r="16" spans="2:3" x14ac:dyDescent="0.25">
      <c r="B16">
        <v>6</v>
      </c>
      <c r="C16">
        <f t="shared" si="0"/>
        <v>0.40088561227730951</v>
      </c>
    </row>
    <row r="17" spans="2:3" x14ac:dyDescent="0.25">
      <c r="B17">
        <v>7</v>
      </c>
      <c r="C17">
        <f t="shared" si="0"/>
        <v>0.36411045620100768</v>
      </c>
    </row>
    <row r="18" spans="2:3" x14ac:dyDescent="0.25">
      <c r="B18">
        <v>8</v>
      </c>
      <c r="C18">
        <f t="shared" si="0"/>
        <v>0.33070886121799065</v>
      </c>
    </row>
    <row r="19" spans="2:3" x14ac:dyDescent="0.25">
      <c r="B19">
        <v>9</v>
      </c>
      <c r="C19">
        <f t="shared" si="0"/>
        <v>0.30037135442142654</v>
      </c>
    </row>
    <row r="20" spans="2:3" x14ac:dyDescent="0.25">
      <c r="B20">
        <v>10</v>
      </c>
      <c r="C20">
        <f t="shared" si="0"/>
        <v>0.27281685233553726</v>
      </c>
    </row>
    <row r="21" spans="2:3" x14ac:dyDescent="0.25">
      <c r="B21">
        <v>11</v>
      </c>
      <c r="C21">
        <f t="shared" si="0"/>
        <v>0.24779005661720011</v>
      </c>
    </row>
    <row r="22" spans="2:3" x14ac:dyDescent="0.25">
      <c r="B22">
        <v>12</v>
      </c>
      <c r="C22">
        <f t="shared" si="0"/>
        <v>0.22505908866230709</v>
      </c>
    </row>
    <row r="23" spans="2:3" x14ac:dyDescent="0.25">
      <c r="B23">
        <v>13</v>
      </c>
      <c r="C23">
        <f t="shared" si="0"/>
        <v>0.20441334120100552</v>
      </c>
    </row>
    <row r="24" spans="2:3" x14ac:dyDescent="0.25">
      <c r="B24">
        <v>14</v>
      </c>
      <c r="C24">
        <f t="shared" si="0"/>
        <v>0.1856615269763901</v>
      </c>
    </row>
    <row r="25" spans="2:3" x14ac:dyDescent="0.25">
      <c r="B25">
        <v>15</v>
      </c>
      <c r="C25">
        <f t="shared" si="0"/>
        <v>0.16862990642723902</v>
      </c>
    </row>
    <row r="26" spans="2:3" x14ac:dyDescent="0.25">
      <c r="B26">
        <v>16</v>
      </c>
      <c r="C26">
        <f t="shared" si="0"/>
        <v>0.15316067795389554</v>
      </c>
    </row>
    <row r="27" spans="2:3" x14ac:dyDescent="0.25">
      <c r="B27">
        <v>17</v>
      </c>
      <c r="C27">
        <f t="shared" si="0"/>
        <v>0.13911051585276615</v>
      </c>
    </row>
    <row r="28" spans="2:3" x14ac:dyDescent="0.25">
      <c r="B28">
        <v>18</v>
      </c>
      <c r="C28">
        <f t="shared" si="0"/>
        <v>0.12634924237308465</v>
      </c>
    </row>
    <row r="29" spans="2:3" x14ac:dyDescent="0.25">
      <c r="B29">
        <v>19</v>
      </c>
      <c r="C29">
        <f t="shared" si="0"/>
        <v>0.11475862159226578</v>
      </c>
    </row>
    <row r="30" spans="2:3" x14ac:dyDescent="0.25">
      <c r="B30">
        <v>20</v>
      </c>
      <c r="C30">
        <f t="shared" si="0"/>
        <v>0.1042312639348463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LCOE Wind Farm</vt:lpstr>
      <vt:lpstr>Discount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Grispiani</dc:creator>
  <cp:lastModifiedBy>lucagri</cp:lastModifiedBy>
  <dcterms:created xsi:type="dcterms:W3CDTF">2015-06-05T18:17:20Z</dcterms:created>
  <dcterms:modified xsi:type="dcterms:W3CDTF">2020-05-17T13:21:10Z</dcterms:modified>
</cp:coreProperties>
</file>