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Kuba\University of Strathclyde\Semester II\Group Project\Website\"/>
    </mc:Choice>
  </mc:AlternateContent>
  <bookViews>
    <workbookView xWindow="1695" yWindow="1680" windowWidth="24420" windowHeight="14445" activeTab="2"/>
  </bookViews>
  <sheets>
    <sheet name="Input C0" sheetId="16" r:id="rId1"/>
    <sheet name="Input C1" sheetId="14" r:id="rId2"/>
    <sheet name="C Summary" sheetId="5" r:id="rId3"/>
    <sheet name="Today" sheetId="15" r:id="rId4"/>
    <sheet name="Future Prices" sheetId="4" r:id="rId5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5" i="5" l="1"/>
  <c r="E45" i="5"/>
  <c r="F42" i="5"/>
  <c r="E42" i="5"/>
  <c r="H372" i="14" l="1"/>
  <c r="J372" i="14" s="1"/>
  <c r="E372" i="14"/>
  <c r="E371" i="14"/>
  <c r="F371" i="14" s="1"/>
  <c r="H371" i="14" s="1"/>
  <c r="J371" i="14" s="1"/>
  <c r="E370" i="14"/>
  <c r="F370" i="14" s="1"/>
  <c r="H370" i="14" s="1"/>
  <c r="J370" i="14" s="1"/>
  <c r="F369" i="14"/>
  <c r="H369" i="14" s="1"/>
  <c r="J369" i="14" s="1"/>
  <c r="E369" i="14"/>
  <c r="E368" i="14"/>
  <c r="F368" i="14" s="1"/>
  <c r="H368" i="14" s="1"/>
  <c r="J368" i="14" s="1"/>
  <c r="F367" i="14"/>
  <c r="H367" i="14" s="1"/>
  <c r="J367" i="14" s="1"/>
  <c r="E367" i="14"/>
  <c r="E366" i="14"/>
  <c r="F366" i="14" s="1"/>
  <c r="H366" i="14" s="1"/>
  <c r="J366" i="14" s="1"/>
  <c r="F365" i="14"/>
  <c r="H365" i="14" s="1"/>
  <c r="J365" i="14" s="1"/>
  <c r="E365" i="14"/>
  <c r="E364" i="14"/>
  <c r="F364" i="14" s="1"/>
  <c r="H364" i="14" s="1"/>
  <c r="J364" i="14" s="1"/>
  <c r="F363" i="14"/>
  <c r="H363" i="14" s="1"/>
  <c r="J363" i="14" s="1"/>
  <c r="E363" i="14"/>
  <c r="E362" i="14"/>
  <c r="F362" i="14" s="1"/>
  <c r="H362" i="14" s="1"/>
  <c r="J362" i="14" s="1"/>
  <c r="F361" i="14"/>
  <c r="H361" i="14" s="1"/>
  <c r="J361" i="14" s="1"/>
  <c r="E361" i="14"/>
  <c r="E360" i="14"/>
  <c r="F360" i="14" s="1"/>
  <c r="H360" i="14" s="1"/>
  <c r="J360" i="14" s="1"/>
  <c r="F359" i="14"/>
  <c r="H359" i="14" s="1"/>
  <c r="J359" i="14" s="1"/>
  <c r="E359" i="14"/>
  <c r="E358" i="14"/>
  <c r="F358" i="14" s="1"/>
  <c r="H358" i="14" s="1"/>
  <c r="J358" i="14" s="1"/>
  <c r="F357" i="14"/>
  <c r="H357" i="14" s="1"/>
  <c r="J357" i="14" s="1"/>
  <c r="E357" i="14"/>
  <c r="E356" i="14"/>
  <c r="F356" i="14" s="1"/>
  <c r="H356" i="14" s="1"/>
  <c r="J356" i="14" s="1"/>
  <c r="F355" i="14"/>
  <c r="H355" i="14" s="1"/>
  <c r="J355" i="14" s="1"/>
  <c r="E355" i="14"/>
  <c r="E354" i="14"/>
  <c r="F354" i="14" s="1"/>
  <c r="H354" i="14" s="1"/>
  <c r="J354" i="14" s="1"/>
  <c r="F353" i="14"/>
  <c r="H353" i="14" s="1"/>
  <c r="J353" i="14" s="1"/>
  <c r="E353" i="14"/>
  <c r="E352" i="14"/>
  <c r="F352" i="14" s="1"/>
  <c r="H352" i="14" s="1"/>
  <c r="J352" i="14" s="1"/>
  <c r="F351" i="14"/>
  <c r="H351" i="14" s="1"/>
  <c r="J351" i="14" s="1"/>
  <c r="E351" i="14"/>
  <c r="E350" i="14"/>
  <c r="F350" i="14" s="1"/>
  <c r="H350" i="14" s="1"/>
  <c r="J350" i="14" s="1"/>
  <c r="F349" i="14"/>
  <c r="H349" i="14" s="1"/>
  <c r="J349" i="14" s="1"/>
  <c r="E349" i="14"/>
  <c r="E348" i="14"/>
  <c r="F348" i="14" s="1"/>
  <c r="H348" i="14" s="1"/>
  <c r="J348" i="14" s="1"/>
  <c r="F347" i="14"/>
  <c r="H347" i="14" s="1"/>
  <c r="J347" i="14" s="1"/>
  <c r="E347" i="14"/>
  <c r="E346" i="14"/>
  <c r="F346" i="14" s="1"/>
  <c r="H346" i="14" s="1"/>
  <c r="J346" i="14" s="1"/>
  <c r="F345" i="14"/>
  <c r="H345" i="14" s="1"/>
  <c r="J345" i="14" s="1"/>
  <c r="E345" i="14"/>
  <c r="E344" i="14"/>
  <c r="F344" i="14" s="1"/>
  <c r="H344" i="14" s="1"/>
  <c r="J344" i="14" s="1"/>
  <c r="F343" i="14"/>
  <c r="H343" i="14" s="1"/>
  <c r="J343" i="14" s="1"/>
  <c r="E343" i="14"/>
  <c r="E342" i="14"/>
  <c r="F342" i="14" s="1"/>
  <c r="H342" i="14" s="1"/>
  <c r="J342" i="14" s="1"/>
  <c r="F341" i="14"/>
  <c r="H341" i="14" s="1"/>
  <c r="J341" i="14" s="1"/>
  <c r="E341" i="14"/>
  <c r="E340" i="14"/>
  <c r="F340" i="14" s="1"/>
  <c r="H340" i="14" s="1"/>
  <c r="J340" i="14" s="1"/>
  <c r="F339" i="14"/>
  <c r="H339" i="14" s="1"/>
  <c r="J339" i="14" s="1"/>
  <c r="E339" i="14"/>
  <c r="E338" i="14"/>
  <c r="F338" i="14" s="1"/>
  <c r="H338" i="14" s="1"/>
  <c r="J338" i="14" s="1"/>
  <c r="F337" i="14"/>
  <c r="H337" i="14" s="1"/>
  <c r="J337" i="14" s="1"/>
  <c r="E337" i="14"/>
  <c r="E336" i="14"/>
  <c r="F336" i="14" s="1"/>
  <c r="H336" i="14" s="1"/>
  <c r="J336" i="14" s="1"/>
  <c r="F335" i="14"/>
  <c r="H335" i="14" s="1"/>
  <c r="J335" i="14" s="1"/>
  <c r="E335" i="14"/>
  <c r="E334" i="14"/>
  <c r="F334" i="14" s="1"/>
  <c r="H334" i="14" s="1"/>
  <c r="J334" i="14" s="1"/>
  <c r="F333" i="14"/>
  <c r="H333" i="14" s="1"/>
  <c r="J333" i="14" s="1"/>
  <c r="E333" i="14"/>
  <c r="E332" i="14"/>
  <c r="F332" i="14" s="1"/>
  <c r="H332" i="14" s="1"/>
  <c r="J332" i="14" s="1"/>
  <c r="F331" i="14"/>
  <c r="H331" i="14" s="1"/>
  <c r="J331" i="14" s="1"/>
  <c r="E331" i="14"/>
  <c r="E330" i="14"/>
  <c r="F330" i="14" s="1"/>
  <c r="H330" i="14" s="1"/>
  <c r="J330" i="14" s="1"/>
  <c r="F329" i="14"/>
  <c r="H329" i="14" s="1"/>
  <c r="J329" i="14" s="1"/>
  <c r="E329" i="14"/>
  <c r="E328" i="14"/>
  <c r="F328" i="14" s="1"/>
  <c r="H328" i="14" s="1"/>
  <c r="J328" i="14" s="1"/>
  <c r="F327" i="14"/>
  <c r="H327" i="14" s="1"/>
  <c r="J327" i="14" s="1"/>
  <c r="E327" i="14"/>
  <c r="E326" i="14"/>
  <c r="F326" i="14" s="1"/>
  <c r="H326" i="14" s="1"/>
  <c r="J326" i="14" s="1"/>
  <c r="F325" i="14"/>
  <c r="H325" i="14" s="1"/>
  <c r="J325" i="14" s="1"/>
  <c r="E325" i="14"/>
  <c r="E324" i="14"/>
  <c r="F324" i="14" s="1"/>
  <c r="H324" i="14" s="1"/>
  <c r="J324" i="14" s="1"/>
  <c r="F323" i="14"/>
  <c r="H323" i="14" s="1"/>
  <c r="J323" i="14" s="1"/>
  <c r="E323" i="14"/>
  <c r="E322" i="14"/>
  <c r="F322" i="14" s="1"/>
  <c r="H322" i="14" s="1"/>
  <c r="J322" i="14" s="1"/>
  <c r="F321" i="14"/>
  <c r="H321" i="14" s="1"/>
  <c r="J321" i="14" s="1"/>
  <c r="E321" i="14"/>
  <c r="E320" i="14"/>
  <c r="F320" i="14" s="1"/>
  <c r="H320" i="14" s="1"/>
  <c r="J320" i="14" s="1"/>
  <c r="F319" i="14"/>
  <c r="H319" i="14" s="1"/>
  <c r="J319" i="14" s="1"/>
  <c r="E319" i="14"/>
  <c r="E318" i="14"/>
  <c r="F318" i="14" s="1"/>
  <c r="H318" i="14" s="1"/>
  <c r="J318" i="14" s="1"/>
  <c r="F317" i="14"/>
  <c r="H317" i="14" s="1"/>
  <c r="J317" i="14" s="1"/>
  <c r="E317" i="14"/>
  <c r="E316" i="14"/>
  <c r="F316" i="14" s="1"/>
  <c r="H316" i="14" s="1"/>
  <c r="J316" i="14" s="1"/>
  <c r="F315" i="14"/>
  <c r="H315" i="14" s="1"/>
  <c r="J315" i="14" s="1"/>
  <c r="E315" i="14"/>
  <c r="E314" i="14"/>
  <c r="F314" i="14" s="1"/>
  <c r="H314" i="14" s="1"/>
  <c r="J314" i="14" s="1"/>
  <c r="F313" i="14"/>
  <c r="H313" i="14" s="1"/>
  <c r="J313" i="14" s="1"/>
  <c r="E313" i="14"/>
  <c r="E312" i="14"/>
  <c r="F312" i="14" s="1"/>
  <c r="H312" i="14" s="1"/>
  <c r="J312" i="14" s="1"/>
  <c r="F311" i="14"/>
  <c r="H311" i="14" s="1"/>
  <c r="J311" i="14" s="1"/>
  <c r="E311" i="14"/>
  <c r="E310" i="14"/>
  <c r="F310" i="14" s="1"/>
  <c r="H310" i="14" s="1"/>
  <c r="J310" i="14" s="1"/>
  <c r="F309" i="14"/>
  <c r="H309" i="14" s="1"/>
  <c r="J309" i="14" s="1"/>
  <c r="E309" i="14"/>
  <c r="E308" i="14"/>
  <c r="F308" i="14" s="1"/>
  <c r="H308" i="14" s="1"/>
  <c r="J308" i="14" s="1"/>
  <c r="F307" i="14"/>
  <c r="H307" i="14" s="1"/>
  <c r="J307" i="14" s="1"/>
  <c r="E307" i="14"/>
  <c r="E306" i="14"/>
  <c r="F306" i="14" s="1"/>
  <c r="H306" i="14" s="1"/>
  <c r="J306" i="14" s="1"/>
  <c r="F305" i="14"/>
  <c r="H305" i="14" s="1"/>
  <c r="J305" i="14" s="1"/>
  <c r="E305" i="14"/>
  <c r="E304" i="14"/>
  <c r="F304" i="14" s="1"/>
  <c r="H304" i="14" s="1"/>
  <c r="J304" i="14" s="1"/>
  <c r="F303" i="14"/>
  <c r="H303" i="14" s="1"/>
  <c r="J303" i="14" s="1"/>
  <c r="E303" i="14"/>
  <c r="E302" i="14"/>
  <c r="F302" i="14" s="1"/>
  <c r="H302" i="14" s="1"/>
  <c r="J302" i="14" s="1"/>
  <c r="F301" i="14"/>
  <c r="H301" i="14" s="1"/>
  <c r="J301" i="14" s="1"/>
  <c r="E301" i="14"/>
  <c r="E300" i="14"/>
  <c r="F300" i="14" s="1"/>
  <c r="H300" i="14" s="1"/>
  <c r="J300" i="14" s="1"/>
  <c r="F299" i="14"/>
  <c r="H299" i="14" s="1"/>
  <c r="J299" i="14" s="1"/>
  <c r="E299" i="14"/>
  <c r="E298" i="14"/>
  <c r="F298" i="14" s="1"/>
  <c r="H298" i="14" s="1"/>
  <c r="J298" i="14" s="1"/>
  <c r="J297" i="14"/>
  <c r="F297" i="14"/>
  <c r="H297" i="14" s="1"/>
  <c r="E297" i="14"/>
  <c r="J296" i="14"/>
  <c r="F296" i="14"/>
  <c r="H296" i="14" s="1"/>
  <c r="E296" i="14"/>
  <c r="E295" i="14"/>
  <c r="F295" i="14" s="1"/>
  <c r="H295" i="14" s="1"/>
  <c r="J295" i="14" s="1"/>
  <c r="J294" i="14"/>
  <c r="E294" i="14"/>
  <c r="F294" i="14" s="1"/>
  <c r="H294" i="14" s="1"/>
  <c r="F293" i="14"/>
  <c r="H293" i="14" s="1"/>
  <c r="J293" i="14" s="1"/>
  <c r="E293" i="14"/>
  <c r="E292" i="14"/>
  <c r="F292" i="14" s="1"/>
  <c r="H292" i="14" s="1"/>
  <c r="J292" i="14" s="1"/>
  <c r="F291" i="14"/>
  <c r="H291" i="14" s="1"/>
  <c r="J291" i="14" s="1"/>
  <c r="E291" i="14"/>
  <c r="E290" i="14"/>
  <c r="F290" i="14" s="1"/>
  <c r="H290" i="14" s="1"/>
  <c r="J290" i="14" s="1"/>
  <c r="J289" i="14"/>
  <c r="F289" i="14"/>
  <c r="H289" i="14" s="1"/>
  <c r="E289" i="14"/>
  <c r="J288" i="14"/>
  <c r="F288" i="14"/>
  <c r="H288" i="14" s="1"/>
  <c r="E288" i="14"/>
  <c r="F287" i="14"/>
  <c r="H287" i="14" s="1"/>
  <c r="J287" i="14" s="1"/>
  <c r="E287" i="14"/>
  <c r="E286" i="14"/>
  <c r="F286" i="14" s="1"/>
  <c r="H286" i="14" s="1"/>
  <c r="J286" i="14" s="1"/>
  <c r="E285" i="14"/>
  <c r="F285" i="14" s="1"/>
  <c r="H285" i="14" s="1"/>
  <c r="J285" i="14" s="1"/>
  <c r="H284" i="14"/>
  <c r="J284" i="14" s="1"/>
  <c r="F284" i="14"/>
  <c r="E284" i="14"/>
  <c r="F283" i="14"/>
  <c r="H283" i="14" s="1"/>
  <c r="J283" i="14" s="1"/>
  <c r="E283" i="14"/>
  <c r="E282" i="14"/>
  <c r="F282" i="14" s="1"/>
  <c r="H282" i="14" s="1"/>
  <c r="J282" i="14" s="1"/>
  <c r="E281" i="14"/>
  <c r="F281" i="14" s="1"/>
  <c r="H281" i="14" s="1"/>
  <c r="J281" i="14" s="1"/>
  <c r="H280" i="14"/>
  <c r="J280" i="14" s="1"/>
  <c r="F280" i="14"/>
  <c r="E280" i="14"/>
  <c r="F279" i="14"/>
  <c r="H279" i="14" s="1"/>
  <c r="J279" i="14" s="1"/>
  <c r="E279" i="14"/>
  <c r="E278" i="14"/>
  <c r="F278" i="14" s="1"/>
  <c r="H278" i="14" s="1"/>
  <c r="J278" i="14" s="1"/>
  <c r="E277" i="14"/>
  <c r="F277" i="14" s="1"/>
  <c r="H277" i="14" s="1"/>
  <c r="J277" i="14" s="1"/>
  <c r="H276" i="14"/>
  <c r="J276" i="14" s="1"/>
  <c r="F276" i="14"/>
  <c r="E276" i="14"/>
  <c r="F275" i="14"/>
  <c r="H275" i="14" s="1"/>
  <c r="J275" i="14" s="1"/>
  <c r="E275" i="14"/>
  <c r="E274" i="14"/>
  <c r="F274" i="14" s="1"/>
  <c r="H274" i="14" s="1"/>
  <c r="J274" i="14" s="1"/>
  <c r="E273" i="14"/>
  <c r="F273" i="14" s="1"/>
  <c r="H273" i="14" s="1"/>
  <c r="J273" i="14" s="1"/>
  <c r="H272" i="14"/>
  <c r="J272" i="14" s="1"/>
  <c r="F272" i="14"/>
  <c r="E272" i="14"/>
  <c r="F271" i="14"/>
  <c r="H271" i="14" s="1"/>
  <c r="J271" i="14" s="1"/>
  <c r="E271" i="14"/>
  <c r="E270" i="14"/>
  <c r="F270" i="14" s="1"/>
  <c r="H270" i="14" s="1"/>
  <c r="J270" i="14" s="1"/>
  <c r="E269" i="14"/>
  <c r="F269" i="14" s="1"/>
  <c r="H269" i="14" s="1"/>
  <c r="J269" i="14" s="1"/>
  <c r="H268" i="14"/>
  <c r="J268" i="14" s="1"/>
  <c r="F268" i="14"/>
  <c r="E268" i="14"/>
  <c r="E267" i="14"/>
  <c r="F267" i="14" s="1"/>
  <c r="H267" i="14" s="1"/>
  <c r="J267" i="14" s="1"/>
  <c r="E266" i="14"/>
  <c r="F266" i="14" s="1"/>
  <c r="H266" i="14" s="1"/>
  <c r="J266" i="14" s="1"/>
  <c r="H265" i="14"/>
  <c r="J265" i="14" s="1"/>
  <c r="E265" i="14"/>
  <c r="F265" i="14" s="1"/>
  <c r="F264" i="14"/>
  <c r="H264" i="14" s="1"/>
  <c r="J264" i="14" s="1"/>
  <c r="E264" i="14"/>
  <c r="E263" i="14"/>
  <c r="F263" i="14" s="1"/>
  <c r="H263" i="14" s="1"/>
  <c r="J263" i="14" s="1"/>
  <c r="E262" i="14"/>
  <c r="F262" i="14" s="1"/>
  <c r="H262" i="14" s="1"/>
  <c r="J262" i="14" s="1"/>
  <c r="H261" i="14"/>
  <c r="J261" i="14" s="1"/>
  <c r="E261" i="14"/>
  <c r="F261" i="14" s="1"/>
  <c r="F260" i="14"/>
  <c r="H260" i="14" s="1"/>
  <c r="J260" i="14" s="1"/>
  <c r="E260" i="14"/>
  <c r="E259" i="14"/>
  <c r="F259" i="14" s="1"/>
  <c r="H259" i="14" s="1"/>
  <c r="J259" i="14" s="1"/>
  <c r="E258" i="14"/>
  <c r="F258" i="14" s="1"/>
  <c r="H258" i="14" s="1"/>
  <c r="J258" i="14" s="1"/>
  <c r="H257" i="14"/>
  <c r="J257" i="14" s="1"/>
  <c r="E257" i="14"/>
  <c r="F257" i="14" s="1"/>
  <c r="F256" i="14"/>
  <c r="H256" i="14" s="1"/>
  <c r="J256" i="14" s="1"/>
  <c r="E256" i="14"/>
  <c r="E255" i="14"/>
  <c r="F255" i="14" s="1"/>
  <c r="H255" i="14" s="1"/>
  <c r="J255" i="14" s="1"/>
  <c r="E254" i="14"/>
  <c r="F254" i="14" s="1"/>
  <c r="H254" i="14" s="1"/>
  <c r="J254" i="14" s="1"/>
  <c r="H253" i="14"/>
  <c r="J253" i="14" s="1"/>
  <c r="F253" i="14"/>
  <c r="E253" i="14"/>
  <c r="H252" i="14"/>
  <c r="J252" i="14" s="1"/>
  <c r="F252" i="14"/>
  <c r="E252" i="14"/>
  <c r="E251" i="14"/>
  <c r="F251" i="14" s="1"/>
  <c r="H251" i="14" s="1"/>
  <c r="J251" i="14" s="1"/>
  <c r="E250" i="14"/>
  <c r="F250" i="14" s="1"/>
  <c r="H250" i="14" s="1"/>
  <c r="J250" i="14" s="1"/>
  <c r="H249" i="14"/>
  <c r="J249" i="14" s="1"/>
  <c r="F249" i="14"/>
  <c r="E249" i="14"/>
  <c r="H248" i="14"/>
  <c r="J248" i="14" s="1"/>
  <c r="F248" i="14"/>
  <c r="E248" i="14"/>
  <c r="F247" i="14"/>
  <c r="H247" i="14" s="1"/>
  <c r="J247" i="14" s="1"/>
  <c r="E247" i="14"/>
  <c r="E246" i="14"/>
  <c r="F246" i="14" s="1"/>
  <c r="H246" i="14" s="1"/>
  <c r="J246" i="14" s="1"/>
  <c r="H245" i="14"/>
  <c r="J245" i="14" s="1"/>
  <c r="F245" i="14"/>
  <c r="E245" i="14"/>
  <c r="H244" i="14"/>
  <c r="J244" i="14" s="1"/>
  <c r="F244" i="14"/>
  <c r="E244" i="14"/>
  <c r="H243" i="14"/>
  <c r="J243" i="14" s="1"/>
  <c r="F243" i="14"/>
  <c r="E243" i="14"/>
  <c r="H242" i="14"/>
  <c r="J242" i="14" s="1"/>
  <c r="F242" i="14"/>
  <c r="E242" i="14"/>
  <c r="F241" i="14"/>
  <c r="H241" i="14" s="1"/>
  <c r="J241" i="14" s="1"/>
  <c r="E241" i="14"/>
  <c r="H240" i="14"/>
  <c r="J240" i="14" s="1"/>
  <c r="F240" i="14"/>
  <c r="E240" i="14"/>
  <c r="H239" i="14"/>
  <c r="J239" i="14" s="1"/>
  <c r="F239" i="14"/>
  <c r="E239" i="14"/>
  <c r="H238" i="14"/>
  <c r="J238" i="14" s="1"/>
  <c r="F238" i="14"/>
  <c r="E238" i="14"/>
  <c r="F237" i="14"/>
  <c r="H237" i="14" s="1"/>
  <c r="J237" i="14" s="1"/>
  <c r="E237" i="14"/>
  <c r="H236" i="14"/>
  <c r="J236" i="14" s="1"/>
  <c r="F236" i="14"/>
  <c r="E236" i="14"/>
  <c r="H235" i="14"/>
  <c r="J235" i="14" s="1"/>
  <c r="F235" i="14"/>
  <c r="E235" i="14"/>
  <c r="H234" i="14"/>
  <c r="J234" i="14" s="1"/>
  <c r="F234" i="14"/>
  <c r="E234" i="14"/>
  <c r="F233" i="14"/>
  <c r="H233" i="14" s="1"/>
  <c r="J233" i="14" s="1"/>
  <c r="E233" i="14"/>
  <c r="H232" i="14"/>
  <c r="J232" i="14" s="1"/>
  <c r="F232" i="14"/>
  <c r="E232" i="14"/>
  <c r="H231" i="14"/>
  <c r="J231" i="14" s="1"/>
  <c r="F231" i="14"/>
  <c r="E231" i="14"/>
  <c r="H230" i="14"/>
  <c r="J230" i="14" s="1"/>
  <c r="F230" i="14"/>
  <c r="E230" i="14"/>
  <c r="F229" i="14"/>
  <c r="H229" i="14" s="1"/>
  <c r="J229" i="14" s="1"/>
  <c r="E229" i="14"/>
  <c r="H228" i="14"/>
  <c r="J228" i="14" s="1"/>
  <c r="F228" i="14"/>
  <c r="E228" i="14"/>
  <c r="H227" i="14"/>
  <c r="J227" i="14" s="1"/>
  <c r="F227" i="14"/>
  <c r="E227" i="14"/>
  <c r="H226" i="14"/>
  <c r="J226" i="14" s="1"/>
  <c r="F226" i="14"/>
  <c r="E226" i="14"/>
  <c r="F225" i="14"/>
  <c r="H225" i="14" s="1"/>
  <c r="J225" i="14" s="1"/>
  <c r="E225" i="14"/>
  <c r="H224" i="14"/>
  <c r="J224" i="14" s="1"/>
  <c r="F224" i="14"/>
  <c r="E224" i="14"/>
  <c r="H223" i="14"/>
  <c r="J223" i="14" s="1"/>
  <c r="F223" i="14"/>
  <c r="E223" i="14"/>
  <c r="H222" i="14"/>
  <c r="J222" i="14" s="1"/>
  <c r="F222" i="14"/>
  <c r="E222" i="14"/>
  <c r="F221" i="14"/>
  <c r="H221" i="14" s="1"/>
  <c r="J221" i="14" s="1"/>
  <c r="E221" i="14"/>
  <c r="H220" i="14"/>
  <c r="J220" i="14" s="1"/>
  <c r="F220" i="14"/>
  <c r="E220" i="14"/>
  <c r="H219" i="14"/>
  <c r="J219" i="14" s="1"/>
  <c r="F219" i="14"/>
  <c r="E219" i="14"/>
  <c r="H218" i="14"/>
  <c r="J218" i="14" s="1"/>
  <c r="F218" i="14"/>
  <c r="E218" i="14"/>
  <c r="F217" i="14"/>
  <c r="H217" i="14" s="1"/>
  <c r="J217" i="14" s="1"/>
  <c r="E217" i="14"/>
  <c r="E216" i="14"/>
  <c r="F216" i="14" s="1"/>
  <c r="H216" i="14" s="1"/>
  <c r="J216" i="14" s="1"/>
  <c r="H215" i="14"/>
  <c r="J215" i="14" s="1"/>
  <c r="F215" i="14"/>
  <c r="E215" i="14"/>
  <c r="H214" i="14"/>
  <c r="J214" i="14" s="1"/>
  <c r="F214" i="14"/>
  <c r="E214" i="14"/>
  <c r="F213" i="14"/>
  <c r="H213" i="14" s="1"/>
  <c r="J213" i="14" s="1"/>
  <c r="E213" i="14"/>
  <c r="E212" i="14"/>
  <c r="F212" i="14" s="1"/>
  <c r="H212" i="14" s="1"/>
  <c r="J212" i="14" s="1"/>
  <c r="H211" i="14"/>
  <c r="J211" i="14" s="1"/>
  <c r="F211" i="14"/>
  <c r="E211" i="14"/>
  <c r="H210" i="14"/>
  <c r="J210" i="14" s="1"/>
  <c r="F210" i="14"/>
  <c r="E210" i="14"/>
  <c r="F209" i="14"/>
  <c r="H209" i="14" s="1"/>
  <c r="J209" i="14" s="1"/>
  <c r="E209" i="14"/>
  <c r="E208" i="14"/>
  <c r="F208" i="14" s="1"/>
  <c r="H208" i="14" s="1"/>
  <c r="J208" i="14" s="1"/>
  <c r="H207" i="14"/>
  <c r="J207" i="14" s="1"/>
  <c r="F207" i="14"/>
  <c r="E207" i="14"/>
  <c r="H206" i="14"/>
  <c r="J206" i="14" s="1"/>
  <c r="F206" i="14"/>
  <c r="E206" i="14"/>
  <c r="F205" i="14"/>
  <c r="H205" i="14" s="1"/>
  <c r="J205" i="14" s="1"/>
  <c r="E205" i="14"/>
  <c r="E204" i="14"/>
  <c r="F204" i="14" s="1"/>
  <c r="H204" i="14" s="1"/>
  <c r="J204" i="14" s="1"/>
  <c r="H203" i="14"/>
  <c r="J203" i="14" s="1"/>
  <c r="F203" i="14"/>
  <c r="E203" i="14"/>
  <c r="J202" i="14"/>
  <c r="H202" i="14"/>
  <c r="F202" i="14"/>
  <c r="E202" i="14"/>
  <c r="J201" i="14"/>
  <c r="H201" i="14"/>
  <c r="F201" i="14"/>
  <c r="E201" i="14"/>
  <c r="J200" i="14"/>
  <c r="H200" i="14"/>
  <c r="F200" i="14"/>
  <c r="E200" i="14"/>
  <c r="J199" i="14"/>
  <c r="H199" i="14"/>
  <c r="F199" i="14"/>
  <c r="E199" i="14"/>
  <c r="J198" i="14"/>
  <c r="H198" i="14"/>
  <c r="F198" i="14"/>
  <c r="E198" i="14"/>
  <c r="J197" i="14"/>
  <c r="H197" i="14"/>
  <c r="F197" i="14"/>
  <c r="E197" i="14"/>
  <c r="J196" i="14"/>
  <c r="H196" i="14"/>
  <c r="F196" i="14"/>
  <c r="E196" i="14"/>
  <c r="J195" i="14"/>
  <c r="H195" i="14"/>
  <c r="F195" i="14"/>
  <c r="E195" i="14"/>
  <c r="J194" i="14"/>
  <c r="H194" i="14"/>
  <c r="F194" i="14"/>
  <c r="E194" i="14"/>
  <c r="J193" i="14"/>
  <c r="H193" i="14"/>
  <c r="F193" i="14"/>
  <c r="E193" i="14"/>
  <c r="F192" i="14"/>
  <c r="H192" i="14" s="1"/>
  <c r="J192" i="14" s="1"/>
  <c r="E192" i="14"/>
  <c r="F191" i="14"/>
  <c r="H191" i="14" s="1"/>
  <c r="J191" i="14" s="1"/>
  <c r="E191" i="14"/>
  <c r="F190" i="14"/>
  <c r="H190" i="14" s="1"/>
  <c r="J190" i="14" s="1"/>
  <c r="E190" i="14"/>
  <c r="F189" i="14"/>
  <c r="H189" i="14" s="1"/>
  <c r="J189" i="14" s="1"/>
  <c r="E189" i="14"/>
  <c r="F188" i="14"/>
  <c r="H188" i="14" s="1"/>
  <c r="J188" i="14" s="1"/>
  <c r="E188" i="14"/>
  <c r="F187" i="14"/>
  <c r="H187" i="14" s="1"/>
  <c r="J187" i="14" s="1"/>
  <c r="E187" i="14"/>
  <c r="F186" i="14"/>
  <c r="H186" i="14" s="1"/>
  <c r="J186" i="14" s="1"/>
  <c r="E186" i="14"/>
  <c r="F185" i="14"/>
  <c r="H185" i="14" s="1"/>
  <c r="J185" i="14" s="1"/>
  <c r="E185" i="14"/>
  <c r="F184" i="14"/>
  <c r="H184" i="14" s="1"/>
  <c r="J184" i="14" s="1"/>
  <c r="E184" i="14"/>
  <c r="F183" i="14"/>
  <c r="H183" i="14" s="1"/>
  <c r="J183" i="14" s="1"/>
  <c r="E183" i="14"/>
  <c r="F182" i="14"/>
  <c r="H182" i="14" s="1"/>
  <c r="J182" i="14" s="1"/>
  <c r="E182" i="14"/>
  <c r="F181" i="14"/>
  <c r="H181" i="14" s="1"/>
  <c r="J181" i="14" s="1"/>
  <c r="E181" i="14"/>
  <c r="F180" i="14"/>
  <c r="H180" i="14" s="1"/>
  <c r="J180" i="14" s="1"/>
  <c r="E180" i="14"/>
  <c r="F179" i="14"/>
  <c r="H179" i="14" s="1"/>
  <c r="J179" i="14" s="1"/>
  <c r="E179" i="14"/>
  <c r="F178" i="14"/>
  <c r="H178" i="14" s="1"/>
  <c r="J178" i="14" s="1"/>
  <c r="E178" i="14"/>
  <c r="F177" i="14"/>
  <c r="H177" i="14" s="1"/>
  <c r="J177" i="14" s="1"/>
  <c r="E177" i="14"/>
  <c r="F176" i="14"/>
  <c r="H176" i="14" s="1"/>
  <c r="J176" i="14" s="1"/>
  <c r="E176" i="14"/>
  <c r="F175" i="14"/>
  <c r="H175" i="14" s="1"/>
  <c r="J175" i="14" s="1"/>
  <c r="E175" i="14"/>
  <c r="F174" i="14"/>
  <c r="H174" i="14" s="1"/>
  <c r="J174" i="14" s="1"/>
  <c r="E174" i="14"/>
  <c r="F173" i="14"/>
  <c r="H173" i="14" s="1"/>
  <c r="J173" i="14" s="1"/>
  <c r="E173" i="14"/>
  <c r="F172" i="14"/>
  <c r="H172" i="14" s="1"/>
  <c r="J172" i="14" s="1"/>
  <c r="E172" i="14"/>
  <c r="F171" i="14"/>
  <c r="H171" i="14" s="1"/>
  <c r="J171" i="14" s="1"/>
  <c r="E171" i="14"/>
  <c r="F170" i="14"/>
  <c r="H170" i="14" s="1"/>
  <c r="J170" i="14" s="1"/>
  <c r="E170" i="14"/>
  <c r="F169" i="14"/>
  <c r="H169" i="14" s="1"/>
  <c r="J169" i="14" s="1"/>
  <c r="E169" i="14"/>
  <c r="F168" i="14"/>
  <c r="H168" i="14" s="1"/>
  <c r="J168" i="14" s="1"/>
  <c r="E168" i="14"/>
  <c r="F167" i="14"/>
  <c r="H167" i="14" s="1"/>
  <c r="J167" i="14" s="1"/>
  <c r="E167" i="14"/>
  <c r="F166" i="14"/>
  <c r="H166" i="14" s="1"/>
  <c r="J166" i="14" s="1"/>
  <c r="E166" i="14"/>
  <c r="F165" i="14"/>
  <c r="H165" i="14" s="1"/>
  <c r="J165" i="14" s="1"/>
  <c r="E165" i="14"/>
  <c r="F164" i="14"/>
  <c r="H164" i="14" s="1"/>
  <c r="J164" i="14" s="1"/>
  <c r="E164" i="14"/>
  <c r="F163" i="14"/>
  <c r="H163" i="14" s="1"/>
  <c r="J163" i="14" s="1"/>
  <c r="E163" i="14"/>
  <c r="F162" i="14"/>
  <c r="H162" i="14" s="1"/>
  <c r="J162" i="14" s="1"/>
  <c r="E162" i="14"/>
  <c r="F161" i="14"/>
  <c r="H161" i="14" s="1"/>
  <c r="J161" i="14" s="1"/>
  <c r="E161" i="14"/>
  <c r="F160" i="14"/>
  <c r="H160" i="14" s="1"/>
  <c r="J160" i="14" s="1"/>
  <c r="E160" i="14"/>
  <c r="F159" i="14"/>
  <c r="H159" i="14" s="1"/>
  <c r="J159" i="14" s="1"/>
  <c r="E159" i="14"/>
  <c r="F158" i="14"/>
  <c r="H158" i="14" s="1"/>
  <c r="J158" i="14" s="1"/>
  <c r="E158" i="14"/>
  <c r="F157" i="14"/>
  <c r="H157" i="14" s="1"/>
  <c r="J157" i="14" s="1"/>
  <c r="E157" i="14"/>
  <c r="F156" i="14"/>
  <c r="H156" i="14" s="1"/>
  <c r="J156" i="14" s="1"/>
  <c r="E156" i="14"/>
  <c r="F155" i="14"/>
  <c r="H155" i="14" s="1"/>
  <c r="J155" i="14" s="1"/>
  <c r="E155" i="14"/>
  <c r="F154" i="14"/>
  <c r="H154" i="14" s="1"/>
  <c r="J154" i="14" s="1"/>
  <c r="E154" i="14"/>
  <c r="F153" i="14"/>
  <c r="H153" i="14" s="1"/>
  <c r="J153" i="14" s="1"/>
  <c r="E153" i="14"/>
  <c r="F152" i="14"/>
  <c r="H152" i="14" s="1"/>
  <c r="J152" i="14" s="1"/>
  <c r="E152" i="14"/>
  <c r="F151" i="14"/>
  <c r="H151" i="14" s="1"/>
  <c r="J151" i="14" s="1"/>
  <c r="E151" i="14"/>
  <c r="F150" i="14"/>
  <c r="H150" i="14" s="1"/>
  <c r="J150" i="14" s="1"/>
  <c r="E150" i="14"/>
  <c r="F149" i="14"/>
  <c r="H149" i="14" s="1"/>
  <c r="J149" i="14" s="1"/>
  <c r="E149" i="14"/>
  <c r="F148" i="14"/>
  <c r="H148" i="14" s="1"/>
  <c r="J148" i="14" s="1"/>
  <c r="E148" i="14"/>
  <c r="F147" i="14"/>
  <c r="H147" i="14" s="1"/>
  <c r="J147" i="14" s="1"/>
  <c r="E147" i="14"/>
  <c r="F146" i="14"/>
  <c r="H146" i="14" s="1"/>
  <c r="J146" i="14" s="1"/>
  <c r="E146" i="14"/>
  <c r="F145" i="14"/>
  <c r="H145" i="14" s="1"/>
  <c r="J145" i="14" s="1"/>
  <c r="E145" i="14"/>
  <c r="F144" i="14"/>
  <c r="H144" i="14" s="1"/>
  <c r="J144" i="14" s="1"/>
  <c r="E144" i="14"/>
  <c r="F143" i="14"/>
  <c r="H143" i="14" s="1"/>
  <c r="J143" i="14" s="1"/>
  <c r="E143" i="14"/>
  <c r="F142" i="14"/>
  <c r="H142" i="14" s="1"/>
  <c r="J142" i="14" s="1"/>
  <c r="E142" i="14"/>
  <c r="F141" i="14"/>
  <c r="H141" i="14" s="1"/>
  <c r="J141" i="14" s="1"/>
  <c r="E141" i="14"/>
  <c r="F140" i="14"/>
  <c r="H140" i="14" s="1"/>
  <c r="J140" i="14" s="1"/>
  <c r="E140" i="14"/>
  <c r="F139" i="14"/>
  <c r="H139" i="14" s="1"/>
  <c r="J139" i="14" s="1"/>
  <c r="E139" i="14"/>
  <c r="F138" i="14"/>
  <c r="H138" i="14" s="1"/>
  <c r="J138" i="14" s="1"/>
  <c r="E138" i="14"/>
  <c r="F137" i="14"/>
  <c r="H137" i="14" s="1"/>
  <c r="J137" i="14" s="1"/>
  <c r="E137" i="14"/>
  <c r="F136" i="14"/>
  <c r="H136" i="14" s="1"/>
  <c r="J136" i="14" s="1"/>
  <c r="E136" i="14"/>
  <c r="F135" i="14"/>
  <c r="H135" i="14" s="1"/>
  <c r="J135" i="14" s="1"/>
  <c r="E135" i="14"/>
  <c r="F134" i="14"/>
  <c r="H134" i="14" s="1"/>
  <c r="J134" i="14" s="1"/>
  <c r="E134" i="14"/>
  <c r="F133" i="14"/>
  <c r="H133" i="14" s="1"/>
  <c r="J133" i="14" s="1"/>
  <c r="E133" i="14"/>
  <c r="F132" i="14"/>
  <c r="H132" i="14" s="1"/>
  <c r="J132" i="14" s="1"/>
  <c r="E132" i="14"/>
  <c r="F131" i="14"/>
  <c r="H131" i="14" s="1"/>
  <c r="J131" i="14" s="1"/>
  <c r="E131" i="14"/>
  <c r="F130" i="14"/>
  <c r="H130" i="14" s="1"/>
  <c r="J130" i="14" s="1"/>
  <c r="E130" i="14"/>
  <c r="F129" i="14"/>
  <c r="H129" i="14" s="1"/>
  <c r="J129" i="14" s="1"/>
  <c r="E129" i="14"/>
  <c r="F128" i="14"/>
  <c r="H128" i="14" s="1"/>
  <c r="J128" i="14" s="1"/>
  <c r="E128" i="14"/>
  <c r="F127" i="14"/>
  <c r="H127" i="14" s="1"/>
  <c r="J127" i="14" s="1"/>
  <c r="E127" i="14"/>
  <c r="F126" i="14"/>
  <c r="H126" i="14" s="1"/>
  <c r="J126" i="14" s="1"/>
  <c r="E126" i="14"/>
  <c r="F125" i="14"/>
  <c r="H125" i="14" s="1"/>
  <c r="J125" i="14" s="1"/>
  <c r="E125" i="14"/>
  <c r="F124" i="14"/>
  <c r="H124" i="14" s="1"/>
  <c r="J124" i="14" s="1"/>
  <c r="E124" i="14"/>
  <c r="F123" i="14"/>
  <c r="H123" i="14" s="1"/>
  <c r="J123" i="14" s="1"/>
  <c r="E123" i="14"/>
  <c r="F122" i="14"/>
  <c r="H122" i="14" s="1"/>
  <c r="J122" i="14" s="1"/>
  <c r="E122" i="14"/>
  <c r="F121" i="14"/>
  <c r="H121" i="14" s="1"/>
  <c r="J121" i="14" s="1"/>
  <c r="E121" i="14"/>
  <c r="F120" i="14"/>
  <c r="H120" i="14" s="1"/>
  <c r="J120" i="14" s="1"/>
  <c r="E120" i="14"/>
  <c r="F119" i="14"/>
  <c r="H119" i="14" s="1"/>
  <c r="J119" i="14" s="1"/>
  <c r="E119" i="14"/>
  <c r="F118" i="14"/>
  <c r="H118" i="14" s="1"/>
  <c r="J118" i="14" s="1"/>
  <c r="E118" i="14"/>
  <c r="F117" i="14"/>
  <c r="H117" i="14" s="1"/>
  <c r="J117" i="14" s="1"/>
  <c r="E117" i="14"/>
  <c r="F116" i="14"/>
  <c r="H116" i="14" s="1"/>
  <c r="J116" i="14" s="1"/>
  <c r="E116" i="14"/>
  <c r="F115" i="14"/>
  <c r="H115" i="14" s="1"/>
  <c r="J115" i="14" s="1"/>
  <c r="E115" i="14"/>
  <c r="F114" i="14"/>
  <c r="H114" i="14" s="1"/>
  <c r="J114" i="14" s="1"/>
  <c r="E114" i="14"/>
  <c r="F113" i="14"/>
  <c r="H113" i="14" s="1"/>
  <c r="J113" i="14" s="1"/>
  <c r="E113" i="14"/>
  <c r="F112" i="14"/>
  <c r="H112" i="14" s="1"/>
  <c r="J112" i="14" s="1"/>
  <c r="E112" i="14"/>
  <c r="F111" i="14"/>
  <c r="H111" i="14" s="1"/>
  <c r="J111" i="14" s="1"/>
  <c r="E111" i="14"/>
  <c r="F110" i="14"/>
  <c r="H110" i="14" s="1"/>
  <c r="J110" i="14" s="1"/>
  <c r="E110" i="14"/>
  <c r="F109" i="14"/>
  <c r="H109" i="14" s="1"/>
  <c r="J109" i="14" s="1"/>
  <c r="E109" i="14"/>
  <c r="F108" i="14"/>
  <c r="H108" i="14" s="1"/>
  <c r="J108" i="14" s="1"/>
  <c r="E108" i="14"/>
  <c r="E107" i="14"/>
  <c r="F107" i="14" s="1"/>
  <c r="H107" i="14" s="1"/>
  <c r="J107" i="14" s="1"/>
  <c r="F106" i="14"/>
  <c r="H106" i="14" s="1"/>
  <c r="J106" i="14" s="1"/>
  <c r="E106" i="14"/>
  <c r="E105" i="14"/>
  <c r="F105" i="14" s="1"/>
  <c r="H105" i="14" s="1"/>
  <c r="J105" i="14" s="1"/>
  <c r="F104" i="14"/>
  <c r="H104" i="14" s="1"/>
  <c r="J104" i="14" s="1"/>
  <c r="E104" i="14"/>
  <c r="E103" i="14"/>
  <c r="F103" i="14" s="1"/>
  <c r="H103" i="14" s="1"/>
  <c r="J103" i="14" s="1"/>
  <c r="F102" i="14"/>
  <c r="H102" i="14" s="1"/>
  <c r="J102" i="14" s="1"/>
  <c r="E102" i="14"/>
  <c r="E101" i="14"/>
  <c r="F101" i="14" s="1"/>
  <c r="H101" i="14" s="1"/>
  <c r="J101" i="14" s="1"/>
  <c r="F100" i="14"/>
  <c r="H100" i="14" s="1"/>
  <c r="J100" i="14" s="1"/>
  <c r="E100" i="14"/>
  <c r="E99" i="14"/>
  <c r="F99" i="14" s="1"/>
  <c r="H99" i="14" s="1"/>
  <c r="J99" i="14" s="1"/>
  <c r="F98" i="14"/>
  <c r="H98" i="14" s="1"/>
  <c r="J98" i="14" s="1"/>
  <c r="E98" i="14"/>
  <c r="E97" i="14"/>
  <c r="F97" i="14" s="1"/>
  <c r="H97" i="14" s="1"/>
  <c r="J97" i="14" s="1"/>
  <c r="F96" i="14"/>
  <c r="H96" i="14" s="1"/>
  <c r="J96" i="14" s="1"/>
  <c r="E96" i="14"/>
  <c r="F95" i="14"/>
  <c r="H95" i="14" s="1"/>
  <c r="J95" i="14" s="1"/>
  <c r="E95" i="14"/>
  <c r="F94" i="14"/>
  <c r="H94" i="14" s="1"/>
  <c r="J94" i="14" s="1"/>
  <c r="E94" i="14"/>
  <c r="F93" i="14"/>
  <c r="H93" i="14" s="1"/>
  <c r="J93" i="14" s="1"/>
  <c r="E93" i="14"/>
  <c r="F92" i="14"/>
  <c r="H92" i="14" s="1"/>
  <c r="J92" i="14" s="1"/>
  <c r="E92" i="14"/>
  <c r="F91" i="14"/>
  <c r="H91" i="14" s="1"/>
  <c r="J91" i="14" s="1"/>
  <c r="E91" i="14"/>
  <c r="F90" i="14"/>
  <c r="H90" i="14" s="1"/>
  <c r="J90" i="14" s="1"/>
  <c r="E90" i="14"/>
  <c r="F89" i="14"/>
  <c r="H89" i="14" s="1"/>
  <c r="J89" i="14" s="1"/>
  <c r="E89" i="14"/>
  <c r="F88" i="14"/>
  <c r="H88" i="14" s="1"/>
  <c r="J88" i="14" s="1"/>
  <c r="E88" i="14"/>
  <c r="F87" i="14"/>
  <c r="H87" i="14" s="1"/>
  <c r="J87" i="14" s="1"/>
  <c r="E87" i="14"/>
  <c r="F86" i="14"/>
  <c r="H86" i="14" s="1"/>
  <c r="J86" i="14" s="1"/>
  <c r="E86" i="14"/>
  <c r="F85" i="14"/>
  <c r="H85" i="14" s="1"/>
  <c r="J85" i="14" s="1"/>
  <c r="E85" i="14"/>
  <c r="F84" i="14"/>
  <c r="H84" i="14" s="1"/>
  <c r="J84" i="14" s="1"/>
  <c r="E84" i="14"/>
  <c r="F83" i="14"/>
  <c r="H83" i="14" s="1"/>
  <c r="J83" i="14" s="1"/>
  <c r="E83" i="14"/>
  <c r="F82" i="14"/>
  <c r="H82" i="14" s="1"/>
  <c r="J82" i="14" s="1"/>
  <c r="E82" i="14"/>
  <c r="F81" i="14"/>
  <c r="H81" i="14" s="1"/>
  <c r="J81" i="14" s="1"/>
  <c r="E81" i="14"/>
  <c r="F80" i="14"/>
  <c r="H80" i="14" s="1"/>
  <c r="J80" i="14" s="1"/>
  <c r="E80" i="14"/>
  <c r="F79" i="14"/>
  <c r="H79" i="14" s="1"/>
  <c r="J79" i="14" s="1"/>
  <c r="E79" i="14"/>
  <c r="F78" i="14"/>
  <c r="H78" i="14" s="1"/>
  <c r="J78" i="14" s="1"/>
  <c r="E78" i="14"/>
  <c r="F77" i="14"/>
  <c r="H77" i="14" s="1"/>
  <c r="J77" i="14" s="1"/>
  <c r="E77" i="14"/>
  <c r="F76" i="14"/>
  <c r="H76" i="14" s="1"/>
  <c r="J76" i="14" s="1"/>
  <c r="E76" i="14"/>
  <c r="F75" i="14"/>
  <c r="H75" i="14" s="1"/>
  <c r="J75" i="14" s="1"/>
  <c r="E75" i="14"/>
  <c r="F74" i="14"/>
  <c r="H74" i="14" s="1"/>
  <c r="J74" i="14" s="1"/>
  <c r="E74" i="14"/>
  <c r="F73" i="14"/>
  <c r="H73" i="14" s="1"/>
  <c r="J73" i="14" s="1"/>
  <c r="E73" i="14"/>
  <c r="F72" i="14"/>
  <c r="H72" i="14" s="1"/>
  <c r="J72" i="14" s="1"/>
  <c r="E72" i="14"/>
  <c r="F71" i="14"/>
  <c r="H71" i="14" s="1"/>
  <c r="J71" i="14" s="1"/>
  <c r="E71" i="14"/>
  <c r="F70" i="14"/>
  <c r="H70" i="14" s="1"/>
  <c r="J70" i="14" s="1"/>
  <c r="E70" i="14"/>
  <c r="F69" i="14"/>
  <c r="H69" i="14" s="1"/>
  <c r="J69" i="14" s="1"/>
  <c r="E69" i="14"/>
  <c r="F68" i="14"/>
  <c r="H68" i="14" s="1"/>
  <c r="J68" i="14" s="1"/>
  <c r="E68" i="14"/>
  <c r="F67" i="14"/>
  <c r="H67" i="14" s="1"/>
  <c r="J67" i="14" s="1"/>
  <c r="E67" i="14"/>
  <c r="F66" i="14"/>
  <c r="H66" i="14" s="1"/>
  <c r="J66" i="14" s="1"/>
  <c r="E66" i="14"/>
  <c r="F65" i="14"/>
  <c r="H65" i="14" s="1"/>
  <c r="J65" i="14" s="1"/>
  <c r="E65" i="14"/>
  <c r="F64" i="14"/>
  <c r="H64" i="14" s="1"/>
  <c r="J64" i="14" s="1"/>
  <c r="E64" i="14"/>
  <c r="F63" i="14"/>
  <c r="H63" i="14" s="1"/>
  <c r="J63" i="14" s="1"/>
  <c r="E63" i="14"/>
  <c r="F62" i="14"/>
  <c r="H62" i="14" s="1"/>
  <c r="J62" i="14" s="1"/>
  <c r="E62" i="14"/>
  <c r="F61" i="14"/>
  <c r="H61" i="14" s="1"/>
  <c r="J61" i="14" s="1"/>
  <c r="E61" i="14"/>
  <c r="F60" i="14"/>
  <c r="H60" i="14" s="1"/>
  <c r="J60" i="14" s="1"/>
  <c r="E60" i="14"/>
  <c r="F59" i="14"/>
  <c r="H59" i="14" s="1"/>
  <c r="J59" i="14" s="1"/>
  <c r="E59" i="14"/>
  <c r="F58" i="14"/>
  <c r="H58" i="14" s="1"/>
  <c r="J58" i="14" s="1"/>
  <c r="E58" i="14"/>
  <c r="F57" i="14"/>
  <c r="H57" i="14" s="1"/>
  <c r="J57" i="14" s="1"/>
  <c r="E57" i="14"/>
  <c r="F56" i="14"/>
  <c r="H56" i="14" s="1"/>
  <c r="J56" i="14" s="1"/>
  <c r="E56" i="14"/>
  <c r="F55" i="14"/>
  <c r="H55" i="14" s="1"/>
  <c r="J55" i="14" s="1"/>
  <c r="E55" i="14"/>
  <c r="F54" i="14"/>
  <c r="H54" i="14" s="1"/>
  <c r="J54" i="14" s="1"/>
  <c r="E54" i="14"/>
  <c r="F53" i="14"/>
  <c r="H53" i="14" s="1"/>
  <c r="J53" i="14" s="1"/>
  <c r="E53" i="14"/>
  <c r="F52" i="14"/>
  <c r="H52" i="14" s="1"/>
  <c r="J52" i="14" s="1"/>
  <c r="E52" i="14"/>
  <c r="F51" i="14"/>
  <c r="H51" i="14" s="1"/>
  <c r="J51" i="14" s="1"/>
  <c r="E51" i="14"/>
  <c r="F50" i="14"/>
  <c r="H50" i="14" s="1"/>
  <c r="J50" i="14" s="1"/>
  <c r="E50" i="14"/>
  <c r="F49" i="14"/>
  <c r="H49" i="14" s="1"/>
  <c r="J49" i="14" s="1"/>
  <c r="E49" i="14"/>
  <c r="F48" i="14"/>
  <c r="H48" i="14" s="1"/>
  <c r="J48" i="14" s="1"/>
  <c r="E48" i="14"/>
  <c r="F47" i="14"/>
  <c r="H47" i="14" s="1"/>
  <c r="J47" i="14" s="1"/>
  <c r="E47" i="14"/>
  <c r="F46" i="14"/>
  <c r="H46" i="14" s="1"/>
  <c r="J46" i="14" s="1"/>
  <c r="E46" i="14"/>
  <c r="F45" i="14"/>
  <c r="H45" i="14" s="1"/>
  <c r="J45" i="14" s="1"/>
  <c r="E45" i="14"/>
  <c r="F44" i="14"/>
  <c r="H44" i="14" s="1"/>
  <c r="J44" i="14" s="1"/>
  <c r="E44" i="14"/>
  <c r="F43" i="14"/>
  <c r="H43" i="14" s="1"/>
  <c r="J43" i="14" s="1"/>
  <c r="E43" i="14"/>
  <c r="F42" i="14"/>
  <c r="H42" i="14" s="1"/>
  <c r="J42" i="14" s="1"/>
  <c r="E42" i="14"/>
  <c r="F41" i="14"/>
  <c r="H41" i="14" s="1"/>
  <c r="J41" i="14" s="1"/>
  <c r="E41" i="14"/>
  <c r="F40" i="14"/>
  <c r="H40" i="14" s="1"/>
  <c r="J40" i="14" s="1"/>
  <c r="E40" i="14"/>
  <c r="F39" i="14"/>
  <c r="H39" i="14" s="1"/>
  <c r="J39" i="14" s="1"/>
  <c r="E39" i="14"/>
  <c r="F38" i="14"/>
  <c r="H38" i="14" s="1"/>
  <c r="J38" i="14" s="1"/>
  <c r="E38" i="14"/>
  <c r="F37" i="14"/>
  <c r="H37" i="14" s="1"/>
  <c r="J37" i="14" s="1"/>
  <c r="E37" i="14"/>
  <c r="F36" i="14"/>
  <c r="H36" i="14" s="1"/>
  <c r="J36" i="14" s="1"/>
  <c r="E36" i="14"/>
  <c r="F35" i="14"/>
  <c r="H35" i="14" s="1"/>
  <c r="J35" i="14" s="1"/>
  <c r="E35" i="14"/>
  <c r="F34" i="14"/>
  <c r="H34" i="14" s="1"/>
  <c r="J34" i="14" s="1"/>
  <c r="E34" i="14"/>
  <c r="F33" i="14"/>
  <c r="H33" i="14" s="1"/>
  <c r="J33" i="14" s="1"/>
  <c r="E33" i="14"/>
  <c r="F32" i="14"/>
  <c r="H32" i="14" s="1"/>
  <c r="J32" i="14" s="1"/>
  <c r="E32" i="14"/>
  <c r="F31" i="14"/>
  <c r="H31" i="14" s="1"/>
  <c r="J31" i="14" s="1"/>
  <c r="E31" i="14"/>
  <c r="F30" i="14"/>
  <c r="H30" i="14" s="1"/>
  <c r="J30" i="14" s="1"/>
  <c r="E30" i="14"/>
  <c r="F29" i="14"/>
  <c r="H29" i="14" s="1"/>
  <c r="J29" i="14" s="1"/>
  <c r="E29" i="14"/>
  <c r="F28" i="14"/>
  <c r="H28" i="14" s="1"/>
  <c r="J28" i="14" s="1"/>
  <c r="E28" i="14"/>
  <c r="F27" i="14"/>
  <c r="H27" i="14" s="1"/>
  <c r="J27" i="14" s="1"/>
  <c r="E27" i="14"/>
  <c r="F26" i="14"/>
  <c r="H26" i="14" s="1"/>
  <c r="J26" i="14" s="1"/>
  <c r="E26" i="14"/>
  <c r="F25" i="14"/>
  <c r="H25" i="14" s="1"/>
  <c r="J25" i="14" s="1"/>
  <c r="E25" i="14"/>
  <c r="F24" i="14"/>
  <c r="H24" i="14" s="1"/>
  <c r="J24" i="14" s="1"/>
  <c r="E24" i="14"/>
  <c r="F23" i="14"/>
  <c r="H23" i="14" s="1"/>
  <c r="J23" i="14" s="1"/>
  <c r="E23" i="14"/>
  <c r="F22" i="14"/>
  <c r="H22" i="14" s="1"/>
  <c r="J22" i="14" s="1"/>
  <c r="E22" i="14"/>
  <c r="F21" i="14"/>
  <c r="H21" i="14" s="1"/>
  <c r="J21" i="14" s="1"/>
  <c r="E21" i="14"/>
  <c r="F20" i="14"/>
  <c r="H20" i="14" s="1"/>
  <c r="J20" i="14" s="1"/>
  <c r="E20" i="14"/>
  <c r="F19" i="14"/>
  <c r="H19" i="14" s="1"/>
  <c r="J19" i="14" s="1"/>
  <c r="E19" i="14"/>
  <c r="F18" i="14"/>
  <c r="H18" i="14" s="1"/>
  <c r="J18" i="14" s="1"/>
  <c r="E18" i="14"/>
  <c r="F17" i="14"/>
  <c r="H17" i="14" s="1"/>
  <c r="J17" i="14" s="1"/>
  <c r="E17" i="14"/>
  <c r="F16" i="14"/>
  <c r="H16" i="14" s="1"/>
  <c r="J16" i="14" s="1"/>
  <c r="E16" i="14"/>
  <c r="F15" i="14"/>
  <c r="H15" i="14" s="1"/>
  <c r="J15" i="14" s="1"/>
  <c r="E15" i="14"/>
  <c r="F14" i="14"/>
  <c r="H14" i="14" s="1"/>
  <c r="J14" i="14" s="1"/>
  <c r="E14" i="14"/>
  <c r="F13" i="14"/>
  <c r="H13" i="14" s="1"/>
  <c r="J13" i="14" s="1"/>
  <c r="E13" i="14"/>
  <c r="F12" i="14"/>
  <c r="H12" i="14" s="1"/>
  <c r="J12" i="14" s="1"/>
  <c r="E12" i="14"/>
  <c r="F16" i="16" l="1"/>
  <c r="F17" i="16"/>
  <c r="F18" i="16"/>
  <c r="F19" i="16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56" i="16" s="1"/>
  <c r="F57" i="16" s="1"/>
  <c r="F58" i="16" s="1"/>
  <c r="F59" i="16" s="1"/>
  <c r="F60" i="16" s="1"/>
  <c r="F61" i="16" s="1"/>
  <c r="F62" i="16" s="1"/>
  <c r="F63" i="16" s="1"/>
  <c r="F64" i="16" s="1"/>
  <c r="F65" i="16" s="1"/>
  <c r="F66" i="16" s="1"/>
  <c r="F67" i="16" s="1"/>
  <c r="F68" i="16" s="1"/>
  <c r="F69" i="16" s="1"/>
  <c r="F70" i="16" s="1"/>
  <c r="F71" i="16" s="1"/>
  <c r="F72" i="16" s="1"/>
  <c r="F73" i="16" s="1"/>
  <c r="F74" i="16" s="1"/>
  <c r="F75" i="16" s="1"/>
  <c r="F76" i="16" s="1"/>
  <c r="F77" i="16" s="1"/>
  <c r="F78" i="16" s="1"/>
  <c r="F79" i="16" s="1"/>
  <c r="F80" i="16" s="1"/>
  <c r="F81" i="16" s="1"/>
  <c r="F82" i="16" s="1"/>
  <c r="F83" i="16" s="1"/>
  <c r="F84" i="16" s="1"/>
  <c r="F85" i="16" s="1"/>
  <c r="F86" i="16" s="1"/>
  <c r="F87" i="16" s="1"/>
  <c r="F88" i="16" s="1"/>
  <c r="F89" i="16" s="1"/>
  <c r="F90" i="16" s="1"/>
  <c r="F91" i="16" s="1"/>
  <c r="F92" i="16" s="1"/>
  <c r="F93" i="16" s="1"/>
  <c r="F94" i="16" s="1"/>
  <c r="F95" i="16" s="1"/>
  <c r="F96" i="16" s="1"/>
  <c r="F97" i="16" s="1"/>
  <c r="F98" i="16" s="1"/>
  <c r="F99" i="16" s="1"/>
  <c r="F100" i="16" s="1"/>
  <c r="F101" i="16" s="1"/>
  <c r="F102" i="16" s="1"/>
  <c r="F103" i="16" s="1"/>
  <c r="F104" i="16" s="1"/>
  <c r="F105" i="16" s="1"/>
  <c r="F106" i="16" s="1"/>
  <c r="F107" i="16" s="1"/>
  <c r="F108" i="16" s="1"/>
  <c r="F109" i="16" s="1"/>
  <c r="F110" i="16" s="1"/>
  <c r="F111" i="16" s="1"/>
  <c r="F112" i="16" s="1"/>
  <c r="F113" i="16" s="1"/>
  <c r="F114" i="16" s="1"/>
  <c r="F115" i="16" s="1"/>
  <c r="F116" i="16" s="1"/>
  <c r="F117" i="16" s="1"/>
  <c r="F118" i="16" s="1"/>
  <c r="F119" i="16" s="1"/>
  <c r="F120" i="16" s="1"/>
  <c r="F121" i="16" s="1"/>
  <c r="F122" i="16" s="1"/>
  <c r="F123" i="16" s="1"/>
  <c r="F124" i="16" s="1"/>
  <c r="F125" i="16" s="1"/>
  <c r="F126" i="16" s="1"/>
  <c r="F127" i="16" s="1"/>
  <c r="F128" i="16" s="1"/>
  <c r="F129" i="16" s="1"/>
  <c r="F130" i="16" s="1"/>
  <c r="F131" i="16" s="1"/>
  <c r="F132" i="16" s="1"/>
  <c r="F133" i="16" s="1"/>
  <c r="F134" i="16" s="1"/>
  <c r="F135" i="16" s="1"/>
  <c r="F136" i="16" s="1"/>
  <c r="F137" i="16" s="1"/>
  <c r="F138" i="16" s="1"/>
  <c r="F139" i="16" s="1"/>
  <c r="F140" i="16" s="1"/>
  <c r="F141" i="16" s="1"/>
  <c r="F142" i="16" s="1"/>
  <c r="F143" i="16" s="1"/>
  <c r="F144" i="16" s="1"/>
  <c r="F145" i="16" s="1"/>
  <c r="F146" i="16" s="1"/>
  <c r="F147" i="16" s="1"/>
  <c r="F148" i="16" s="1"/>
  <c r="F149" i="16" s="1"/>
  <c r="F150" i="16" s="1"/>
  <c r="F151" i="16" s="1"/>
  <c r="F152" i="16" s="1"/>
  <c r="F153" i="16" s="1"/>
  <c r="F154" i="16" s="1"/>
  <c r="F155" i="16" s="1"/>
  <c r="F156" i="16" s="1"/>
  <c r="F157" i="16" s="1"/>
  <c r="F158" i="16" s="1"/>
  <c r="F159" i="16" s="1"/>
  <c r="F160" i="16" s="1"/>
  <c r="F161" i="16" s="1"/>
  <c r="F162" i="16" s="1"/>
  <c r="F163" i="16" s="1"/>
  <c r="F164" i="16" s="1"/>
  <c r="F165" i="16" s="1"/>
  <c r="F166" i="16" s="1"/>
  <c r="F167" i="16" s="1"/>
  <c r="F168" i="16" s="1"/>
  <c r="F169" i="16" s="1"/>
  <c r="F170" i="16" s="1"/>
  <c r="F171" i="16" s="1"/>
  <c r="F172" i="16" s="1"/>
  <c r="F173" i="16" s="1"/>
  <c r="F174" i="16" s="1"/>
  <c r="F175" i="16" s="1"/>
  <c r="F176" i="16" s="1"/>
  <c r="F177" i="16" s="1"/>
  <c r="F178" i="16" s="1"/>
  <c r="F179" i="16" s="1"/>
  <c r="F180" i="16" s="1"/>
  <c r="F181" i="16" s="1"/>
  <c r="F182" i="16" s="1"/>
  <c r="F15" i="5"/>
  <c r="O12" i="4"/>
  <c r="R12" i="4"/>
  <c r="U8" i="4"/>
  <c r="F17" i="5"/>
  <c r="O9" i="4"/>
  <c r="O7" i="4"/>
  <c r="O10" i="4"/>
  <c r="R5" i="4"/>
  <c r="R6" i="4"/>
  <c r="F3" i="5"/>
  <c r="F39" i="5" s="1"/>
  <c r="C5" i="4"/>
  <c r="H5" i="4" s="1"/>
  <c r="O11" i="4"/>
  <c r="H6" i="4"/>
  <c r="C7" i="4"/>
  <c r="C128" i="4"/>
  <c r="C8" i="4"/>
  <c r="E8" i="4"/>
  <c r="E9" i="4"/>
  <c r="C15" i="4"/>
  <c r="H15" i="4" s="1"/>
  <c r="C114" i="4"/>
  <c r="H114" i="4" s="1"/>
  <c r="C18" i="4"/>
  <c r="H18" i="4" s="1"/>
  <c r="I18" i="4" s="1"/>
  <c r="C116" i="4"/>
  <c r="C20" i="4"/>
  <c r="H20" i="4" s="1"/>
  <c r="C22" i="4"/>
  <c r="H22" i="4" s="1"/>
  <c r="C72" i="4"/>
  <c r="H72" i="4" s="1"/>
  <c r="C122" i="4"/>
  <c r="H122" i="4" s="1"/>
  <c r="C26" i="4"/>
  <c r="H26" i="4" s="1"/>
  <c r="C124" i="4"/>
  <c r="C28" i="4"/>
  <c r="H28" i="4" s="1"/>
  <c r="H30" i="4"/>
  <c r="C32" i="4"/>
  <c r="C33" i="4"/>
  <c r="E34" i="4"/>
  <c r="E37" i="4"/>
  <c r="E38" i="4"/>
  <c r="C40" i="4"/>
  <c r="H40" i="4"/>
  <c r="C42" i="4"/>
  <c r="H42" i="4" s="1"/>
  <c r="C44" i="4"/>
  <c r="H44" i="4" s="1"/>
  <c r="C45" i="4"/>
  <c r="H45" i="4" s="1"/>
  <c r="C49" i="4"/>
  <c r="H49" i="4" s="1"/>
  <c r="C51" i="4"/>
  <c r="H51" i="4" s="1"/>
  <c r="I51" i="4" s="1"/>
  <c r="C52" i="4"/>
  <c r="H52" i="4" s="1"/>
  <c r="C53" i="4"/>
  <c r="H53" i="4"/>
  <c r="H54" i="4"/>
  <c r="E55" i="4"/>
  <c r="C56" i="4"/>
  <c r="C57" i="4"/>
  <c r="H57" i="4" s="1"/>
  <c r="E57" i="4"/>
  <c r="C58" i="4"/>
  <c r="E58" i="4"/>
  <c r="H58" i="4"/>
  <c r="E59" i="4"/>
  <c r="E61" i="4"/>
  <c r="C62" i="4"/>
  <c r="H62" i="4" s="1"/>
  <c r="E62" i="4"/>
  <c r="C64" i="4"/>
  <c r="H64" i="4"/>
  <c r="C66" i="4"/>
  <c r="H66" i="4"/>
  <c r="C68" i="4"/>
  <c r="H68" i="4"/>
  <c r="C70" i="4"/>
  <c r="H70" i="4" s="1"/>
  <c r="C74" i="4"/>
  <c r="H74" i="4" s="1"/>
  <c r="I74" i="4" s="1"/>
  <c r="C76" i="4"/>
  <c r="H76" i="4"/>
  <c r="H78" i="4"/>
  <c r="C80" i="4"/>
  <c r="H80" i="4" s="1"/>
  <c r="E80" i="4"/>
  <c r="E81" i="4"/>
  <c r="E82" i="4"/>
  <c r="E84" i="4"/>
  <c r="E85" i="4"/>
  <c r="E86" i="4"/>
  <c r="C87" i="4"/>
  <c r="H87" i="4" s="1"/>
  <c r="C88" i="4"/>
  <c r="H88" i="4" s="1"/>
  <c r="C90" i="4"/>
  <c r="H90" i="4"/>
  <c r="C92" i="4"/>
  <c r="H92" i="4" s="1"/>
  <c r="C93" i="4"/>
  <c r="H93" i="4" s="1"/>
  <c r="C95" i="4"/>
  <c r="H95" i="4" s="1"/>
  <c r="C98" i="4"/>
  <c r="H98" i="4" s="1"/>
  <c r="I98" i="4" s="1"/>
  <c r="C100" i="4"/>
  <c r="H100" i="4" s="1"/>
  <c r="C101" i="4"/>
  <c r="H101" i="4" s="1"/>
  <c r="H102" i="4"/>
  <c r="C103" i="4"/>
  <c r="E103" i="4"/>
  <c r="C104" i="4"/>
  <c r="H104" i="4" s="1"/>
  <c r="E104" i="4"/>
  <c r="E105" i="4"/>
  <c r="C107" i="4"/>
  <c r="H107" i="4" s="1"/>
  <c r="E107" i="4"/>
  <c r="E108" i="4"/>
  <c r="E109" i="4"/>
  <c r="C111" i="4"/>
  <c r="H111" i="4" s="1"/>
  <c r="C115" i="4"/>
  <c r="H115" i="4"/>
  <c r="H116" i="4"/>
  <c r="C117" i="4"/>
  <c r="H117" i="4"/>
  <c r="C119" i="4"/>
  <c r="H119" i="4" s="1"/>
  <c r="C121" i="4"/>
  <c r="H121" i="4" s="1"/>
  <c r="I121" i="4" s="1"/>
  <c r="C123" i="4"/>
  <c r="H123" i="4"/>
  <c r="H124" i="4"/>
  <c r="C125" i="4"/>
  <c r="H125" i="4" s="1"/>
  <c r="I125" i="4" s="1"/>
  <c r="H126" i="4"/>
  <c r="C127" i="4"/>
  <c r="H127" i="4" s="1"/>
  <c r="I127" i="4" s="1"/>
  <c r="E127" i="4"/>
  <c r="E128" i="4"/>
  <c r="H128" i="4"/>
  <c r="C130" i="4"/>
  <c r="H130" i="4" s="1"/>
  <c r="E130" i="4"/>
  <c r="E131" i="4"/>
  <c r="E132" i="4"/>
  <c r="C134" i="4"/>
  <c r="H134" i="4" s="1"/>
  <c r="E134" i="4"/>
  <c r="C135" i="4"/>
  <c r="H135" i="4"/>
  <c r="C136" i="4"/>
  <c r="H136" i="4" s="1"/>
  <c r="C138" i="4"/>
  <c r="H138" i="4" s="1"/>
  <c r="C139" i="4"/>
  <c r="H139" i="4" s="1"/>
  <c r="C140" i="4"/>
  <c r="H140" i="4" s="1"/>
  <c r="C141" i="4"/>
  <c r="H141" i="4" s="1"/>
  <c r="I141" i="4" s="1"/>
  <c r="C143" i="4"/>
  <c r="H143" i="4"/>
  <c r="C146" i="4"/>
  <c r="H146" i="4" s="1"/>
  <c r="I146" i="4" s="1"/>
  <c r="C147" i="4"/>
  <c r="H147" i="4" s="1"/>
  <c r="C148" i="4"/>
  <c r="H148" i="4" s="1"/>
  <c r="C149" i="4"/>
  <c r="H149" i="4"/>
  <c r="H150" i="4"/>
  <c r="E151" i="4"/>
  <c r="C152" i="4"/>
  <c r="C153" i="4"/>
  <c r="E153" i="4"/>
  <c r="C154" i="4"/>
  <c r="H154" i="4" s="1"/>
  <c r="E154" i="4"/>
  <c r="E155" i="4"/>
  <c r="E157" i="4"/>
  <c r="E158" i="4"/>
  <c r="C160" i="4"/>
  <c r="H160" i="4"/>
  <c r="C162" i="4"/>
  <c r="H162" i="4" s="1"/>
  <c r="C164" i="4"/>
  <c r="H164" i="4"/>
  <c r="C170" i="4"/>
  <c r="H170" i="4" s="1"/>
  <c r="C172" i="4"/>
  <c r="H172" i="4" s="1"/>
  <c r="F9" i="5"/>
  <c r="F40" i="5" s="1"/>
  <c r="E15" i="5"/>
  <c r="O12" i="15"/>
  <c r="R12" i="15" s="1"/>
  <c r="U8" i="15"/>
  <c r="E17" i="5"/>
  <c r="D2" i="5"/>
  <c r="O9" i="15"/>
  <c r="O7" i="15"/>
  <c r="O10" i="15"/>
  <c r="D3" i="5"/>
  <c r="R6" i="15"/>
  <c r="E3" i="5"/>
  <c r="D4" i="5"/>
  <c r="D5" i="5"/>
  <c r="D6" i="5"/>
  <c r="D7" i="5"/>
  <c r="D8" i="5"/>
  <c r="D9" i="5"/>
  <c r="E9" i="5"/>
  <c r="D10" i="5"/>
  <c r="O11" i="15"/>
  <c r="D11" i="5"/>
  <c r="D15" i="16"/>
  <c r="C5" i="15"/>
  <c r="H5" i="15" s="1"/>
  <c r="D16" i="16"/>
  <c r="E16" i="16" s="1"/>
  <c r="C6" i="15"/>
  <c r="D17" i="16"/>
  <c r="C7" i="15"/>
  <c r="D18" i="16"/>
  <c r="C8" i="15"/>
  <c r="D19" i="16"/>
  <c r="C9" i="15"/>
  <c r="D20" i="16"/>
  <c r="E20" i="16" s="1"/>
  <c r="C10" i="15"/>
  <c r="D21" i="16"/>
  <c r="C11" i="15"/>
  <c r="D22" i="16"/>
  <c r="C12" i="15"/>
  <c r="D23" i="16"/>
  <c r="C13" i="15"/>
  <c r="D24" i="16"/>
  <c r="E24" i="16" s="1"/>
  <c r="C14" i="15"/>
  <c r="D25" i="16"/>
  <c r="C15" i="15"/>
  <c r="D26" i="16"/>
  <c r="C16" i="15"/>
  <c r="H16" i="15" s="1"/>
  <c r="D27" i="16"/>
  <c r="C17" i="15"/>
  <c r="D28" i="16"/>
  <c r="E28" i="16" s="1"/>
  <c r="C18" i="15"/>
  <c r="H18" i="15" s="1"/>
  <c r="D29" i="16"/>
  <c r="C19" i="15"/>
  <c r="D30" i="16"/>
  <c r="C20" i="15"/>
  <c r="D31" i="16"/>
  <c r="C21" i="15"/>
  <c r="D32" i="16"/>
  <c r="E32" i="16" s="1"/>
  <c r="C22" i="15"/>
  <c r="H22" i="15" s="1"/>
  <c r="D33" i="16"/>
  <c r="C23" i="15"/>
  <c r="H23" i="15" s="1"/>
  <c r="D34" i="16"/>
  <c r="C24" i="15"/>
  <c r="H24" i="15" s="1"/>
  <c r="D35" i="16"/>
  <c r="C25" i="15"/>
  <c r="D36" i="16"/>
  <c r="E36" i="16" s="1"/>
  <c r="C26" i="15"/>
  <c r="H26" i="15" s="1"/>
  <c r="D37" i="16"/>
  <c r="C27" i="15"/>
  <c r="D38" i="16"/>
  <c r="C28" i="15"/>
  <c r="H28" i="15" s="1"/>
  <c r="D39" i="16"/>
  <c r="C29" i="15"/>
  <c r="D40" i="16"/>
  <c r="C30" i="15"/>
  <c r="H30" i="15" s="1"/>
  <c r="D41" i="16"/>
  <c r="C31" i="15"/>
  <c r="D42" i="16"/>
  <c r="C32" i="15"/>
  <c r="D43" i="16"/>
  <c r="C33" i="15"/>
  <c r="D44" i="16"/>
  <c r="C34" i="15"/>
  <c r="D45" i="16"/>
  <c r="C35" i="15"/>
  <c r="D46" i="16"/>
  <c r="C36" i="15"/>
  <c r="D47" i="16"/>
  <c r="C37" i="15"/>
  <c r="D48" i="16"/>
  <c r="C38" i="15"/>
  <c r="D49" i="16"/>
  <c r="C39" i="15"/>
  <c r="H39" i="15" s="1"/>
  <c r="D50" i="16"/>
  <c r="C40" i="15"/>
  <c r="H40" i="15" s="1"/>
  <c r="D51" i="16"/>
  <c r="C41" i="15"/>
  <c r="D52" i="16"/>
  <c r="C42" i="15"/>
  <c r="H42" i="15" s="1"/>
  <c r="D53" i="16"/>
  <c r="C43" i="15"/>
  <c r="D54" i="16"/>
  <c r="C44" i="15"/>
  <c r="D55" i="16"/>
  <c r="C45" i="15"/>
  <c r="H45" i="15" s="1"/>
  <c r="D56" i="16"/>
  <c r="C46" i="15"/>
  <c r="H46" i="15" s="1"/>
  <c r="D57" i="16"/>
  <c r="C47" i="15"/>
  <c r="H47" i="15" s="1"/>
  <c r="D58" i="16"/>
  <c r="C48" i="15"/>
  <c r="H48" i="15" s="1"/>
  <c r="D59" i="16"/>
  <c r="C49" i="15"/>
  <c r="D60" i="16"/>
  <c r="C50" i="15"/>
  <c r="D61" i="16"/>
  <c r="C51" i="15"/>
  <c r="D62" i="16"/>
  <c r="C52" i="15"/>
  <c r="D63" i="16"/>
  <c r="C53" i="15"/>
  <c r="H53" i="15" s="1"/>
  <c r="D64" i="16"/>
  <c r="C54" i="15"/>
  <c r="H54" i="15" s="1"/>
  <c r="D65" i="16"/>
  <c r="C55" i="15"/>
  <c r="D66" i="16"/>
  <c r="C56" i="15"/>
  <c r="D67" i="16"/>
  <c r="C57" i="15"/>
  <c r="D68" i="16"/>
  <c r="C58" i="15"/>
  <c r="D69" i="16"/>
  <c r="C59" i="15"/>
  <c r="D70" i="16"/>
  <c r="C60" i="15"/>
  <c r="D71" i="16"/>
  <c r="C61" i="15"/>
  <c r="D72" i="16"/>
  <c r="C62" i="15"/>
  <c r="D73" i="16"/>
  <c r="C63" i="15"/>
  <c r="H63" i="15" s="1"/>
  <c r="D74" i="16"/>
  <c r="C64" i="15"/>
  <c r="H64" i="15" s="1"/>
  <c r="D75" i="16"/>
  <c r="C65" i="15"/>
  <c r="D76" i="16"/>
  <c r="C66" i="15"/>
  <c r="D77" i="16"/>
  <c r="C67" i="15"/>
  <c r="D78" i="16"/>
  <c r="C68" i="15"/>
  <c r="H68" i="15" s="1"/>
  <c r="D79" i="16"/>
  <c r="C69" i="15"/>
  <c r="H69" i="15" s="1"/>
  <c r="D80" i="16"/>
  <c r="C70" i="15"/>
  <c r="D81" i="16"/>
  <c r="C71" i="15"/>
  <c r="D82" i="16"/>
  <c r="C72" i="15"/>
  <c r="H72" i="15" s="1"/>
  <c r="D83" i="16"/>
  <c r="C73" i="15"/>
  <c r="H73" i="15" s="1"/>
  <c r="D84" i="16"/>
  <c r="C74" i="15"/>
  <c r="H74" i="15" s="1"/>
  <c r="D85" i="16"/>
  <c r="C75" i="15"/>
  <c r="D86" i="16"/>
  <c r="C76" i="15"/>
  <c r="H76" i="15" s="1"/>
  <c r="D87" i="16"/>
  <c r="C77" i="15"/>
  <c r="D88" i="16"/>
  <c r="C78" i="15"/>
  <c r="D89" i="16"/>
  <c r="C79" i="15"/>
  <c r="D90" i="16"/>
  <c r="C80" i="15"/>
  <c r="D91" i="16"/>
  <c r="C81" i="15"/>
  <c r="D92" i="16"/>
  <c r="C82" i="15"/>
  <c r="D93" i="16"/>
  <c r="C83" i="15"/>
  <c r="D94" i="16"/>
  <c r="C84" i="15"/>
  <c r="D95" i="16"/>
  <c r="C85" i="15"/>
  <c r="D96" i="16"/>
  <c r="C86" i="15"/>
  <c r="D97" i="16"/>
  <c r="C87" i="15"/>
  <c r="D98" i="16"/>
  <c r="C88" i="15"/>
  <c r="D99" i="16"/>
  <c r="C89" i="15"/>
  <c r="H89" i="15" s="1"/>
  <c r="D100" i="16"/>
  <c r="C90" i="15"/>
  <c r="H90" i="15" s="1"/>
  <c r="D101" i="16"/>
  <c r="C91" i="15"/>
  <c r="D102" i="16"/>
  <c r="C92" i="15"/>
  <c r="D103" i="16"/>
  <c r="C93" i="15"/>
  <c r="D104" i="16"/>
  <c r="C94" i="15"/>
  <c r="D105" i="16"/>
  <c r="C95" i="15"/>
  <c r="D106" i="16"/>
  <c r="C96" i="15"/>
  <c r="H96" i="15" s="1"/>
  <c r="D107" i="16"/>
  <c r="C97" i="15"/>
  <c r="D108" i="16"/>
  <c r="C98" i="15"/>
  <c r="D109" i="16"/>
  <c r="C99" i="15"/>
  <c r="H99" i="15" s="1"/>
  <c r="D110" i="16"/>
  <c r="C100" i="15"/>
  <c r="H100" i="15" s="1"/>
  <c r="D111" i="16"/>
  <c r="C101" i="15"/>
  <c r="D112" i="16"/>
  <c r="C102" i="15"/>
  <c r="D113" i="16"/>
  <c r="C103" i="15"/>
  <c r="D114" i="16"/>
  <c r="C104" i="15"/>
  <c r="D115" i="16"/>
  <c r="C105" i="15"/>
  <c r="D116" i="16"/>
  <c r="C106" i="15"/>
  <c r="D117" i="16"/>
  <c r="C107" i="15"/>
  <c r="D118" i="16"/>
  <c r="C108" i="15"/>
  <c r="D119" i="16"/>
  <c r="C109" i="15"/>
  <c r="D120" i="16"/>
  <c r="C110" i="15"/>
  <c r="D121" i="16"/>
  <c r="C111" i="15"/>
  <c r="D122" i="16"/>
  <c r="C112" i="15"/>
  <c r="D123" i="16"/>
  <c r="C113" i="15"/>
  <c r="H113" i="15" s="1"/>
  <c r="D124" i="16"/>
  <c r="C114" i="15"/>
  <c r="D125" i="16"/>
  <c r="C115" i="15"/>
  <c r="D126" i="16"/>
  <c r="C116" i="15"/>
  <c r="D127" i="16"/>
  <c r="C117" i="15"/>
  <c r="D128" i="16"/>
  <c r="C118" i="15"/>
  <c r="D129" i="16"/>
  <c r="C119" i="15"/>
  <c r="H119" i="15" s="1"/>
  <c r="D130" i="16"/>
  <c r="C120" i="15"/>
  <c r="D131" i="16"/>
  <c r="C121" i="15"/>
  <c r="D132" i="16"/>
  <c r="C122" i="15"/>
  <c r="D133" i="16"/>
  <c r="C123" i="15"/>
  <c r="H123" i="15" s="1"/>
  <c r="D134" i="16"/>
  <c r="C124" i="15"/>
  <c r="H124" i="15" s="1"/>
  <c r="D135" i="16"/>
  <c r="C125" i="15"/>
  <c r="H125" i="15" s="1"/>
  <c r="D136" i="16"/>
  <c r="C126" i="15"/>
  <c r="D137" i="16"/>
  <c r="C127" i="15"/>
  <c r="D138" i="16"/>
  <c r="C128" i="15"/>
  <c r="D139" i="16"/>
  <c r="C129" i="15"/>
  <c r="D140" i="16"/>
  <c r="C130" i="15"/>
  <c r="D141" i="16"/>
  <c r="C131" i="15"/>
  <c r="D142" i="16"/>
  <c r="C132" i="15"/>
  <c r="D143" i="16"/>
  <c r="C133" i="15"/>
  <c r="D144" i="16"/>
  <c r="C134" i="15"/>
  <c r="D145" i="16"/>
  <c r="C135" i="15"/>
  <c r="D146" i="16"/>
  <c r="C136" i="15"/>
  <c r="H136" i="15" s="1"/>
  <c r="D147" i="16"/>
  <c r="C137" i="15"/>
  <c r="D148" i="16"/>
  <c r="C138" i="15"/>
  <c r="D149" i="16"/>
  <c r="C139" i="15"/>
  <c r="H139" i="15" s="1"/>
  <c r="D150" i="16"/>
  <c r="C140" i="15"/>
  <c r="H140" i="15" s="1"/>
  <c r="D151" i="16"/>
  <c r="C141" i="15"/>
  <c r="D152" i="16"/>
  <c r="C142" i="15"/>
  <c r="H142" i="15" s="1"/>
  <c r="D153" i="16"/>
  <c r="C143" i="15"/>
  <c r="D154" i="16"/>
  <c r="C144" i="15"/>
  <c r="H144" i="15" s="1"/>
  <c r="D155" i="16"/>
  <c r="C145" i="15"/>
  <c r="D156" i="16"/>
  <c r="C146" i="15"/>
  <c r="D157" i="16"/>
  <c r="C147" i="15"/>
  <c r="H147" i="15" s="1"/>
  <c r="D158" i="16"/>
  <c r="C148" i="15"/>
  <c r="D159" i="16"/>
  <c r="C149" i="15"/>
  <c r="D160" i="16"/>
  <c r="C150" i="15"/>
  <c r="H150" i="15" s="1"/>
  <c r="D161" i="16"/>
  <c r="C151" i="15"/>
  <c r="D162" i="16"/>
  <c r="C152" i="15"/>
  <c r="D163" i="16"/>
  <c r="C153" i="15"/>
  <c r="D164" i="16"/>
  <c r="C154" i="15"/>
  <c r="D165" i="16"/>
  <c r="C155" i="15"/>
  <c r="D166" i="16"/>
  <c r="C156" i="15"/>
  <c r="D167" i="16"/>
  <c r="C157" i="15"/>
  <c r="D168" i="16"/>
  <c r="C158" i="15"/>
  <c r="D169" i="16"/>
  <c r="C159" i="15"/>
  <c r="H159" i="15" s="1"/>
  <c r="D170" i="16"/>
  <c r="C160" i="15"/>
  <c r="D171" i="16"/>
  <c r="C161" i="15"/>
  <c r="H161" i="15" s="1"/>
  <c r="D172" i="16"/>
  <c r="C162" i="15"/>
  <c r="H162" i="15" s="1"/>
  <c r="D173" i="16"/>
  <c r="C163" i="15"/>
  <c r="D174" i="16"/>
  <c r="C164" i="15"/>
  <c r="H164" i="15" s="1"/>
  <c r="D175" i="16"/>
  <c r="C165" i="15"/>
  <c r="D176" i="16"/>
  <c r="C166" i="15"/>
  <c r="H166" i="15" s="1"/>
  <c r="D177" i="16"/>
  <c r="C167" i="15"/>
  <c r="D178" i="16"/>
  <c r="C168" i="15"/>
  <c r="D179" i="16"/>
  <c r="C169" i="15"/>
  <c r="H169" i="15" s="1"/>
  <c r="D180" i="16"/>
  <c r="C170" i="15"/>
  <c r="H170" i="15" s="1"/>
  <c r="D181" i="16"/>
  <c r="C171" i="15"/>
  <c r="H171" i="15" s="1"/>
  <c r="D182" i="16"/>
  <c r="C172" i="15"/>
  <c r="H172" i="15" s="1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138" i="16"/>
  <c r="E139" i="16"/>
  <c r="E140" i="16"/>
  <c r="E141" i="16"/>
  <c r="E142" i="16"/>
  <c r="E143" i="16"/>
  <c r="E144" i="16"/>
  <c r="E145" i="16"/>
  <c r="E146" i="16"/>
  <c r="E147" i="16"/>
  <c r="E148" i="16"/>
  <c r="E149" i="16"/>
  <c r="E150" i="16"/>
  <c r="E151" i="16"/>
  <c r="E152" i="16"/>
  <c r="E153" i="16"/>
  <c r="E154" i="16"/>
  <c r="E155" i="16"/>
  <c r="E156" i="16"/>
  <c r="E157" i="16"/>
  <c r="E158" i="16"/>
  <c r="E159" i="16"/>
  <c r="E160" i="16"/>
  <c r="E161" i="16"/>
  <c r="E162" i="16"/>
  <c r="E163" i="16"/>
  <c r="E164" i="16"/>
  <c r="E165" i="16"/>
  <c r="E166" i="16"/>
  <c r="E167" i="16"/>
  <c r="E168" i="16"/>
  <c r="E169" i="16"/>
  <c r="E170" i="16"/>
  <c r="E171" i="16"/>
  <c r="E172" i="16"/>
  <c r="E173" i="16"/>
  <c r="E174" i="16"/>
  <c r="E175" i="16"/>
  <c r="E176" i="16"/>
  <c r="E177" i="16"/>
  <c r="E178" i="16"/>
  <c r="E179" i="16"/>
  <c r="E180" i="16"/>
  <c r="E181" i="16"/>
  <c r="E182" i="16"/>
  <c r="E17" i="16"/>
  <c r="E18" i="16"/>
  <c r="E19" i="16"/>
  <c r="E21" i="16"/>
  <c r="E22" i="16"/>
  <c r="E23" i="16"/>
  <c r="E25" i="16"/>
  <c r="E26" i="16"/>
  <c r="E27" i="16"/>
  <c r="E29" i="16"/>
  <c r="E30" i="16"/>
  <c r="E31" i="16"/>
  <c r="E33" i="16"/>
  <c r="E34" i="16"/>
  <c r="E35" i="16"/>
  <c r="E37" i="16"/>
  <c r="E38" i="16"/>
  <c r="E15" i="16"/>
  <c r="D173" i="15"/>
  <c r="H168" i="15"/>
  <c r="H160" i="15"/>
  <c r="H121" i="15"/>
  <c r="H116" i="15"/>
  <c r="G113" i="15"/>
  <c r="G112" i="15"/>
  <c r="H111" i="15"/>
  <c r="H95" i="15"/>
  <c r="H91" i="15"/>
  <c r="G89" i="15"/>
  <c r="G88" i="15"/>
  <c r="H88" i="15"/>
  <c r="H77" i="15"/>
  <c r="H65" i="15"/>
  <c r="G65" i="15"/>
  <c r="G64" i="15"/>
  <c r="G41" i="15"/>
  <c r="G40" i="15"/>
  <c r="H29" i="15"/>
  <c r="H27" i="15"/>
  <c r="H25" i="15"/>
  <c r="H21" i="15"/>
  <c r="H20" i="15"/>
  <c r="H19" i="15"/>
  <c r="G17" i="15"/>
  <c r="H17" i="15"/>
  <c r="G16" i="15"/>
  <c r="G173" i="15" s="1"/>
  <c r="H15" i="15"/>
  <c r="O8" i="15"/>
  <c r="X7" i="15"/>
  <c r="O6" i="15"/>
  <c r="F8" i="15" s="1"/>
  <c r="H6" i="15"/>
  <c r="F10" i="15"/>
  <c r="F6" i="15"/>
  <c r="I6" i="15" s="1"/>
  <c r="F13" i="15"/>
  <c r="F17" i="15"/>
  <c r="I17" i="15" s="1"/>
  <c r="H43" i="15"/>
  <c r="H49" i="15"/>
  <c r="H51" i="15"/>
  <c r="F91" i="15"/>
  <c r="I91" i="15"/>
  <c r="H114" i="15"/>
  <c r="H122" i="15"/>
  <c r="H126" i="15"/>
  <c r="H167" i="15"/>
  <c r="H165" i="15"/>
  <c r="H163" i="15"/>
  <c r="H78" i="15"/>
  <c r="H102" i="15"/>
  <c r="F27" i="15"/>
  <c r="I27" i="15"/>
  <c r="H67" i="15"/>
  <c r="H71" i="15"/>
  <c r="H75" i="15"/>
  <c r="H117" i="15"/>
  <c r="H120" i="15"/>
  <c r="F137" i="15"/>
  <c r="I137" i="15" s="1"/>
  <c r="H148" i="15"/>
  <c r="F164" i="15"/>
  <c r="I164" i="15" s="1"/>
  <c r="F161" i="15"/>
  <c r="I161" i="15" s="1"/>
  <c r="F133" i="15"/>
  <c r="F156" i="15"/>
  <c r="F122" i="15"/>
  <c r="I122" i="15" s="1"/>
  <c r="F117" i="15"/>
  <c r="I117" i="15" s="1"/>
  <c r="F114" i="15"/>
  <c r="I114" i="15" s="1"/>
  <c r="F128" i="15"/>
  <c r="F93" i="15"/>
  <c r="I93" i="15" s="1"/>
  <c r="H93" i="15"/>
  <c r="F74" i="15"/>
  <c r="I74" i="15" s="1"/>
  <c r="F68" i="15"/>
  <c r="I68" i="15" s="1"/>
  <c r="F37" i="15"/>
  <c r="F144" i="15"/>
  <c r="I144" i="15" s="1"/>
  <c r="F98" i="15"/>
  <c r="I98" i="15" s="1"/>
  <c r="F55" i="15"/>
  <c r="H52" i="15"/>
  <c r="F44" i="15"/>
  <c r="I44" i="15" s="1"/>
  <c r="H44" i="15"/>
  <c r="F11" i="15"/>
  <c r="F38" i="15"/>
  <c r="H41" i="15"/>
  <c r="H50" i="15"/>
  <c r="F54" i="15"/>
  <c r="I54" i="15" s="1"/>
  <c r="F61" i="15"/>
  <c r="H66" i="15"/>
  <c r="H70" i="15"/>
  <c r="F80" i="15"/>
  <c r="H87" i="15"/>
  <c r="H94" i="15"/>
  <c r="H98" i="15"/>
  <c r="F105" i="15"/>
  <c r="H115" i="15"/>
  <c r="H118" i="15"/>
  <c r="F126" i="15"/>
  <c r="I126" i="15" s="1"/>
  <c r="H138" i="15"/>
  <c r="F143" i="15"/>
  <c r="I143" i="15" s="1"/>
  <c r="H146" i="15"/>
  <c r="H97" i="15"/>
  <c r="H101" i="15"/>
  <c r="H112" i="15"/>
  <c r="H92" i="15"/>
  <c r="H135" i="15"/>
  <c r="H137" i="15"/>
  <c r="H141" i="15"/>
  <c r="H143" i="15"/>
  <c r="H145" i="15"/>
  <c r="H149" i="15"/>
  <c r="O6" i="4"/>
  <c r="F7" i="4"/>
  <c r="D173" i="4"/>
  <c r="F5" i="4"/>
  <c r="F6" i="4"/>
  <c r="I6" i="4" s="1"/>
  <c r="F9" i="4"/>
  <c r="F10" i="4"/>
  <c r="F11" i="4"/>
  <c r="F13" i="4"/>
  <c r="F14" i="4"/>
  <c r="F15" i="4"/>
  <c r="F17" i="4"/>
  <c r="F18" i="4"/>
  <c r="F19" i="4"/>
  <c r="F21" i="4"/>
  <c r="F22" i="4"/>
  <c r="I22" i="4" s="1"/>
  <c r="F23" i="4"/>
  <c r="F25" i="4"/>
  <c r="F26" i="4"/>
  <c r="F27" i="4"/>
  <c r="F29" i="4"/>
  <c r="F30" i="4"/>
  <c r="F31" i="4"/>
  <c r="F33" i="4"/>
  <c r="F34" i="4"/>
  <c r="F35" i="4"/>
  <c r="F37" i="4"/>
  <c r="F38" i="4"/>
  <c r="F39" i="4"/>
  <c r="F41" i="4"/>
  <c r="F42" i="4"/>
  <c r="F43" i="4"/>
  <c r="F45" i="4"/>
  <c r="I45" i="4" s="1"/>
  <c r="F46" i="4"/>
  <c r="F47" i="4"/>
  <c r="F49" i="4"/>
  <c r="I49" i="4" s="1"/>
  <c r="F50" i="4"/>
  <c r="F51" i="4"/>
  <c r="F53" i="4"/>
  <c r="I53" i="4" s="1"/>
  <c r="F54" i="4"/>
  <c r="F55" i="4"/>
  <c r="F57" i="4"/>
  <c r="F58" i="4"/>
  <c r="I58" i="4" s="1"/>
  <c r="F59" i="4"/>
  <c r="F61" i="4"/>
  <c r="F62" i="4"/>
  <c r="I62" i="4" s="1"/>
  <c r="F63" i="4"/>
  <c r="F65" i="4"/>
  <c r="F66" i="4"/>
  <c r="F67" i="4"/>
  <c r="F69" i="4"/>
  <c r="F70" i="4"/>
  <c r="F71" i="4"/>
  <c r="F73" i="4"/>
  <c r="F74" i="4"/>
  <c r="F75" i="4"/>
  <c r="F77" i="4"/>
  <c r="F78" i="4"/>
  <c r="I78" i="4" s="1"/>
  <c r="F79" i="4"/>
  <c r="F81" i="4"/>
  <c r="F82" i="4"/>
  <c r="F83" i="4"/>
  <c r="F85" i="4"/>
  <c r="F86" i="4"/>
  <c r="F87" i="4"/>
  <c r="F89" i="4"/>
  <c r="F90" i="4"/>
  <c r="I90" i="4" s="1"/>
  <c r="F91" i="4"/>
  <c r="F93" i="4"/>
  <c r="I93" i="4" s="1"/>
  <c r="F94" i="4"/>
  <c r="F95" i="4"/>
  <c r="I95" i="4" s="1"/>
  <c r="F97" i="4"/>
  <c r="F98" i="4"/>
  <c r="F99" i="4"/>
  <c r="F101" i="4"/>
  <c r="I101" i="4" s="1"/>
  <c r="F102" i="4"/>
  <c r="F103" i="4"/>
  <c r="F105" i="4"/>
  <c r="F106" i="4"/>
  <c r="F107" i="4"/>
  <c r="F109" i="4"/>
  <c r="F110" i="4"/>
  <c r="F111" i="4"/>
  <c r="I111" i="4" s="1"/>
  <c r="F113" i="4"/>
  <c r="F114" i="4"/>
  <c r="F115" i="4"/>
  <c r="I115" i="4" s="1"/>
  <c r="F117" i="4"/>
  <c r="I117" i="4" s="1"/>
  <c r="F118" i="4"/>
  <c r="F119" i="4"/>
  <c r="F121" i="4"/>
  <c r="F122" i="4"/>
  <c r="F123" i="4"/>
  <c r="I123" i="4" s="1"/>
  <c r="F125" i="4"/>
  <c r="F126" i="4"/>
  <c r="I126" i="4" s="1"/>
  <c r="F127" i="4"/>
  <c r="F129" i="4"/>
  <c r="F130" i="4"/>
  <c r="F131" i="4"/>
  <c r="F133" i="4"/>
  <c r="F134" i="4"/>
  <c r="I134" i="4" s="1"/>
  <c r="F135" i="4"/>
  <c r="F137" i="4"/>
  <c r="F138" i="4"/>
  <c r="I138" i="4" s="1"/>
  <c r="F139" i="4"/>
  <c r="I139" i="4" s="1"/>
  <c r="F141" i="4"/>
  <c r="F142" i="4"/>
  <c r="F143" i="4"/>
  <c r="F145" i="4"/>
  <c r="F146" i="4"/>
  <c r="F147" i="4"/>
  <c r="I147" i="4" s="1"/>
  <c r="F149" i="4"/>
  <c r="F150" i="4"/>
  <c r="F151" i="4"/>
  <c r="F153" i="4"/>
  <c r="F154" i="4"/>
  <c r="I154" i="4" s="1"/>
  <c r="F155" i="4"/>
  <c r="F157" i="4"/>
  <c r="F158" i="4"/>
  <c r="F159" i="4"/>
  <c r="F161" i="4"/>
  <c r="F162" i="4"/>
  <c r="F163" i="4"/>
  <c r="F165" i="4"/>
  <c r="F166" i="4"/>
  <c r="F167" i="4"/>
  <c r="F169" i="4"/>
  <c r="F170" i="4"/>
  <c r="I170" i="4" s="1"/>
  <c r="F171" i="4"/>
  <c r="I150" i="4"/>
  <c r="I135" i="4"/>
  <c r="I114" i="4"/>
  <c r="G113" i="4"/>
  <c r="G112" i="4"/>
  <c r="I102" i="4"/>
  <c r="G89" i="4"/>
  <c r="G88" i="4"/>
  <c r="I87" i="4"/>
  <c r="G65" i="4"/>
  <c r="G64" i="4"/>
  <c r="I57" i="4"/>
  <c r="I54" i="4"/>
  <c r="G41" i="4"/>
  <c r="G40" i="4"/>
  <c r="I30" i="4"/>
  <c r="G17" i="4"/>
  <c r="I26" i="4"/>
  <c r="G16" i="4"/>
  <c r="I130" i="4"/>
  <c r="I162" i="4"/>
  <c r="I143" i="4"/>
  <c r="I107" i="4"/>
  <c r="I66" i="4"/>
  <c r="I70" i="4"/>
  <c r="E37" i="5"/>
  <c r="D38" i="5"/>
  <c r="D39" i="5"/>
  <c r="D41" i="5"/>
  <c r="D44" i="5"/>
  <c r="D40" i="5"/>
  <c r="D43" i="5"/>
  <c r="D45" i="5"/>
  <c r="D42" i="5"/>
  <c r="O8" i="4"/>
  <c r="B5" i="5" s="1"/>
  <c r="B3" i="5"/>
  <c r="B4" i="5"/>
  <c r="B6" i="5"/>
  <c r="B7" i="5"/>
  <c r="B8" i="5"/>
  <c r="B9" i="5"/>
  <c r="X7" i="4"/>
  <c r="E39" i="5"/>
  <c r="E40" i="5"/>
  <c r="C41" i="4" l="1"/>
  <c r="H41" i="4" s="1"/>
  <c r="I41" i="4" s="1"/>
  <c r="C17" i="4"/>
  <c r="H17" i="4" s="1"/>
  <c r="C65" i="4"/>
  <c r="H65" i="4" s="1"/>
  <c r="I65" i="4" s="1"/>
  <c r="C161" i="4"/>
  <c r="H161" i="4" s="1"/>
  <c r="I161" i="4" s="1"/>
  <c r="C137" i="4"/>
  <c r="H137" i="4" s="1"/>
  <c r="I137" i="4" s="1"/>
  <c r="C89" i="4"/>
  <c r="H89" i="4" s="1"/>
  <c r="I89" i="4" s="1"/>
  <c r="C113" i="4"/>
  <c r="H113" i="4" s="1"/>
  <c r="I113" i="4" s="1"/>
  <c r="I17" i="4"/>
  <c r="C36" i="4"/>
  <c r="C132" i="4"/>
  <c r="H132" i="4" s="1"/>
  <c r="C108" i="4"/>
  <c r="H108" i="4" s="1"/>
  <c r="C156" i="4"/>
  <c r="C12" i="4"/>
  <c r="C60" i="4"/>
  <c r="C84" i="4"/>
  <c r="H84" i="4" s="1"/>
  <c r="I149" i="4"/>
  <c r="I122" i="4"/>
  <c r="I42" i="4"/>
  <c r="I15" i="4"/>
  <c r="F85" i="15"/>
  <c r="F36" i="15"/>
  <c r="F48" i="15"/>
  <c r="I48" i="15" s="1"/>
  <c r="F88" i="15"/>
  <c r="I88" i="15" s="1"/>
  <c r="F138" i="15"/>
  <c r="I138" i="15" s="1"/>
  <c r="F71" i="15"/>
  <c r="I71" i="15" s="1"/>
  <c r="F79" i="15"/>
  <c r="F151" i="15"/>
  <c r="F118" i="15"/>
  <c r="I118" i="15" s="1"/>
  <c r="F127" i="15"/>
  <c r="F110" i="15"/>
  <c r="F158" i="15"/>
  <c r="F165" i="15"/>
  <c r="I165" i="15" s="1"/>
  <c r="F171" i="15"/>
  <c r="I171" i="15" s="1"/>
  <c r="F31" i="15"/>
  <c r="F25" i="15"/>
  <c r="I25" i="15" s="1"/>
  <c r="F63" i="15"/>
  <c r="I63" i="15" s="1"/>
  <c r="C96" i="4"/>
  <c r="H96" i="4" s="1"/>
  <c r="H33" i="4"/>
  <c r="C13" i="4"/>
  <c r="C109" i="4"/>
  <c r="H109" i="4" s="1"/>
  <c r="I109" i="4" s="1"/>
  <c r="C61" i="4"/>
  <c r="H61" i="4" s="1"/>
  <c r="I61" i="4" s="1"/>
  <c r="C85" i="4"/>
  <c r="H85" i="4" s="1"/>
  <c r="I85" i="4" s="1"/>
  <c r="C133" i="4"/>
  <c r="H133" i="4" s="1"/>
  <c r="I133" i="4" s="1"/>
  <c r="C37" i="4"/>
  <c r="H37" i="4" s="1"/>
  <c r="I37" i="4" s="1"/>
  <c r="C157" i="4"/>
  <c r="H157" i="4" s="1"/>
  <c r="I157" i="4" s="1"/>
  <c r="I33" i="4"/>
  <c r="C24" i="4"/>
  <c r="H24" i="4" s="1"/>
  <c r="C120" i="4"/>
  <c r="H120" i="4" s="1"/>
  <c r="C168" i="4"/>
  <c r="H168" i="4" s="1"/>
  <c r="C48" i="4"/>
  <c r="H48" i="4" s="1"/>
  <c r="C144" i="4"/>
  <c r="H144" i="4" s="1"/>
  <c r="I5" i="4"/>
  <c r="F106" i="15"/>
  <c r="F96" i="15"/>
  <c r="I96" i="15" s="1"/>
  <c r="F81" i="15"/>
  <c r="F62" i="15"/>
  <c r="F94" i="15"/>
  <c r="I94" i="15" s="1"/>
  <c r="F67" i="15"/>
  <c r="I67" i="15" s="1"/>
  <c r="F73" i="15"/>
  <c r="I73" i="15" s="1"/>
  <c r="F121" i="15"/>
  <c r="I121" i="15" s="1"/>
  <c r="F160" i="15"/>
  <c r="I160" i="15" s="1"/>
  <c r="F167" i="15"/>
  <c r="I167" i="15" s="1"/>
  <c r="F19" i="15"/>
  <c r="I19" i="15" s="1"/>
  <c r="F15" i="15"/>
  <c r="I15" i="15" s="1"/>
  <c r="F149" i="15"/>
  <c r="I149" i="15" s="1"/>
  <c r="F41" i="15"/>
  <c r="I41" i="15" s="1"/>
  <c r="F34" i="15"/>
  <c r="F147" i="15"/>
  <c r="I147" i="15" s="1"/>
  <c r="R5" i="15"/>
  <c r="F33" i="15"/>
  <c r="F145" i="15"/>
  <c r="I145" i="15" s="1"/>
  <c r="F7" i="15"/>
  <c r="F30" i="15"/>
  <c r="I30" i="15" s="1"/>
  <c r="F99" i="15"/>
  <c r="I99" i="15" s="1"/>
  <c r="F139" i="15"/>
  <c r="I139" i="15" s="1"/>
  <c r="F18" i="15"/>
  <c r="I18" i="15" s="1"/>
  <c r="F20" i="15"/>
  <c r="I20" i="15" s="1"/>
  <c r="F22" i="15"/>
  <c r="I22" i="15" s="1"/>
  <c r="F24" i="15"/>
  <c r="I24" i="15" s="1"/>
  <c r="F26" i="15"/>
  <c r="I26" i="15" s="1"/>
  <c r="F28" i="15"/>
  <c r="I28" i="15" s="1"/>
  <c r="F103" i="15"/>
  <c r="F172" i="15"/>
  <c r="I172" i="15" s="1"/>
  <c r="F169" i="15"/>
  <c r="I169" i="15" s="1"/>
  <c r="F162" i="15"/>
  <c r="I162" i="15" s="1"/>
  <c r="F159" i="15"/>
  <c r="I159" i="15" s="1"/>
  <c r="F154" i="15"/>
  <c r="F129" i="15"/>
  <c r="F153" i="15"/>
  <c r="F152" i="15"/>
  <c r="F125" i="15"/>
  <c r="I125" i="15" s="1"/>
  <c r="F123" i="15"/>
  <c r="I123" i="15" s="1"/>
  <c r="F120" i="15"/>
  <c r="I120" i="15" s="1"/>
  <c r="F116" i="15"/>
  <c r="I116" i="15" s="1"/>
  <c r="F108" i="15"/>
  <c r="F155" i="15"/>
  <c r="F101" i="15"/>
  <c r="I101" i="15" s="1"/>
  <c r="F77" i="15"/>
  <c r="I77" i="15" s="1"/>
  <c r="F72" i="15"/>
  <c r="I72" i="15" s="1"/>
  <c r="F70" i="15"/>
  <c r="I70" i="15" s="1"/>
  <c r="F56" i="15"/>
  <c r="F148" i="15"/>
  <c r="I148" i="15" s="1"/>
  <c r="F142" i="15"/>
  <c r="I142" i="15" s="1"/>
  <c r="F136" i="15"/>
  <c r="I136" i="15" s="1"/>
  <c r="F89" i="15"/>
  <c r="I89" i="15" s="1"/>
  <c r="F87" i="15"/>
  <c r="I87" i="15" s="1"/>
  <c r="F78" i="15"/>
  <c r="I78" i="15" s="1"/>
  <c r="F59" i="15"/>
  <c r="F51" i="15"/>
  <c r="I51" i="15" s="1"/>
  <c r="F47" i="15"/>
  <c r="I47" i="15" s="1"/>
  <c r="F43" i="15"/>
  <c r="I43" i="15" s="1"/>
  <c r="F64" i="15"/>
  <c r="I64" i="15" s="1"/>
  <c r="F84" i="15"/>
  <c r="F92" i="15"/>
  <c r="I92" i="15" s="1"/>
  <c r="F100" i="15"/>
  <c r="I100" i="15" s="1"/>
  <c r="F135" i="15"/>
  <c r="I135" i="15" s="1"/>
  <c r="F5" i="15"/>
  <c r="F16" i="15"/>
  <c r="I16" i="15" s="1"/>
  <c r="F141" i="15"/>
  <c r="I141" i="15" s="1"/>
  <c r="F95" i="15"/>
  <c r="I95" i="15" s="1"/>
  <c r="F12" i="15"/>
  <c r="F23" i="15"/>
  <c r="I23" i="15" s="1"/>
  <c r="F35" i="15"/>
  <c r="F170" i="15"/>
  <c r="I170" i="15" s="1"/>
  <c r="F166" i="15"/>
  <c r="I166" i="15" s="1"/>
  <c r="F163" i="15"/>
  <c r="I163" i="15" s="1"/>
  <c r="F150" i="15"/>
  <c r="I150" i="15" s="1"/>
  <c r="F112" i="15"/>
  <c r="I112" i="15" s="1"/>
  <c r="F157" i="15"/>
  <c r="F124" i="15"/>
  <c r="I124" i="15" s="1"/>
  <c r="F104" i="15"/>
  <c r="F109" i="15"/>
  <c r="F83" i="15"/>
  <c r="F76" i="15"/>
  <c r="I76" i="15" s="1"/>
  <c r="F69" i="15"/>
  <c r="I69" i="15" s="1"/>
  <c r="F66" i="15"/>
  <c r="I66" i="15" s="1"/>
  <c r="F140" i="15"/>
  <c r="I140" i="15" s="1"/>
  <c r="F134" i="15"/>
  <c r="F90" i="15"/>
  <c r="I90" i="15" s="1"/>
  <c r="F86" i="15"/>
  <c r="F65" i="15"/>
  <c r="I65" i="15" s="1"/>
  <c r="F53" i="15"/>
  <c r="I53" i="15" s="1"/>
  <c r="F50" i="15"/>
  <c r="I50" i="15" s="1"/>
  <c r="F46" i="15"/>
  <c r="I46" i="15" s="1"/>
  <c r="F14" i="15"/>
  <c r="F57" i="15"/>
  <c r="F102" i="15"/>
  <c r="I102" i="15" s="1"/>
  <c r="F130" i="15"/>
  <c r="F9" i="15"/>
  <c r="F40" i="15"/>
  <c r="I40" i="15" s="1"/>
  <c r="F21" i="15"/>
  <c r="I21" i="15" s="1"/>
  <c r="F29" i="15"/>
  <c r="I29" i="15" s="1"/>
  <c r="F39" i="15"/>
  <c r="I39" i="15" s="1"/>
  <c r="F107" i="15"/>
  <c r="F168" i="15"/>
  <c r="I168" i="15" s="1"/>
  <c r="F111" i="15"/>
  <c r="I111" i="15" s="1"/>
  <c r="F132" i="15"/>
  <c r="F131" i="15"/>
  <c r="F119" i="15"/>
  <c r="I119" i="15" s="1"/>
  <c r="F115" i="15"/>
  <c r="I115" i="15" s="1"/>
  <c r="F97" i="15"/>
  <c r="I97" i="15" s="1"/>
  <c r="F75" i="15"/>
  <c r="I75" i="15" s="1"/>
  <c r="F60" i="15"/>
  <c r="F146" i="15"/>
  <c r="I146" i="15" s="1"/>
  <c r="F113" i="15"/>
  <c r="I113" i="15" s="1"/>
  <c r="F82" i="15"/>
  <c r="F52" i="15"/>
  <c r="I52" i="15" s="1"/>
  <c r="F49" i="15"/>
  <c r="I49" i="15" s="1"/>
  <c r="F45" i="15"/>
  <c r="I45" i="15" s="1"/>
  <c r="F42" i="15"/>
  <c r="I42" i="15" s="1"/>
  <c r="F32" i="15"/>
  <c r="F58" i="15"/>
  <c r="C25" i="4"/>
  <c r="H25" i="4" s="1"/>
  <c r="I25" i="4" s="1"/>
  <c r="C73" i="4"/>
  <c r="H73" i="4" s="1"/>
  <c r="I73" i="4" s="1"/>
  <c r="C169" i="4"/>
  <c r="H169" i="4" s="1"/>
  <c r="I169" i="4" s="1"/>
  <c r="C145" i="4"/>
  <c r="H145" i="4" s="1"/>
  <c r="I145" i="4" s="1"/>
  <c r="C97" i="4"/>
  <c r="H97" i="4" s="1"/>
  <c r="I97" i="4" s="1"/>
  <c r="C46" i="4"/>
  <c r="H46" i="4" s="1"/>
  <c r="I46" i="4" s="1"/>
  <c r="C118" i="4"/>
  <c r="H118" i="4" s="1"/>
  <c r="I118" i="4" s="1"/>
  <c r="C94" i="4"/>
  <c r="H94" i="4" s="1"/>
  <c r="I94" i="4" s="1"/>
  <c r="C142" i="4"/>
  <c r="H142" i="4" s="1"/>
  <c r="I142" i="4" s="1"/>
  <c r="C35" i="4"/>
  <c r="C11" i="4"/>
  <c r="C59" i="4"/>
  <c r="H59" i="4" s="1"/>
  <c r="I59" i="4" s="1"/>
  <c r="C155" i="4"/>
  <c r="H155" i="4" s="1"/>
  <c r="I155" i="4" s="1"/>
  <c r="C131" i="4"/>
  <c r="H131" i="4" s="1"/>
  <c r="I131" i="4" s="1"/>
  <c r="C83" i="4"/>
  <c r="H83" i="4" s="1"/>
  <c r="I83" i="4" s="1"/>
  <c r="G173" i="4"/>
  <c r="I119" i="4"/>
  <c r="F8" i="4"/>
  <c r="F12" i="4"/>
  <c r="F16" i="4"/>
  <c r="F20" i="4"/>
  <c r="I20" i="4" s="1"/>
  <c r="F24" i="4"/>
  <c r="F28" i="4"/>
  <c r="I28" i="4" s="1"/>
  <c r="F32" i="4"/>
  <c r="F36" i="4"/>
  <c r="F40" i="4"/>
  <c r="I40" i="4" s="1"/>
  <c r="F44" i="4"/>
  <c r="I44" i="4" s="1"/>
  <c r="F48" i="4"/>
  <c r="I48" i="4" s="1"/>
  <c r="F52" i="4"/>
  <c r="I52" i="4" s="1"/>
  <c r="F56" i="4"/>
  <c r="F60" i="4"/>
  <c r="F64" i="4"/>
  <c r="I64" i="4" s="1"/>
  <c r="F68" i="4"/>
  <c r="I68" i="4" s="1"/>
  <c r="F72" i="4"/>
  <c r="I72" i="4" s="1"/>
  <c r="F76" i="4"/>
  <c r="I76" i="4" s="1"/>
  <c r="F80" i="4"/>
  <c r="I80" i="4" s="1"/>
  <c r="F84" i="4"/>
  <c r="I84" i="4" s="1"/>
  <c r="F88" i="4"/>
  <c r="I88" i="4" s="1"/>
  <c r="F92" i="4"/>
  <c r="I92" i="4" s="1"/>
  <c r="F96" i="4"/>
  <c r="I96" i="4" s="1"/>
  <c r="F100" i="4"/>
  <c r="I100" i="4" s="1"/>
  <c r="F104" i="4"/>
  <c r="I104" i="4" s="1"/>
  <c r="F108" i="4"/>
  <c r="F112" i="4"/>
  <c r="F116" i="4"/>
  <c r="I116" i="4" s="1"/>
  <c r="F120" i="4"/>
  <c r="F124" i="4"/>
  <c r="I124" i="4" s="1"/>
  <c r="F128" i="4"/>
  <c r="I128" i="4" s="1"/>
  <c r="F132" i="4"/>
  <c r="I132" i="4" s="1"/>
  <c r="F136" i="4"/>
  <c r="I136" i="4" s="1"/>
  <c r="F140" i="4"/>
  <c r="I140" i="4" s="1"/>
  <c r="F144" i="4"/>
  <c r="I144" i="4" s="1"/>
  <c r="F148" i="4"/>
  <c r="I148" i="4" s="1"/>
  <c r="F152" i="4"/>
  <c r="F156" i="4"/>
  <c r="F160" i="4"/>
  <c r="I160" i="4" s="1"/>
  <c r="F164" i="4"/>
  <c r="I164" i="4" s="1"/>
  <c r="F168" i="4"/>
  <c r="F172" i="4"/>
  <c r="I172" i="4" s="1"/>
  <c r="C166" i="4"/>
  <c r="H166" i="4" s="1"/>
  <c r="I166" i="4" s="1"/>
  <c r="C14" i="4"/>
  <c r="C38" i="4"/>
  <c r="H38" i="4" s="1"/>
  <c r="I38" i="4" s="1"/>
  <c r="C86" i="4"/>
  <c r="H86" i="4" s="1"/>
  <c r="I86" i="4" s="1"/>
  <c r="C158" i="4"/>
  <c r="H158" i="4" s="1"/>
  <c r="I158" i="4" s="1"/>
  <c r="C110" i="4"/>
  <c r="H7" i="4"/>
  <c r="I7" i="4" s="1"/>
  <c r="H153" i="4"/>
  <c r="I153" i="4" s="1"/>
  <c r="H103" i="4"/>
  <c r="I103" i="4" s="1"/>
  <c r="H32" i="4"/>
  <c r="C27" i="4"/>
  <c r="H27" i="4" s="1"/>
  <c r="I27" i="4" s="1"/>
  <c r="C75" i="4"/>
  <c r="H75" i="4" s="1"/>
  <c r="I75" i="4" s="1"/>
  <c r="C171" i="4"/>
  <c r="H171" i="4" s="1"/>
  <c r="I171" i="4" s="1"/>
  <c r="C23" i="4"/>
  <c r="H23" i="4" s="1"/>
  <c r="I23" i="4" s="1"/>
  <c r="C71" i="4"/>
  <c r="H71" i="4" s="1"/>
  <c r="I71" i="4" s="1"/>
  <c r="C167" i="4"/>
  <c r="H167" i="4" s="1"/>
  <c r="I167" i="4" s="1"/>
  <c r="C43" i="4"/>
  <c r="H43" i="4" s="1"/>
  <c r="I43" i="4" s="1"/>
  <c r="C19" i="4"/>
  <c r="H19" i="4" s="1"/>
  <c r="I19" i="4" s="1"/>
  <c r="C67" i="4"/>
  <c r="H67" i="4" s="1"/>
  <c r="I67" i="4" s="1"/>
  <c r="C163" i="4"/>
  <c r="H163" i="4" s="1"/>
  <c r="I163" i="4" s="1"/>
  <c r="C39" i="4"/>
  <c r="H39" i="4" s="1"/>
  <c r="I39" i="4" s="1"/>
  <c r="C63" i="4"/>
  <c r="H63" i="4" s="1"/>
  <c r="I63" i="4" s="1"/>
  <c r="C159" i="4"/>
  <c r="H159" i="4" s="1"/>
  <c r="I159" i="4" s="1"/>
  <c r="C10" i="4"/>
  <c r="C34" i="4"/>
  <c r="H34" i="4" s="1"/>
  <c r="I34" i="4" s="1"/>
  <c r="C82" i="4"/>
  <c r="H82" i="4" s="1"/>
  <c r="I82" i="4" s="1"/>
  <c r="C9" i="4"/>
  <c r="H9" i="4" s="1"/>
  <c r="I9" i="4" s="1"/>
  <c r="C105" i="4"/>
  <c r="H105" i="4" s="1"/>
  <c r="I105" i="4" s="1"/>
  <c r="H8" i="4"/>
  <c r="C31" i="4"/>
  <c r="H31" i="4" s="1"/>
  <c r="I31" i="4" s="1"/>
  <c r="C55" i="4"/>
  <c r="H55" i="4" s="1"/>
  <c r="I55" i="4" s="1"/>
  <c r="C151" i="4"/>
  <c r="H151" i="4" s="1"/>
  <c r="I151" i="4" s="1"/>
  <c r="C129" i="4"/>
  <c r="C106" i="4"/>
  <c r="H106" i="4" s="1"/>
  <c r="I106" i="4" s="1"/>
  <c r="C99" i="4"/>
  <c r="H99" i="4" s="1"/>
  <c r="I99" i="4" s="1"/>
  <c r="C91" i="4"/>
  <c r="H91" i="4" s="1"/>
  <c r="I91" i="4" s="1"/>
  <c r="C81" i="4"/>
  <c r="H81" i="4" s="1"/>
  <c r="I81" i="4" s="1"/>
  <c r="C79" i="4"/>
  <c r="C50" i="4"/>
  <c r="H50" i="4" s="1"/>
  <c r="I50" i="4" s="1"/>
  <c r="C47" i="4"/>
  <c r="H47" i="4" s="1"/>
  <c r="I47" i="4" s="1"/>
  <c r="C21" i="4"/>
  <c r="H21" i="4" s="1"/>
  <c r="I21" i="4" s="1"/>
  <c r="C69" i="4"/>
  <c r="H69" i="4" s="1"/>
  <c r="I69" i="4" s="1"/>
  <c r="C165" i="4"/>
  <c r="H165" i="4" s="1"/>
  <c r="I165" i="4" s="1"/>
  <c r="C16" i="4"/>
  <c r="H16" i="4" s="1"/>
  <c r="C112" i="4"/>
  <c r="H112" i="4" s="1"/>
  <c r="C29" i="4"/>
  <c r="H29" i="4" s="1"/>
  <c r="I29" i="4" s="1"/>
  <c r="C77" i="4"/>
  <c r="H77" i="4" s="1"/>
  <c r="I77" i="4" s="1"/>
  <c r="F2" i="5"/>
  <c r="F38" i="5" s="1"/>
  <c r="E7" i="4"/>
  <c r="E11" i="4"/>
  <c r="E32" i="4"/>
  <c r="E36" i="4"/>
  <c r="E10" i="4"/>
  <c r="E14" i="4"/>
  <c r="E31" i="4"/>
  <c r="E35" i="4"/>
  <c r="E12" i="4"/>
  <c r="E13" i="4"/>
  <c r="E33" i="4"/>
  <c r="E56" i="4"/>
  <c r="H56" i="4" s="1"/>
  <c r="E60" i="4"/>
  <c r="E79" i="4"/>
  <c r="E83" i="4"/>
  <c r="E106" i="4"/>
  <c r="E110" i="4"/>
  <c r="E129" i="4"/>
  <c r="E133" i="4"/>
  <c r="E152" i="4"/>
  <c r="H152" i="4" s="1"/>
  <c r="E156" i="4"/>
  <c r="I16" i="4" l="1"/>
  <c r="H79" i="4"/>
  <c r="I79" i="4" s="1"/>
  <c r="H13" i="4"/>
  <c r="I13" i="4" s="1"/>
  <c r="R13" i="4"/>
  <c r="F10" i="5" s="1"/>
  <c r="F43" i="5" s="1"/>
  <c r="E173" i="4"/>
  <c r="H129" i="4"/>
  <c r="I129" i="4" s="1"/>
  <c r="H14" i="4"/>
  <c r="I14" i="4" s="1"/>
  <c r="I32" i="4"/>
  <c r="I32" i="15"/>
  <c r="H110" i="4"/>
  <c r="I110" i="4" s="1"/>
  <c r="I112" i="4"/>
  <c r="H11" i="4"/>
  <c r="I11" i="4" s="1"/>
  <c r="I108" i="15"/>
  <c r="H60" i="4"/>
  <c r="I60" i="4" s="1"/>
  <c r="F173" i="4"/>
  <c r="I108" i="4"/>
  <c r="H35" i="4"/>
  <c r="I35" i="4" s="1"/>
  <c r="I131" i="15"/>
  <c r="I134" i="15"/>
  <c r="I81" i="15"/>
  <c r="I127" i="15"/>
  <c r="H12" i="4"/>
  <c r="I12" i="4" s="1"/>
  <c r="H36" i="4"/>
  <c r="I36" i="4" s="1"/>
  <c r="H10" i="4"/>
  <c r="I10" i="4" s="1"/>
  <c r="I168" i="4"/>
  <c r="I152" i="4"/>
  <c r="I120" i="4"/>
  <c r="I56" i="4"/>
  <c r="I24" i="4"/>
  <c r="I8" i="4"/>
  <c r="I12" i="15"/>
  <c r="I5" i="15"/>
  <c r="F173" i="15"/>
  <c r="I84" i="15"/>
  <c r="I56" i="15"/>
  <c r="E2" i="5"/>
  <c r="E38" i="5" s="1"/>
  <c r="E10" i="15"/>
  <c r="H10" i="15" s="1"/>
  <c r="I10" i="15" s="1"/>
  <c r="E14" i="15"/>
  <c r="H14" i="15" s="1"/>
  <c r="I14" i="15" s="1"/>
  <c r="E151" i="15"/>
  <c r="H151" i="15" s="1"/>
  <c r="I151" i="15" s="1"/>
  <c r="E158" i="15"/>
  <c r="H158" i="15" s="1"/>
  <c r="I158" i="15" s="1"/>
  <c r="E133" i="15"/>
  <c r="H133" i="15" s="1"/>
  <c r="I133" i="15" s="1"/>
  <c r="E132" i="15"/>
  <c r="H132" i="15" s="1"/>
  <c r="I132" i="15" s="1"/>
  <c r="E105" i="15"/>
  <c r="H105" i="15" s="1"/>
  <c r="I105" i="15" s="1"/>
  <c r="E80" i="15"/>
  <c r="H80" i="15" s="1"/>
  <c r="I80" i="15" s="1"/>
  <c r="E57" i="15"/>
  <c r="H57" i="15" s="1"/>
  <c r="I57" i="15" s="1"/>
  <c r="E129" i="15"/>
  <c r="H129" i="15" s="1"/>
  <c r="I129" i="15" s="1"/>
  <c r="E83" i="15"/>
  <c r="H83" i="15" s="1"/>
  <c r="I83" i="15" s="1"/>
  <c r="E60" i="15"/>
  <c r="H60" i="15" s="1"/>
  <c r="I60" i="15" s="1"/>
  <c r="E37" i="15"/>
  <c r="H37" i="15" s="1"/>
  <c r="I37" i="15" s="1"/>
  <c r="E106" i="15"/>
  <c r="H106" i="15" s="1"/>
  <c r="I106" i="15" s="1"/>
  <c r="E81" i="15"/>
  <c r="H81" i="15" s="1"/>
  <c r="E86" i="15"/>
  <c r="H86" i="15" s="1"/>
  <c r="I86" i="15" s="1"/>
  <c r="E55" i="15"/>
  <c r="H55" i="15" s="1"/>
  <c r="I55" i="15" s="1"/>
  <c r="E31" i="15"/>
  <c r="H31" i="15" s="1"/>
  <c r="I31" i="15" s="1"/>
  <c r="E108" i="15"/>
  <c r="H108" i="15" s="1"/>
  <c r="E11" i="15"/>
  <c r="H11" i="15" s="1"/>
  <c r="I11" i="15" s="1"/>
  <c r="E155" i="15"/>
  <c r="H155" i="15" s="1"/>
  <c r="I155" i="15" s="1"/>
  <c r="E157" i="15"/>
  <c r="H157" i="15" s="1"/>
  <c r="I157" i="15" s="1"/>
  <c r="E109" i="15"/>
  <c r="H109" i="15" s="1"/>
  <c r="I109" i="15" s="1"/>
  <c r="E38" i="15"/>
  <c r="H38" i="15" s="1"/>
  <c r="I38" i="15" s="1"/>
  <c r="E33" i="15"/>
  <c r="H33" i="15" s="1"/>
  <c r="I33" i="15" s="1"/>
  <c r="E62" i="15"/>
  <c r="H62" i="15" s="1"/>
  <c r="I62" i="15" s="1"/>
  <c r="E127" i="15"/>
  <c r="H127" i="15" s="1"/>
  <c r="E7" i="15"/>
  <c r="E13" i="15"/>
  <c r="H13" i="15" s="1"/>
  <c r="I13" i="15" s="1"/>
  <c r="E130" i="15"/>
  <c r="H130" i="15" s="1"/>
  <c r="I130" i="15" s="1"/>
  <c r="E153" i="15"/>
  <c r="H153" i="15" s="1"/>
  <c r="I153" i="15" s="1"/>
  <c r="E84" i="15"/>
  <c r="H84" i="15" s="1"/>
  <c r="E156" i="15"/>
  <c r="H156" i="15" s="1"/>
  <c r="I156" i="15" s="1"/>
  <c r="E58" i="15"/>
  <c r="H58" i="15" s="1"/>
  <c r="I58" i="15" s="1"/>
  <c r="E131" i="15"/>
  <c r="H131" i="15" s="1"/>
  <c r="E35" i="15"/>
  <c r="H35" i="15" s="1"/>
  <c r="I35" i="15" s="1"/>
  <c r="E8" i="15"/>
  <c r="H8" i="15" s="1"/>
  <c r="I8" i="15" s="1"/>
  <c r="E154" i="15"/>
  <c r="H154" i="15" s="1"/>
  <c r="I154" i="15" s="1"/>
  <c r="E128" i="15"/>
  <c r="H128" i="15" s="1"/>
  <c r="I128" i="15" s="1"/>
  <c r="E79" i="15"/>
  <c r="H79" i="15" s="1"/>
  <c r="I79" i="15" s="1"/>
  <c r="E32" i="15"/>
  <c r="H32" i="15" s="1"/>
  <c r="E82" i="15"/>
  <c r="H82" i="15" s="1"/>
  <c r="I82" i="15" s="1"/>
  <c r="E34" i="15"/>
  <c r="H34" i="15" s="1"/>
  <c r="I34" i="15" s="1"/>
  <c r="E134" i="15"/>
  <c r="H134" i="15" s="1"/>
  <c r="E59" i="15"/>
  <c r="H59" i="15" s="1"/>
  <c r="I59" i="15" s="1"/>
  <c r="E9" i="15"/>
  <c r="H9" i="15" s="1"/>
  <c r="I9" i="15" s="1"/>
  <c r="E61" i="15"/>
  <c r="H61" i="15" s="1"/>
  <c r="I61" i="15" s="1"/>
  <c r="E85" i="15"/>
  <c r="H85" i="15" s="1"/>
  <c r="E107" i="15"/>
  <c r="H107" i="15" s="1"/>
  <c r="I107" i="15" s="1"/>
  <c r="E152" i="15"/>
  <c r="H152" i="15" s="1"/>
  <c r="I152" i="15" s="1"/>
  <c r="E103" i="15"/>
  <c r="H103" i="15" s="1"/>
  <c r="I103" i="15" s="1"/>
  <c r="E110" i="15"/>
  <c r="H110" i="15" s="1"/>
  <c r="I110" i="15" s="1"/>
  <c r="E104" i="15"/>
  <c r="H104" i="15" s="1"/>
  <c r="I104" i="15" s="1"/>
  <c r="E36" i="15"/>
  <c r="H36" i="15" s="1"/>
  <c r="I36" i="15" s="1"/>
  <c r="E12" i="15"/>
  <c r="H12" i="15" s="1"/>
  <c r="E56" i="15"/>
  <c r="H56" i="15" s="1"/>
  <c r="I85" i="15"/>
  <c r="H156" i="4"/>
  <c r="I156" i="4" s="1"/>
  <c r="I173" i="4" l="1"/>
  <c r="R8" i="4" s="1"/>
  <c r="F5" i="5" s="1"/>
  <c r="R13" i="15"/>
  <c r="E10" i="5" s="1"/>
  <c r="E43" i="5" s="1"/>
  <c r="E173" i="15"/>
  <c r="H7" i="15"/>
  <c r="H173" i="4"/>
  <c r="R7" i="4" s="1"/>
  <c r="F4" i="5" s="1"/>
  <c r="R9" i="4" l="1"/>
  <c r="U7" i="4" s="1"/>
  <c r="F6" i="5"/>
  <c r="F41" i="5" s="1"/>
  <c r="R10" i="4"/>
  <c r="F7" i="5" s="1"/>
  <c r="H173" i="15"/>
  <c r="R7" i="15" s="1"/>
  <c r="E4" i="5" s="1"/>
  <c r="I7" i="15"/>
  <c r="I173" i="15" s="1"/>
  <c r="R8" i="15" s="1"/>
  <c r="R9" i="15" l="1"/>
  <c r="E5" i="5"/>
  <c r="R11" i="4"/>
  <c r="F8" i="5" s="1"/>
  <c r="F44" i="5" s="1"/>
  <c r="R14" i="4"/>
  <c r="F11" i="5" s="1"/>
  <c r="M16" i="5" s="1"/>
  <c r="F16" i="5"/>
  <c r="U5" i="4"/>
  <c r="F14" i="5" s="1"/>
  <c r="N16" i="5" s="1"/>
  <c r="E6" i="5" l="1"/>
  <c r="E41" i="5" s="1"/>
  <c r="R10" i="15"/>
  <c r="E7" i="5" s="1"/>
  <c r="U7" i="15"/>
  <c r="E16" i="5" l="1"/>
  <c r="U5" i="15"/>
  <c r="E14" i="5" s="1"/>
  <c r="N15" i="5" s="1"/>
  <c r="R14" i="15"/>
  <c r="E11" i="5" s="1"/>
  <c r="M15" i="5" s="1"/>
  <c r="R11" i="15"/>
  <c r="E8" i="5" s="1"/>
  <c r="E44" i="5" s="1"/>
</calcChain>
</file>

<file path=xl/sharedStrings.xml><?xml version="1.0" encoding="utf-8"?>
<sst xmlns="http://schemas.openxmlformats.org/spreadsheetml/2006/main" count="157" uniqueCount="69">
  <si>
    <t>Time</t>
  </si>
  <si>
    <t>Cost of electricity (£/kWh)</t>
  </si>
  <si>
    <t>Number of cars re-fuelling</t>
  </si>
  <si>
    <t>Hydrogen Generated and Stored (kg)</t>
  </si>
  <si>
    <t>Cost to Generate (£)</t>
  </si>
  <si>
    <t>Gross Profit (£)</t>
  </si>
  <si>
    <t>Inputs</t>
  </si>
  <si>
    <t>Outputs</t>
  </si>
  <si>
    <t>CAPEX</t>
  </si>
  <si>
    <t>Variables</t>
  </si>
  <si>
    <t>Maintenance and other</t>
  </si>
  <si>
    <t>Selling price of hydrogen (£/kg)</t>
  </si>
  <si>
    <t>Interest rate</t>
  </si>
  <si>
    <t>Repayment</t>
  </si>
  <si>
    <t>Hydrogen consumed per re-fuel (kg)</t>
  </si>
  <si>
    <t xml:space="preserve">Annual repayment </t>
  </si>
  <si>
    <t>Profit Kept</t>
  </si>
  <si>
    <t>Energy consumed per re-fuel (kWh)</t>
  </si>
  <si>
    <t>Gross profit per year (£)</t>
  </si>
  <si>
    <t>Number of years to repay</t>
  </si>
  <si>
    <t>Number of cars re-fueling per day</t>
  </si>
  <si>
    <t>Maintenance and other annual outgoings (£)</t>
  </si>
  <si>
    <t xml:space="preserve">Gross Profit over lifespan </t>
  </si>
  <si>
    <t>Energy required to make 1kg Hydrogen (kWh/kg)</t>
  </si>
  <si>
    <t xml:space="preserve">Lifespan (years) </t>
  </si>
  <si>
    <t>Lifespan of system (hours)</t>
  </si>
  <si>
    <t>Efficiency of storage tank</t>
  </si>
  <si>
    <t>Capital loan available (M£)</t>
  </si>
  <si>
    <t>Annual repayment (£)</t>
  </si>
  <si>
    <t>Final Curve</t>
  </si>
  <si>
    <t>Bias</t>
  </si>
  <si>
    <t>Amplitude</t>
  </si>
  <si>
    <t>Sin(Rad)</t>
  </si>
  <si>
    <t>Radian</t>
  </si>
  <si>
    <t>Angle</t>
  </si>
  <si>
    <t>Hydrogen required for STOR 2h 3MW (kg)</t>
  </si>
  <si>
    <t>STOR calls per week</t>
  </si>
  <si>
    <t>Monday</t>
  </si>
  <si>
    <t>Day of the Week</t>
  </si>
  <si>
    <t>Tuesday</t>
  </si>
  <si>
    <t>Transport Hydrogen required per day (kg)</t>
  </si>
  <si>
    <t>STOR Hydrogen required per day (kg)</t>
  </si>
  <si>
    <t>Fuel Sold (£)</t>
  </si>
  <si>
    <t>Selling price of electricity (£/kWh)</t>
  </si>
  <si>
    <t>Fuel Cell Capacity (kW)</t>
  </si>
  <si>
    <t>Number of hours per STOR call</t>
  </si>
  <si>
    <t>STOR call (£)</t>
  </si>
  <si>
    <t>Wednesday</t>
  </si>
  <si>
    <t>Thursday</t>
  </si>
  <si>
    <t>Friday</t>
  </si>
  <si>
    <t>Saturday</t>
  </si>
  <si>
    <t>Sunday</t>
  </si>
  <si>
    <t>Cost to generate per week (£)</t>
  </si>
  <si>
    <t>Gross profit per week (£)</t>
  </si>
  <si>
    <t>NET PROFIT per year (£)</t>
  </si>
  <si>
    <t>Sitting Price per year (£)</t>
  </si>
  <si>
    <t>Size of Electrolyser (MW)</t>
  </si>
  <si>
    <t>5th - 11th of March</t>
  </si>
  <si>
    <t>Today</t>
  </si>
  <si>
    <t>Scenario</t>
  </si>
  <si>
    <t>Annual Profit (£)</t>
  </si>
  <si>
    <t>Future</t>
  </si>
  <si>
    <t>C0 (Current Situation)</t>
  </si>
  <si>
    <t>C1 (80% renewables)</t>
  </si>
  <si>
    <t>Capital Loan (M£)</t>
  </si>
  <si>
    <t>Capital loan (M£)</t>
  </si>
  <si>
    <t>Key Outputs</t>
  </si>
  <si>
    <t>Cost of electricity (p/kWh)</t>
  </si>
  <si>
    <t>Cost of electricity (£/MWh)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</si>
</sst>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400]h:mm:ss\ AM/PM"/>
    <numFmt numFmtId="165" formatCode="0.0"/>
    <numFmt numFmtId="166" formatCode="0.000"/>
  </numFmts>
  <fonts count="9" x14ac:knownFonts="1">
    <font>
      <sz val="11"/>
      <color rgb="FF000000"/>
      <name val="Calibri"/>
    </font>
    <font>
      <sz val="11"/>
      <color rgb="FFFF0000"/>
      <name val="Calibri"/>
    </font>
    <font>
      <b/>
      <sz val="11"/>
      <color rgb="FF000000"/>
      <name val="Calibri"/>
    </font>
    <font>
      <sz val="12"/>
      <color rgb="FF000000"/>
      <name val="Calibri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1">
    <xf numFmtId="0" fontId="0" fillId="0" borderId="0" xfId="0" applyFont="1" applyAlignment="1"/>
    <xf numFmtId="0" fontId="0" fillId="0" borderId="1" xfId="0" applyFont="1" applyBorder="1"/>
    <xf numFmtId="0" fontId="0" fillId="0" borderId="0" xfId="0" applyFont="1"/>
    <xf numFmtId="0" fontId="1" fillId="0" borderId="0" xfId="0" applyFont="1"/>
    <xf numFmtId="0" fontId="2" fillId="0" borderId="0" xfId="0" applyFont="1"/>
    <xf numFmtId="0" fontId="0" fillId="0" borderId="0" xfId="0"/>
    <xf numFmtId="165" fontId="0" fillId="0" borderId="0" xfId="0" applyNumberFormat="1" applyFont="1" applyAlignment="1"/>
    <xf numFmtId="165" fontId="0" fillId="0" borderId="0" xfId="0" applyNumberFormat="1" applyFont="1"/>
    <xf numFmtId="1" fontId="0" fillId="0" borderId="0" xfId="0" applyNumberFormat="1" applyFont="1"/>
    <xf numFmtId="1" fontId="0" fillId="0" borderId="0" xfId="0" applyNumberFormat="1" applyFont="1" applyAlignment="1"/>
    <xf numFmtId="0" fontId="4" fillId="0" borderId="0" xfId="2"/>
    <xf numFmtId="20" fontId="0" fillId="0" borderId="0" xfId="0" applyNumberFormat="1"/>
    <xf numFmtId="0" fontId="0" fillId="0" borderId="0" xfId="0" applyFont="1" applyBorder="1"/>
    <xf numFmtId="0" fontId="0" fillId="0" borderId="2" xfId="0" applyFont="1" applyBorder="1"/>
    <xf numFmtId="164" fontId="0" fillId="2" borderId="2" xfId="0" applyNumberFormat="1" applyFont="1" applyFill="1" applyBorder="1"/>
    <xf numFmtId="164" fontId="0" fillId="0" borderId="2" xfId="0" applyNumberFormat="1" applyFont="1" applyBorder="1"/>
    <xf numFmtId="0" fontId="0" fillId="0" borderId="2" xfId="0" applyFont="1" applyBorder="1" applyAlignment="1"/>
    <xf numFmtId="0" fontId="2" fillId="0" borderId="0" xfId="0" applyFont="1" applyAlignment="1"/>
    <xf numFmtId="0" fontId="0" fillId="0" borderId="3" xfId="0" applyFont="1" applyBorder="1"/>
    <xf numFmtId="20" fontId="4" fillId="0" borderId="0" xfId="2" applyNumberFormat="1"/>
    <xf numFmtId="0" fontId="0" fillId="0" borderId="0" xfId="0" applyAlignment="1">
      <alignment wrapText="1"/>
    </xf>
    <xf numFmtId="166" fontId="4" fillId="0" borderId="0" xfId="2" applyNumberFormat="1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0" fillId="0" borderId="2" xfId="0" applyBorder="1"/>
    <xf numFmtId="1" fontId="0" fillId="3" borderId="2" xfId="0" applyNumberFormat="1" applyFont="1" applyFill="1" applyBorder="1"/>
    <xf numFmtId="165" fontId="0" fillId="4" borderId="2" xfId="0" applyNumberFormat="1" applyFont="1" applyFill="1" applyBorder="1"/>
    <xf numFmtId="0" fontId="0" fillId="5" borderId="4" xfId="0" applyFont="1" applyFill="1" applyBorder="1"/>
    <xf numFmtId="0" fontId="0" fillId="5" borderId="5" xfId="0" applyFont="1" applyFill="1" applyBorder="1"/>
    <xf numFmtId="0" fontId="0" fillId="5" borderId="6" xfId="0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/>
    <xf numFmtId="1" fontId="6" fillId="0" borderId="0" xfId="0" applyNumberFormat="1" applyFont="1" applyFill="1" applyBorder="1"/>
    <xf numFmtId="165" fontId="6" fillId="0" borderId="0" xfId="0" applyNumberFormat="1" applyFont="1" applyFill="1" applyBorder="1"/>
    <xf numFmtId="0" fontId="7" fillId="0" borderId="0" xfId="0" applyFont="1"/>
    <xf numFmtId="0" fontId="8" fillId="0" borderId="0" xfId="0" applyFont="1"/>
    <xf numFmtId="166" fontId="4" fillId="0" borderId="2" xfId="2" applyNumberFormat="1" applyBorder="1"/>
    <xf numFmtId="0" fontId="0" fillId="0" borderId="7" xfId="0" applyFont="1" applyBorder="1"/>
    <xf numFmtId="166" fontId="4" fillId="5" borderId="4" xfId="2" applyNumberFormat="1" applyFill="1" applyBorder="1"/>
    <xf numFmtId="166" fontId="4" fillId="5" borderId="5" xfId="2" applyNumberFormat="1" applyFill="1" applyBorder="1"/>
    <xf numFmtId="166" fontId="4" fillId="5" borderId="6" xfId="2" applyNumberForma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2000" b="1">
                <a:solidFill>
                  <a:schemeClr val="tx1"/>
                </a:solidFill>
              </a:rPr>
              <a:t>UK Hourly</a:t>
            </a:r>
            <a:r>
              <a:rPr lang="en-GB" sz="2000" b="1" baseline="0">
                <a:solidFill>
                  <a:schemeClr val="tx1"/>
                </a:solidFill>
              </a:rPr>
              <a:t> Electricity Price in March 2017</a:t>
            </a:r>
            <a:endParaRPr lang="en-GB" sz="20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'Input C0'!$F$15:$F$182</c:f>
              <c:numCache>
                <c:formatCode>General</c:formatCode>
                <c:ptCount val="168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0.16666666666666666</c:v>
                </c:pt>
                <c:pt idx="5">
                  <c:v>0.20833333333333331</c:v>
                </c:pt>
                <c:pt idx="6">
                  <c:v>0.24999999999999997</c:v>
                </c:pt>
                <c:pt idx="7">
                  <c:v>0.29166666666666663</c:v>
                </c:pt>
                <c:pt idx="8">
                  <c:v>0.33333333333333331</c:v>
                </c:pt>
                <c:pt idx="9">
                  <c:v>0.375</c:v>
                </c:pt>
                <c:pt idx="10">
                  <c:v>0.41666666666666669</c:v>
                </c:pt>
                <c:pt idx="11">
                  <c:v>0.45833333333333337</c:v>
                </c:pt>
                <c:pt idx="12">
                  <c:v>0.5</c:v>
                </c:pt>
                <c:pt idx="13">
                  <c:v>0.54166666666666663</c:v>
                </c:pt>
                <c:pt idx="14">
                  <c:v>0.58333333333333326</c:v>
                </c:pt>
                <c:pt idx="15">
                  <c:v>0.62499999999999989</c:v>
                </c:pt>
                <c:pt idx="16">
                  <c:v>0.66666666666666652</c:v>
                </c:pt>
                <c:pt idx="17">
                  <c:v>0.70833333333333315</c:v>
                </c:pt>
                <c:pt idx="18">
                  <c:v>0.74999999999999978</c:v>
                </c:pt>
                <c:pt idx="19">
                  <c:v>0.79166666666666641</c:v>
                </c:pt>
                <c:pt idx="20">
                  <c:v>0.83333333333333304</c:v>
                </c:pt>
                <c:pt idx="21">
                  <c:v>0.87499999999999967</c:v>
                </c:pt>
                <c:pt idx="22">
                  <c:v>0.9166666666666663</c:v>
                </c:pt>
                <c:pt idx="23">
                  <c:v>0.95833333333333293</c:v>
                </c:pt>
                <c:pt idx="24">
                  <c:v>0.99999999999999956</c:v>
                </c:pt>
                <c:pt idx="25">
                  <c:v>1.0416666666666663</c:v>
                </c:pt>
                <c:pt idx="26">
                  <c:v>1.083333333333333</c:v>
                </c:pt>
                <c:pt idx="27">
                  <c:v>1.1249999999999998</c:v>
                </c:pt>
                <c:pt idx="28">
                  <c:v>1.1666666666666665</c:v>
                </c:pt>
                <c:pt idx="29">
                  <c:v>1.2083333333333333</c:v>
                </c:pt>
                <c:pt idx="30">
                  <c:v>1.25</c:v>
                </c:pt>
                <c:pt idx="31">
                  <c:v>1.2916666666666667</c:v>
                </c:pt>
                <c:pt idx="32">
                  <c:v>1.3333333333333335</c:v>
                </c:pt>
                <c:pt idx="33">
                  <c:v>1.3750000000000002</c:v>
                </c:pt>
                <c:pt idx="34">
                  <c:v>1.416666666666667</c:v>
                </c:pt>
                <c:pt idx="35">
                  <c:v>1.4583333333333337</c:v>
                </c:pt>
                <c:pt idx="36">
                  <c:v>1.5000000000000004</c:v>
                </c:pt>
                <c:pt idx="37">
                  <c:v>1.5416666666666672</c:v>
                </c:pt>
                <c:pt idx="38">
                  <c:v>1.5833333333333339</c:v>
                </c:pt>
                <c:pt idx="39">
                  <c:v>1.6250000000000007</c:v>
                </c:pt>
                <c:pt idx="40">
                  <c:v>1.6666666666666674</c:v>
                </c:pt>
                <c:pt idx="41">
                  <c:v>1.7083333333333341</c:v>
                </c:pt>
                <c:pt idx="42">
                  <c:v>1.7500000000000009</c:v>
                </c:pt>
                <c:pt idx="43">
                  <c:v>1.7916666666666676</c:v>
                </c:pt>
                <c:pt idx="44">
                  <c:v>1.8333333333333344</c:v>
                </c:pt>
                <c:pt idx="45">
                  <c:v>1.8750000000000011</c:v>
                </c:pt>
                <c:pt idx="46">
                  <c:v>1.9166666666666679</c:v>
                </c:pt>
                <c:pt idx="47">
                  <c:v>1.9583333333333346</c:v>
                </c:pt>
                <c:pt idx="48">
                  <c:v>2.0000000000000013</c:v>
                </c:pt>
                <c:pt idx="49">
                  <c:v>2.0416666666666679</c:v>
                </c:pt>
                <c:pt idx="50">
                  <c:v>2.0833333333333344</c:v>
                </c:pt>
                <c:pt idx="51">
                  <c:v>2.1250000000000009</c:v>
                </c:pt>
                <c:pt idx="52">
                  <c:v>2.1666666666666674</c:v>
                </c:pt>
                <c:pt idx="53">
                  <c:v>2.2083333333333339</c:v>
                </c:pt>
                <c:pt idx="54">
                  <c:v>2.2500000000000004</c:v>
                </c:pt>
                <c:pt idx="55">
                  <c:v>2.291666666666667</c:v>
                </c:pt>
                <c:pt idx="56">
                  <c:v>2.3333333333333335</c:v>
                </c:pt>
                <c:pt idx="57">
                  <c:v>2.375</c:v>
                </c:pt>
                <c:pt idx="58">
                  <c:v>2.4166666666666665</c:v>
                </c:pt>
                <c:pt idx="59">
                  <c:v>2.458333333333333</c:v>
                </c:pt>
                <c:pt idx="60">
                  <c:v>2.4999999999999996</c:v>
                </c:pt>
                <c:pt idx="61">
                  <c:v>2.5416666666666661</c:v>
                </c:pt>
                <c:pt idx="62">
                  <c:v>2.5833333333333326</c:v>
                </c:pt>
                <c:pt idx="63">
                  <c:v>2.6249999999999991</c:v>
                </c:pt>
                <c:pt idx="64">
                  <c:v>2.6666666666666656</c:v>
                </c:pt>
                <c:pt idx="65">
                  <c:v>2.7083333333333321</c:v>
                </c:pt>
                <c:pt idx="66">
                  <c:v>2.7499999999999987</c:v>
                </c:pt>
                <c:pt idx="67">
                  <c:v>2.7916666666666652</c:v>
                </c:pt>
                <c:pt idx="68">
                  <c:v>2.8333333333333317</c:v>
                </c:pt>
                <c:pt idx="69">
                  <c:v>2.8749999999999982</c:v>
                </c:pt>
                <c:pt idx="70">
                  <c:v>2.9166666666666647</c:v>
                </c:pt>
                <c:pt idx="71">
                  <c:v>2.9583333333333313</c:v>
                </c:pt>
                <c:pt idx="72">
                  <c:v>2.9999999999999978</c:v>
                </c:pt>
                <c:pt idx="73">
                  <c:v>3.0416666666666643</c:v>
                </c:pt>
                <c:pt idx="74">
                  <c:v>3.0833333333333308</c:v>
                </c:pt>
                <c:pt idx="75">
                  <c:v>3.1249999999999973</c:v>
                </c:pt>
                <c:pt idx="76">
                  <c:v>3.1666666666666639</c:v>
                </c:pt>
                <c:pt idx="77">
                  <c:v>3.2083333333333304</c:v>
                </c:pt>
                <c:pt idx="78">
                  <c:v>3.2499999999999969</c:v>
                </c:pt>
                <c:pt idx="79">
                  <c:v>3.2916666666666634</c:v>
                </c:pt>
                <c:pt idx="80">
                  <c:v>3.3333333333333299</c:v>
                </c:pt>
                <c:pt idx="81">
                  <c:v>3.3749999999999964</c:v>
                </c:pt>
                <c:pt idx="82">
                  <c:v>3.416666666666663</c:v>
                </c:pt>
                <c:pt idx="83">
                  <c:v>3.4583333333333295</c:v>
                </c:pt>
                <c:pt idx="84">
                  <c:v>3.499999999999996</c:v>
                </c:pt>
                <c:pt idx="85">
                  <c:v>3.5416666666666625</c:v>
                </c:pt>
                <c:pt idx="86">
                  <c:v>3.583333333333329</c:v>
                </c:pt>
                <c:pt idx="87">
                  <c:v>3.6249999999999956</c:v>
                </c:pt>
                <c:pt idx="88">
                  <c:v>3.6666666666666621</c:v>
                </c:pt>
                <c:pt idx="89">
                  <c:v>3.7083333333333286</c:v>
                </c:pt>
                <c:pt idx="90">
                  <c:v>3.7499999999999951</c:v>
                </c:pt>
                <c:pt idx="91">
                  <c:v>3.7916666666666616</c:v>
                </c:pt>
                <c:pt idx="92">
                  <c:v>3.8333333333333282</c:v>
                </c:pt>
                <c:pt idx="93">
                  <c:v>3.8749999999999947</c:v>
                </c:pt>
                <c:pt idx="94">
                  <c:v>3.9166666666666612</c:v>
                </c:pt>
                <c:pt idx="95">
                  <c:v>3.9583333333333277</c:v>
                </c:pt>
                <c:pt idx="96">
                  <c:v>3.9999999999999942</c:v>
                </c:pt>
                <c:pt idx="97">
                  <c:v>4.0416666666666607</c:v>
                </c:pt>
                <c:pt idx="98">
                  <c:v>4.0833333333333277</c:v>
                </c:pt>
                <c:pt idx="99">
                  <c:v>4.1249999999999947</c:v>
                </c:pt>
                <c:pt idx="100">
                  <c:v>4.1666666666666616</c:v>
                </c:pt>
                <c:pt idx="101">
                  <c:v>4.2083333333333286</c:v>
                </c:pt>
                <c:pt idx="102">
                  <c:v>4.2499999999999956</c:v>
                </c:pt>
                <c:pt idx="103">
                  <c:v>4.2916666666666625</c:v>
                </c:pt>
                <c:pt idx="104">
                  <c:v>4.3333333333333295</c:v>
                </c:pt>
                <c:pt idx="105">
                  <c:v>4.3749999999999964</c:v>
                </c:pt>
                <c:pt idx="106">
                  <c:v>4.4166666666666634</c:v>
                </c:pt>
                <c:pt idx="107">
                  <c:v>4.4583333333333304</c:v>
                </c:pt>
                <c:pt idx="108">
                  <c:v>4.4999999999999973</c:v>
                </c:pt>
                <c:pt idx="109">
                  <c:v>4.5416666666666643</c:v>
                </c:pt>
                <c:pt idx="110">
                  <c:v>4.5833333333333313</c:v>
                </c:pt>
                <c:pt idx="111">
                  <c:v>4.6249999999999982</c:v>
                </c:pt>
                <c:pt idx="112">
                  <c:v>4.6666666666666652</c:v>
                </c:pt>
                <c:pt idx="113">
                  <c:v>4.7083333333333321</c:v>
                </c:pt>
                <c:pt idx="114">
                  <c:v>4.7499999999999991</c:v>
                </c:pt>
                <c:pt idx="115">
                  <c:v>4.7916666666666661</c:v>
                </c:pt>
                <c:pt idx="116">
                  <c:v>4.833333333333333</c:v>
                </c:pt>
                <c:pt idx="117">
                  <c:v>4.875</c:v>
                </c:pt>
                <c:pt idx="118">
                  <c:v>4.916666666666667</c:v>
                </c:pt>
                <c:pt idx="119">
                  <c:v>4.9583333333333339</c:v>
                </c:pt>
                <c:pt idx="120">
                  <c:v>5.0000000000000009</c:v>
                </c:pt>
                <c:pt idx="121">
                  <c:v>5.0416666666666679</c:v>
                </c:pt>
                <c:pt idx="122">
                  <c:v>5.0833333333333348</c:v>
                </c:pt>
                <c:pt idx="123">
                  <c:v>5.1250000000000018</c:v>
                </c:pt>
                <c:pt idx="124">
                  <c:v>5.1666666666666687</c:v>
                </c:pt>
                <c:pt idx="125">
                  <c:v>5.2083333333333357</c:v>
                </c:pt>
                <c:pt idx="126">
                  <c:v>5.2500000000000027</c:v>
                </c:pt>
                <c:pt idx="127">
                  <c:v>5.2916666666666696</c:v>
                </c:pt>
                <c:pt idx="128">
                  <c:v>5.3333333333333366</c:v>
                </c:pt>
                <c:pt idx="129">
                  <c:v>5.3750000000000036</c:v>
                </c:pt>
                <c:pt idx="130">
                  <c:v>5.4166666666666705</c:v>
                </c:pt>
                <c:pt idx="131">
                  <c:v>5.4583333333333375</c:v>
                </c:pt>
                <c:pt idx="132">
                  <c:v>5.5000000000000044</c:v>
                </c:pt>
                <c:pt idx="133">
                  <c:v>5.5416666666666714</c:v>
                </c:pt>
                <c:pt idx="134">
                  <c:v>5.5833333333333384</c:v>
                </c:pt>
                <c:pt idx="135">
                  <c:v>5.6250000000000053</c:v>
                </c:pt>
                <c:pt idx="136">
                  <c:v>5.6666666666666723</c:v>
                </c:pt>
                <c:pt idx="137">
                  <c:v>5.7083333333333393</c:v>
                </c:pt>
                <c:pt idx="138">
                  <c:v>5.7500000000000062</c:v>
                </c:pt>
                <c:pt idx="139">
                  <c:v>5.7916666666666732</c:v>
                </c:pt>
                <c:pt idx="140">
                  <c:v>5.8333333333333401</c:v>
                </c:pt>
                <c:pt idx="141">
                  <c:v>5.8750000000000071</c:v>
                </c:pt>
                <c:pt idx="142">
                  <c:v>5.9166666666666741</c:v>
                </c:pt>
                <c:pt idx="143">
                  <c:v>5.958333333333341</c:v>
                </c:pt>
                <c:pt idx="144">
                  <c:v>6.000000000000008</c:v>
                </c:pt>
                <c:pt idx="145">
                  <c:v>6.041666666666675</c:v>
                </c:pt>
                <c:pt idx="146">
                  <c:v>6.0833333333333419</c:v>
                </c:pt>
                <c:pt idx="147">
                  <c:v>6.1250000000000089</c:v>
                </c:pt>
                <c:pt idx="148">
                  <c:v>6.1666666666666758</c:v>
                </c:pt>
                <c:pt idx="149">
                  <c:v>6.2083333333333428</c:v>
                </c:pt>
                <c:pt idx="150">
                  <c:v>6.2500000000000098</c:v>
                </c:pt>
                <c:pt idx="151">
                  <c:v>6.2916666666666767</c:v>
                </c:pt>
                <c:pt idx="152">
                  <c:v>6.3333333333333437</c:v>
                </c:pt>
                <c:pt idx="153">
                  <c:v>6.3750000000000107</c:v>
                </c:pt>
                <c:pt idx="154">
                  <c:v>6.4166666666666776</c:v>
                </c:pt>
                <c:pt idx="155">
                  <c:v>6.4583333333333446</c:v>
                </c:pt>
                <c:pt idx="156">
                  <c:v>6.5000000000000115</c:v>
                </c:pt>
                <c:pt idx="157">
                  <c:v>6.5416666666666785</c:v>
                </c:pt>
                <c:pt idx="158">
                  <c:v>6.5833333333333455</c:v>
                </c:pt>
                <c:pt idx="159">
                  <c:v>6.6250000000000124</c:v>
                </c:pt>
                <c:pt idx="160">
                  <c:v>6.6666666666666794</c:v>
                </c:pt>
                <c:pt idx="161">
                  <c:v>6.7083333333333464</c:v>
                </c:pt>
                <c:pt idx="162">
                  <c:v>6.7500000000000133</c:v>
                </c:pt>
                <c:pt idx="163">
                  <c:v>6.7916666666666803</c:v>
                </c:pt>
                <c:pt idx="164">
                  <c:v>6.8333333333333472</c:v>
                </c:pt>
                <c:pt idx="165">
                  <c:v>6.8750000000000142</c:v>
                </c:pt>
                <c:pt idx="166">
                  <c:v>6.9166666666666812</c:v>
                </c:pt>
                <c:pt idx="167">
                  <c:v>6.9583333333333481</c:v>
                </c:pt>
              </c:numCache>
            </c:numRef>
          </c:xVal>
          <c:yVal>
            <c:numRef>
              <c:f>'Input C0'!$E$15:$E$182</c:f>
              <c:numCache>
                <c:formatCode>General</c:formatCode>
                <c:ptCount val="168"/>
                <c:pt idx="0">
                  <c:v>3.9060000000000006</c:v>
                </c:pt>
                <c:pt idx="1">
                  <c:v>3.9960000000000004</c:v>
                </c:pt>
                <c:pt idx="2">
                  <c:v>3.9570000000000003</c:v>
                </c:pt>
                <c:pt idx="3">
                  <c:v>3.6999999999999997</c:v>
                </c:pt>
                <c:pt idx="4">
                  <c:v>3.3540000000000001</c:v>
                </c:pt>
                <c:pt idx="5">
                  <c:v>3.3000000000000003</c:v>
                </c:pt>
                <c:pt idx="6">
                  <c:v>3.2979999999999996</c:v>
                </c:pt>
                <c:pt idx="7">
                  <c:v>3.395</c:v>
                </c:pt>
                <c:pt idx="8">
                  <c:v>3.5000000000000004</c:v>
                </c:pt>
                <c:pt idx="9">
                  <c:v>3.5709999999999997</c:v>
                </c:pt>
                <c:pt idx="10">
                  <c:v>3.6899999999999995</c:v>
                </c:pt>
                <c:pt idx="11">
                  <c:v>3.8</c:v>
                </c:pt>
                <c:pt idx="12">
                  <c:v>4.3900000000000006</c:v>
                </c:pt>
                <c:pt idx="13">
                  <c:v>4.9210000000000003</c:v>
                </c:pt>
                <c:pt idx="14">
                  <c:v>4.5030000000000001</c:v>
                </c:pt>
                <c:pt idx="15">
                  <c:v>3.9979999999999993</c:v>
                </c:pt>
                <c:pt idx="16">
                  <c:v>4.1129999999999995</c:v>
                </c:pt>
                <c:pt idx="17">
                  <c:v>4.4960000000000004</c:v>
                </c:pt>
                <c:pt idx="18">
                  <c:v>4.6380000000000008</c:v>
                </c:pt>
                <c:pt idx="19">
                  <c:v>8.9</c:v>
                </c:pt>
                <c:pt idx="20">
                  <c:v>6.093</c:v>
                </c:pt>
                <c:pt idx="21">
                  <c:v>4.0100000000000007</c:v>
                </c:pt>
                <c:pt idx="22">
                  <c:v>3.6700000000000004</c:v>
                </c:pt>
                <c:pt idx="23">
                  <c:v>3.5459999999999998</c:v>
                </c:pt>
                <c:pt idx="24">
                  <c:v>3.5049999999999999</c:v>
                </c:pt>
                <c:pt idx="25">
                  <c:v>3.5029999999999997</c:v>
                </c:pt>
                <c:pt idx="26">
                  <c:v>3.556</c:v>
                </c:pt>
                <c:pt idx="27">
                  <c:v>3.5000000000000004</c:v>
                </c:pt>
                <c:pt idx="28">
                  <c:v>3.4099999999999997</c:v>
                </c:pt>
                <c:pt idx="29">
                  <c:v>3.4099999999999997</c:v>
                </c:pt>
                <c:pt idx="30">
                  <c:v>3.7969999999999997</c:v>
                </c:pt>
                <c:pt idx="31">
                  <c:v>4.9959999999999996</c:v>
                </c:pt>
                <c:pt idx="32">
                  <c:v>3.94</c:v>
                </c:pt>
                <c:pt idx="33">
                  <c:v>5.0599999999999996</c:v>
                </c:pt>
                <c:pt idx="34">
                  <c:v>5.7</c:v>
                </c:pt>
                <c:pt idx="35">
                  <c:v>5.08</c:v>
                </c:pt>
                <c:pt idx="36">
                  <c:v>4.2610000000000001</c:v>
                </c:pt>
                <c:pt idx="37">
                  <c:v>4.1259999999999994</c:v>
                </c:pt>
                <c:pt idx="38">
                  <c:v>3.9850000000000003</c:v>
                </c:pt>
                <c:pt idx="39">
                  <c:v>3.8170000000000002</c:v>
                </c:pt>
                <c:pt idx="40">
                  <c:v>3.8180000000000001</c:v>
                </c:pt>
                <c:pt idx="41">
                  <c:v>4.3900000000000006</c:v>
                </c:pt>
                <c:pt idx="42">
                  <c:v>6.3</c:v>
                </c:pt>
                <c:pt idx="43">
                  <c:v>11</c:v>
                </c:pt>
                <c:pt idx="44">
                  <c:v>6.5</c:v>
                </c:pt>
                <c:pt idx="45">
                  <c:v>4.29</c:v>
                </c:pt>
                <c:pt idx="46">
                  <c:v>4.3029999999999999</c:v>
                </c:pt>
                <c:pt idx="47">
                  <c:v>3.641</c:v>
                </c:pt>
                <c:pt idx="48">
                  <c:v>3.6899999999999995</c:v>
                </c:pt>
                <c:pt idx="49">
                  <c:v>3.6990000000000003</c:v>
                </c:pt>
                <c:pt idx="50">
                  <c:v>3.6789999999999998</c:v>
                </c:pt>
                <c:pt idx="51">
                  <c:v>3.508</c:v>
                </c:pt>
                <c:pt idx="52">
                  <c:v>3.5000000000000004</c:v>
                </c:pt>
                <c:pt idx="53">
                  <c:v>3.5009999999999999</c:v>
                </c:pt>
                <c:pt idx="54">
                  <c:v>3.5779999999999998</c:v>
                </c:pt>
                <c:pt idx="55">
                  <c:v>4.7200000000000006</c:v>
                </c:pt>
                <c:pt idx="56">
                  <c:v>4.8</c:v>
                </c:pt>
                <c:pt idx="57">
                  <c:v>4.8210000000000006</c:v>
                </c:pt>
                <c:pt idx="58">
                  <c:v>4.8060000000000009</c:v>
                </c:pt>
                <c:pt idx="59">
                  <c:v>4.5999999999999996</c:v>
                </c:pt>
                <c:pt idx="60">
                  <c:v>4.415</c:v>
                </c:pt>
                <c:pt idx="61">
                  <c:v>4.3569999999999993</c:v>
                </c:pt>
                <c:pt idx="62">
                  <c:v>4.3079999999999998</c:v>
                </c:pt>
                <c:pt idx="63">
                  <c:v>4.2250000000000005</c:v>
                </c:pt>
                <c:pt idx="64">
                  <c:v>4.2469999999999999</c:v>
                </c:pt>
                <c:pt idx="65">
                  <c:v>4.452</c:v>
                </c:pt>
                <c:pt idx="66">
                  <c:v>5.3069999999999995</c:v>
                </c:pt>
                <c:pt idx="67">
                  <c:v>7.7</c:v>
                </c:pt>
                <c:pt idx="68">
                  <c:v>5.1789999999999994</c:v>
                </c:pt>
                <c:pt idx="69">
                  <c:v>4.1970000000000001</c:v>
                </c:pt>
                <c:pt idx="70">
                  <c:v>4.0369999999999999</c:v>
                </c:pt>
                <c:pt idx="71">
                  <c:v>3.5900000000000003</c:v>
                </c:pt>
                <c:pt idx="72">
                  <c:v>4.2860000000000005</c:v>
                </c:pt>
                <c:pt idx="73">
                  <c:v>4.2479999999999993</c:v>
                </c:pt>
                <c:pt idx="74">
                  <c:v>3.8509999999999995</c:v>
                </c:pt>
                <c:pt idx="75">
                  <c:v>3.2890000000000001</c:v>
                </c:pt>
                <c:pt idx="76">
                  <c:v>2.7890000000000001</c:v>
                </c:pt>
                <c:pt idx="77">
                  <c:v>2.8660000000000001</c:v>
                </c:pt>
                <c:pt idx="78">
                  <c:v>3.6429999999999998</c:v>
                </c:pt>
                <c:pt idx="79">
                  <c:v>4.4400000000000004</c:v>
                </c:pt>
                <c:pt idx="80">
                  <c:v>4.45</c:v>
                </c:pt>
                <c:pt idx="81">
                  <c:v>4.492</c:v>
                </c:pt>
                <c:pt idx="82">
                  <c:v>4.9000000000000004</c:v>
                </c:pt>
                <c:pt idx="83">
                  <c:v>4.351</c:v>
                </c:pt>
                <c:pt idx="84">
                  <c:v>4</c:v>
                </c:pt>
                <c:pt idx="85">
                  <c:v>3.9170000000000003</c:v>
                </c:pt>
                <c:pt idx="86">
                  <c:v>3.798</c:v>
                </c:pt>
                <c:pt idx="87">
                  <c:v>3.6920000000000002</c:v>
                </c:pt>
                <c:pt idx="88">
                  <c:v>4</c:v>
                </c:pt>
                <c:pt idx="89">
                  <c:v>5.3939999999999992</c:v>
                </c:pt>
                <c:pt idx="90">
                  <c:v>5</c:v>
                </c:pt>
                <c:pt idx="91">
                  <c:v>10</c:v>
                </c:pt>
                <c:pt idx="92">
                  <c:v>5.8999999999999995</c:v>
                </c:pt>
                <c:pt idx="93">
                  <c:v>4.16</c:v>
                </c:pt>
                <c:pt idx="94">
                  <c:v>4.4080000000000004</c:v>
                </c:pt>
                <c:pt idx="95">
                  <c:v>3.657</c:v>
                </c:pt>
                <c:pt idx="96">
                  <c:v>3.8420000000000001</c:v>
                </c:pt>
                <c:pt idx="97">
                  <c:v>3.9920000000000004</c:v>
                </c:pt>
                <c:pt idx="98">
                  <c:v>3.8240000000000003</c:v>
                </c:pt>
                <c:pt idx="99">
                  <c:v>3.6580000000000004</c:v>
                </c:pt>
                <c:pt idx="100">
                  <c:v>3.5479999999999996</c:v>
                </c:pt>
                <c:pt idx="101">
                  <c:v>3.2869999999999995</c:v>
                </c:pt>
                <c:pt idx="102">
                  <c:v>3.6969999999999996</c:v>
                </c:pt>
                <c:pt idx="103">
                  <c:v>4.3569999999999993</c:v>
                </c:pt>
                <c:pt idx="104">
                  <c:v>4.4459999999999997</c:v>
                </c:pt>
                <c:pt idx="105">
                  <c:v>4.3569999999999993</c:v>
                </c:pt>
                <c:pt idx="106">
                  <c:v>4.3220000000000001</c:v>
                </c:pt>
                <c:pt idx="107">
                  <c:v>4.1920000000000002</c:v>
                </c:pt>
                <c:pt idx="108">
                  <c:v>3.911</c:v>
                </c:pt>
                <c:pt idx="109">
                  <c:v>3.7350000000000003</c:v>
                </c:pt>
                <c:pt idx="110">
                  <c:v>3.65</c:v>
                </c:pt>
                <c:pt idx="111">
                  <c:v>3.657</c:v>
                </c:pt>
                <c:pt idx="112">
                  <c:v>3.7520000000000007</c:v>
                </c:pt>
                <c:pt idx="113">
                  <c:v>3.8020000000000005</c:v>
                </c:pt>
                <c:pt idx="114">
                  <c:v>5.01</c:v>
                </c:pt>
                <c:pt idx="115">
                  <c:v>12.415000000000001</c:v>
                </c:pt>
                <c:pt idx="116">
                  <c:v>8.1430000000000007</c:v>
                </c:pt>
                <c:pt idx="117">
                  <c:v>4.8</c:v>
                </c:pt>
                <c:pt idx="118">
                  <c:v>4.1409999999999991</c:v>
                </c:pt>
                <c:pt idx="119">
                  <c:v>4.1409999999999991</c:v>
                </c:pt>
                <c:pt idx="120">
                  <c:v>3.8939999999999997</c:v>
                </c:pt>
                <c:pt idx="121">
                  <c:v>3.8950000000000005</c:v>
                </c:pt>
                <c:pt idx="122">
                  <c:v>3.7590000000000003</c:v>
                </c:pt>
                <c:pt idx="123">
                  <c:v>3.5929999999999995</c:v>
                </c:pt>
                <c:pt idx="124">
                  <c:v>3.3290000000000002</c:v>
                </c:pt>
                <c:pt idx="125">
                  <c:v>3.0789999999999997</c:v>
                </c:pt>
                <c:pt idx="126">
                  <c:v>3.5880000000000001</c:v>
                </c:pt>
                <c:pt idx="127">
                  <c:v>4.4130000000000003</c:v>
                </c:pt>
                <c:pt idx="128">
                  <c:v>4.5120000000000005</c:v>
                </c:pt>
                <c:pt idx="129">
                  <c:v>4.75</c:v>
                </c:pt>
                <c:pt idx="130">
                  <c:v>5</c:v>
                </c:pt>
                <c:pt idx="131">
                  <c:v>4.9000000000000004</c:v>
                </c:pt>
                <c:pt idx="132">
                  <c:v>4.2389999999999999</c:v>
                </c:pt>
                <c:pt idx="133">
                  <c:v>3.6990000000000003</c:v>
                </c:pt>
                <c:pt idx="134">
                  <c:v>3.5159999999999996</c:v>
                </c:pt>
                <c:pt idx="135">
                  <c:v>3.504</c:v>
                </c:pt>
                <c:pt idx="136">
                  <c:v>3.5000000000000004</c:v>
                </c:pt>
                <c:pt idx="137">
                  <c:v>3.8979999999999992</c:v>
                </c:pt>
                <c:pt idx="138">
                  <c:v>5.0140000000000002</c:v>
                </c:pt>
                <c:pt idx="139">
                  <c:v>9.5319999999999983</c:v>
                </c:pt>
                <c:pt idx="140">
                  <c:v>5.79</c:v>
                </c:pt>
                <c:pt idx="141">
                  <c:v>3.5549999999999997</c:v>
                </c:pt>
                <c:pt idx="142">
                  <c:v>3.5049999999999999</c:v>
                </c:pt>
                <c:pt idx="143">
                  <c:v>3.3090000000000002</c:v>
                </c:pt>
                <c:pt idx="144">
                  <c:v>3.8960000000000004</c:v>
                </c:pt>
                <c:pt idx="145">
                  <c:v>3.7969999999999997</c:v>
                </c:pt>
                <c:pt idx="146">
                  <c:v>3.7969999999999997</c:v>
                </c:pt>
                <c:pt idx="147">
                  <c:v>3.544</c:v>
                </c:pt>
                <c:pt idx="148">
                  <c:v>3.3030000000000004</c:v>
                </c:pt>
                <c:pt idx="149">
                  <c:v>3.1550000000000002</c:v>
                </c:pt>
                <c:pt idx="150">
                  <c:v>3.3939999999999997</c:v>
                </c:pt>
                <c:pt idx="151">
                  <c:v>3.798</c:v>
                </c:pt>
                <c:pt idx="152">
                  <c:v>3.4580000000000002</c:v>
                </c:pt>
                <c:pt idx="153">
                  <c:v>3.9920000000000004</c:v>
                </c:pt>
                <c:pt idx="154">
                  <c:v>4.722999999999999</c:v>
                </c:pt>
                <c:pt idx="155">
                  <c:v>4.7</c:v>
                </c:pt>
                <c:pt idx="156">
                  <c:v>4.8</c:v>
                </c:pt>
                <c:pt idx="157">
                  <c:v>4.492</c:v>
                </c:pt>
                <c:pt idx="158">
                  <c:v>4.0090000000000003</c:v>
                </c:pt>
                <c:pt idx="159">
                  <c:v>3.5979999999999999</c:v>
                </c:pt>
                <c:pt idx="160">
                  <c:v>3.6679999999999997</c:v>
                </c:pt>
                <c:pt idx="161">
                  <c:v>3.5939999999999999</c:v>
                </c:pt>
                <c:pt idx="162">
                  <c:v>5.0190000000000001</c:v>
                </c:pt>
                <c:pt idx="163">
                  <c:v>9.91</c:v>
                </c:pt>
                <c:pt idx="164">
                  <c:v>7.4819999999999993</c:v>
                </c:pt>
                <c:pt idx="165">
                  <c:v>3.8969999999999998</c:v>
                </c:pt>
                <c:pt idx="166">
                  <c:v>4.1000000000000005</c:v>
                </c:pt>
                <c:pt idx="167">
                  <c:v>3.9820000000000002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EF-4939-A8C6-438B25542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6051576"/>
        <c:axId val="-2076044856"/>
      </c:scatterChart>
      <c:valAx>
        <c:axId val="-2076051576"/>
        <c:scaling>
          <c:orientation val="minMax"/>
          <c:max val="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>
                    <a:solidFill>
                      <a:schemeClr val="tx1"/>
                    </a:solidFill>
                  </a:rPr>
                  <a:t>Days of the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6044856"/>
        <c:crosses val="autoZero"/>
        <c:crossBetween val="midCat"/>
      </c:valAx>
      <c:valAx>
        <c:axId val="-207604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600" b="1">
                    <a:solidFill>
                      <a:schemeClr val="tx1"/>
                    </a:solidFill>
                  </a:rPr>
                  <a:t>Electricity</a:t>
                </a:r>
                <a:r>
                  <a:rPr lang="en-GB" sz="1600" b="1" baseline="0">
                    <a:solidFill>
                      <a:schemeClr val="tx1"/>
                    </a:solidFill>
                  </a:rPr>
                  <a:t> Price (p/kWh)</a:t>
                </a:r>
                <a:endParaRPr lang="en-GB" sz="16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6051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Future</a:t>
            </a:r>
            <a:r>
              <a:rPr lang="en-US" baseline="0"/>
              <a:t> </a:t>
            </a:r>
            <a:r>
              <a:rPr lang="en-US"/>
              <a:t>Electricity Price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Daily Electricity Price Curve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'Input C1'!$J$12:$J$372</c:f>
              <c:numCache>
                <c:formatCode>General</c:formatCode>
                <c:ptCount val="361"/>
                <c:pt idx="0">
                  <c:v>0.1</c:v>
                </c:pt>
                <c:pt idx="1">
                  <c:v>0.10349048128745671</c:v>
                </c:pt>
                <c:pt idx="2">
                  <c:v>0.1069798993405002</c:v>
                </c:pt>
                <c:pt idx="3">
                  <c:v>0.11046719124858878</c:v>
                </c:pt>
                <c:pt idx="4">
                  <c:v>0.11395129474882507</c:v>
                </c:pt>
                <c:pt idx="5">
                  <c:v>0.11743114854953164</c:v>
                </c:pt>
                <c:pt idx="6">
                  <c:v>0.1209056926535307</c:v>
                </c:pt>
                <c:pt idx="7">
                  <c:v>0.12437386868102951</c:v>
                </c:pt>
                <c:pt idx="8">
                  <c:v>0.12783462019201308</c:v>
                </c:pt>
                <c:pt idx="9">
                  <c:v>0.13128689300804619</c:v>
                </c:pt>
                <c:pt idx="10">
                  <c:v>0.13472963553338607</c:v>
                </c:pt>
                <c:pt idx="11">
                  <c:v>0.13816179907530896</c:v>
                </c:pt>
                <c:pt idx="12">
                  <c:v>0.14158233816355187</c:v>
                </c:pt>
                <c:pt idx="13">
                  <c:v>0.14499021086877301</c:v>
                </c:pt>
                <c:pt idx="14">
                  <c:v>0.14838437911993355</c:v>
                </c:pt>
                <c:pt idx="15">
                  <c:v>0.15176380902050415</c:v>
                </c:pt>
                <c:pt idx="16">
                  <c:v>0.15512747116339984</c:v>
                </c:pt>
                <c:pt idx="17">
                  <c:v>0.15847434094454738</c:v>
                </c:pt>
                <c:pt idx="18">
                  <c:v>0.16180339887498948</c:v>
                </c:pt>
                <c:pt idx="19">
                  <c:v>0.16511363089143133</c:v>
                </c:pt>
                <c:pt idx="20">
                  <c:v>0.16840402866513376</c:v>
                </c:pt>
                <c:pt idx="21">
                  <c:v>0.17167358990906006</c:v>
                </c:pt>
                <c:pt idx="22">
                  <c:v>0.17492131868318239</c:v>
                </c:pt>
                <c:pt idx="23">
                  <c:v>0.17814622569785477</c:v>
                </c:pt>
                <c:pt idx="24">
                  <c:v>0.18134732861516006</c:v>
                </c:pt>
                <c:pt idx="25">
                  <c:v>0.18452365234813989</c:v>
                </c:pt>
                <c:pt idx="26">
                  <c:v>0.1876742293578155</c:v>
                </c:pt>
                <c:pt idx="27">
                  <c:v>0.19079809994790936</c:v>
                </c:pt>
                <c:pt idx="28">
                  <c:v>0.19389431255717818</c:v>
                </c:pt>
                <c:pt idx="29">
                  <c:v>0.19696192404926743</c:v>
                </c:pt>
                <c:pt idx="30">
                  <c:v>0.2</c:v>
                </c:pt>
                <c:pt idx="31">
                  <c:v>0.20300761498201084</c:v>
                </c:pt>
                <c:pt idx="32">
                  <c:v>0.205983852846641</c:v>
                </c:pt>
                <c:pt idx="33">
                  <c:v>0.20892780700300542</c:v>
                </c:pt>
                <c:pt idx="34">
                  <c:v>0.2118385806941494</c:v>
                </c:pt>
                <c:pt idx="35">
                  <c:v>0.21471528727020922</c:v>
                </c:pt>
                <c:pt idx="36">
                  <c:v>0.21755705045849463</c:v>
                </c:pt>
                <c:pt idx="37">
                  <c:v>0.22036300463040967</c:v>
                </c:pt>
                <c:pt idx="38">
                  <c:v>0.22313229506513166</c:v>
                </c:pt>
                <c:pt idx="39">
                  <c:v>0.22586407820996748</c:v>
                </c:pt>
                <c:pt idx="40">
                  <c:v>0.22855752193730786</c:v>
                </c:pt>
                <c:pt idx="41">
                  <c:v>0.23121180579810147</c:v>
                </c:pt>
                <c:pt idx="42">
                  <c:v>0.23382612127177166</c:v>
                </c:pt>
                <c:pt idx="43">
                  <c:v>0.2363996720124997</c:v>
                </c:pt>
                <c:pt idx="44">
                  <c:v>0.23893167409179947</c:v>
                </c:pt>
                <c:pt idx="45">
                  <c:v>0.24142135623730951</c:v>
                </c:pt>
                <c:pt idx="46">
                  <c:v>0.24386796006773023</c:v>
                </c:pt>
                <c:pt idx="47">
                  <c:v>0.24627074032383411</c:v>
                </c:pt>
                <c:pt idx="48">
                  <c:v>0.24862896509547885</c:v>
                </c:pt>
                <c:pt idx="49">
                  <c:v>0.2509419160445544</c:v>
                </c:pt>
                <c:pt idx="50">
                  <c:v>0.25320888862379565</c:v>
                </c:pt>
                <c:pt idx="51">
                  <c:v>0.25542919229139416</c:v>
                </c:pt>
                <c:pt idx="52">
                  <c:v>0.2576021507213444</c:v>
                </c:pt>
                <c:pt idx="53">
                  <c:v>0.25972710200945859</c:v>
                </c:pt>
                <c:pt idx="54">
                  <c:v>0.26180339887498949</c:v>
                </c:pt>
                <c:pt idx="55">
                  <c:v>0.2638304088577984</c:v>
                </c:pt>
                <c:pt idx="56">
                  <c:v>0.26580751451100837</c:v>
                </c:pt>
                <c:pt idx="57">
                  <c:v>0.26773411358908483</c:v>
                </c:pt>
                <c:pt idx="58">
                  <c:v>0.26960961923128524</c:v>
                </c:pt>
                <c:pt idx="59">
                  <c:v>0.27143346014042247</c:v>
                </c:pt>
                <c:pt idx="60">
                  <c:v>0.27320508075688776</c:v>
                </c:pt>
                <c:pt idx="61">
                  <c:v>0.27492394142787913</c:v>
                </c:pt>
                <c:pt idx="62">
                  <c:v>0.27658951857178538</c:v>
                </c:pt>
                <c:pt idx="63">
                  <c:v>0.27820130483767358</c:v>
                </c:pt>
                <c:pt idx="64">
                  <c:v>0.27975880925983343</c:v>
                </c:pt>
                <c:pt idx="65">
                  <c:v>0.28126155740733</c:v>
                </c:pt>
                <c:pt idx="66">
                  <c:v>0.2827090915285202</c:v>
                </c:pt>
                <c:pt idx="67">
                  <c:v>0.28410097069048812</c:v>
                </c:pt>
                <c:pt idx="68">
                  <c:v>0.28543677091335751</c:v>
                </c:pt>
                <c:pt idx="69">
                  <c:v>0.28671608529944037</c:v>
                </c:pt>
                <c:pt idx="70">
                  <c:v>0.28793852415718169</c:v>
                </c:pt>
                <c:pt idx="71">
                  <c:v>0.28910371511986332</c:v>
                </c:pt>
                <c:pt idx="72">
                  <c:v>0.29021130325903072</c:v>
                </c:pt>
                <c:pt idx="73">
                  <c:v>0.29126095119260709</c:v>
                </c:pt>
                <c:pt idx="74">
                  <c:v>0.2922523391876638</c:v>
                </c:pt>
                <c:pt idx="75">
                  <c:v>0.29318516525781368</c:v>
                </c:pt>
                <c:pt idx="76">
                  <c:v>0.29405914525519927</c:v>
                </c:pt>
                <c:pt idx="77">
                  <c:v>0.29487401295704707</c:v>
                </c:pt>
                <c:pt idx="78">
                  <c:v>0.29562952014676114</c:v>
                </c:pt>
                <c:pt idx="79">
                  <c:v>0.29632543668953282</c:v>
                </c:pt>
                <c:pt idx="80">
                  <c:v>0.29696155060244162</c:v>
                </c:pt>
                <c:pt idx="81">
                  <c:v>0.2975376681190276</c:v>
                </c:pt>
                <c:pt idx="82">
                  <c:v>0.29805361374831407</c:v>
                </c:pt>
                <c:pt idx="83">
                  <c:v>0.29850923032826437</c:v>
                </c:pt>
                <c:pt idx="84">
                  <c:v>0.29890437907365464</c:v>
                </c:pt>
                <c:pt idx="85">
                  <c:v>0.29923893961834913</c:v>
                </c:pt>
                <c:pt idx="86">
                  <c:v>0.29951281005196484</c:v>
                </c:pt>
                <c:pt idx="87">
                  <c:v>0.29972590695091478</c:v>
                </c:pt>
                <c:pt idx="88">
                  <c:v>0.29987816540381917</c:v>
                </c:pt>
                <c:pt idx="89">
                  <c:v>0.29996953903127827</c:v>
                </c:pt>
                <c:pt idx="90">
                  <c:v>0.30000000000000004</c:v>
                </c:pt>
                <c:pt idx="91">
                  <c:v>0.29996953903127827</c:v>
                </c:pt>
                <c:pt idx="92">
                  <c:v>0.29987816540381917</c:v>
                </c:pt>
                <c:pt idx="93">
                  <c:v>0.29972590695091478</c:v>
                </c:pt>
                <c:pt idx="94">
                  <c:v>0.29951281005196484</c:v>
                </c:pt>
                <c:pt idx="95">
                  <c:v>0.29923893961834913</c:v>
                </c:pt>
                <c:pt idx="96">
                  <c:v>0.29890437907365464</c:v>
                </c:pt>
                <c:pt idx="97">
                  <c:v>0.29850923032826443</c:v>
                </c:pt>
                <c:pt idx="98">
                  <c:v>0.29805361374831407</c:v>
                </c:pt>
                <c:pt idx="99">
                  <c:v>0.2975376681190276</c:v>
                </c:pt>
                <c:pt idx="100">
                  <c:v>0.29696155060244162</c:v>
                </c:pt>
                <c:pt idx="101">
                  <c:v>0.29632543668953282</c:v>
                </c:pt>
                <c:pt idx="102">
                  <c:v>0.29562952014676114</c:v>
                </c:pt>
                <c:pt idx="103">
                  <c:v>0.29487401295704707</c:v>
                </c:pt>
                <c:pt idx="104">
                  <c:v>0.29405914525519927</c:v>
                </c:pt>
                <c:pt idx="105">
                  <c:v>0.29318516525781368</c:v>
                </c:pt>
                <c:pt idx="106">
                  <c:v>0.2922523391876638</c:v>
                </c:pt>
                <c:pt idx="107">
                  <c:v>0.29126095119260709</c:v>
                </c:pt>
                <c:pt idx="108">
                  <c:v>0.29021130325903077</c:v>
                </c:pt>
                <c:pt idx="109">
                  <c:v>0.28910371511986338</c:v>
                </c:pt>
                <c:pt idx="110">
                  <c:v>0.28793852415718169</c:v>
                </c:pt>
                <c:pt idx="111">
                  <c:v>0.28671608529944037</c:v>
                </c:pt>
                <c:pt idx="112">
                  <c:v>0.28543677091335751</c:v>
                </c:pt>
                <c:pt idx="113">
                  <c:v>0.28410097069048806</c:v>
                </c:pt>
                <c:pt idx="114">
                  <c:v>0.2827090915285202</c:v>
                </c:pt>
                <c:pt idx="115">
                  <c:v>0.28126155740733005</c:v>
                </c:pt>
                <c:pt idx="116">
                  <c:v>0.27975880925983343</c:v>
                </c:pt>
                <c:pt idx="117">
                  <c:v>0.27820130483767358</c:v>
                </c:pt>
                <c:pt idx="118">
                  <c:v>0.27658951857178538</c:v>
                </c:pt>
                <c:pt idx="119">
                  <c:v>0.27492394142787918</c:v>
                </c:pt>
                <c:pt idx="120">
                  <c:v>0.27320508075688776</c:v>
                </c:pt>
                <c:pt idx="121">
                  <c:v>0.27143346014042247</c:v>
                </c:pt>
                <c:pt idx="122">
                  <c:v>0.26960961923128524</c:v>
                </c:pt>
                <c:pt idx="123">
                  <c:v>0.26773411358908483</c:v>
                </c:pt>
                <c:pt idx="124">
                  <c:v>0.26580751451100837</c:v>
                </c:pt>
                <c:pt idx="125">
                  <c:v>0.26383040885779835</c:v>
                </c:pt>
                <c:pt idx="126">
                  <c:v>0.26180339887498949</c:v>
                </c:pt>
                <c:pt idx="127">
                  <c:v>0.25972710200945859</c:v>
                </c:pt>
                <c:pt idx="128">
                  <c:v>0.2576021507213444</c:v>
                </c:pt>
                <c:pt idx="129">
                  <c:v>0.25542919229139421</c:v>
                </c:pt>
                <c:pt idx="130">
                  <c:v>0.25320888862379565</c:v>
                </c:pt>
                <c:pt idx="131">
                  <c:v>0.2509419160445544</c:v>
                </c:pt>
                <c:pt idx="132">
                  <c:v>0.24862896509547885</c:v>
                </c:pt>
                <c:pt idx="133">
                  <c:v>0.24627074032383411</c:v>
                </c:pt>
                <c:pt idx="134">
                  <c:v>0.24386796006773023</c:v>
                </c:pt>
                <c:pt idx="135">
                  <c:v>0.24142135623730954</c:v>
                </c:pt>
                <c:pt idx="136">
                  <c:v>0.23893167409179944</c:v>
                </c:pt>
                <c:pt idx="137">
                  <c:v>0.23639967201249973</c:v>
                </c:pt>
                <c:pt idx="138">
                  <c:v>0.23382612127177169</c:v>
                </c:pt>
                <c:pt idx="139">
                  <c:v>0.23121180579810147</c:v>
                </c:pt>
                <c:pt idx="140">
                  <c:v>0.22855752193730791</c:v>
                </c:pt>
                <c:pt idx="141">
                  <c:v>0.22586407820996748</c:v>
                </c:pt>
                <c:pt idx="142">
                  <c:v>0.22313229506513169</c:v>
                </c:pt>
                <c:pt idx="143">
                  <c:v>0.22036300463040964</c:v>
                </c:pt>
                <c:pt idx="144">
                  <c:v>0.21755705045849466</c:v>
                </c:pt>
                <c:pt idx="145">
                  <c:v>0.21471528727020919</c:v>
                </c:pt>
                <c:pt idx="146">
                  <c:v>0.2118385806941494</c:v>
                </c:pt>
                <c:pt idx="147">
                  <c:v>0.20892780700300548</c:v>
                </c:pt>
                <c:pt idx="148">
                  <c:v>0.205983852846641</c:v>
                </c:pt>
                <c:pt idx="149">
                  <c:v>0.20300761498201089</c:v>
                </c:pt>
                <c:pt idx="150">
                  <c:v>0.2</c:v>
                </c:pt>
                <c:pt idx="151">
                  <c:v>0.19696192404926743</c:v>
                </c:pt>
                <c:pt idx="152">
                  <c:v>0.19389431255717815</c:v>
                </c:pt>
                <c:pt idx="153">
                  <c:v>0.19079809994790939</c:v>
                </c:pt>
                <c:pt idx="154">
                  <c:v>0.18767422935781547</c:v>
                </c:pt>
                <c:pt idx="155">
                  <c:v>0.18452365234813992</c:v>
                </c:pt>
                <c:pt idx="156">
                  <c:v>0.18134732861516009</c:v>
                </c:pt>
                <c:pt idx="157">
                  <c:v>0.17814622569785477</c:v>
                </c:pt>
                <c:pt idx="158">
                  <c:v>0.17492131868318245</c:v>
                </c:pt>
                <c:pt idx="159">
                  <c:v>0.17167358990906006</c:v>
                </c:pt>
                <c:pt idx="160">
                  <c:v>0.16840402866513376</c:v>
                </c:pt>
                <c:pt idx="161">
                  <c:v>0.16511363089143133</c:v>
                </c:pt>
                <c:pt idx="162">
                  <c:v>0.16180339887498951</c:v>
                </c:pt>
                <c:pt idx="163">
                  <c:v>0.15847434094454732</c:v>
                </c:pt>
                <c:pt idx="164">
                  <c:v>0.15512747116339987</c:v>
                </c:pt>
                <c:pt idx="165">
                  <c:v>0.15176380902050421</c:v>
                </c:pt>
                <c:pt idx="166">
                  <c:v>0.14838437911993355</c:v>
                </c:pt>
                <c:pt idx="167">
                  <c:v>0.14499021086877306</c:v>
                </c:pt>
                <c:pt idx="168">
                  <c:v>0.14158233816355187</c:v>
                </c:pt>
                <c:pt idx="169">
                  <c:v>0.13816179907530901</c:v>
                </c:pt>
                <c:pt idx="170">
                  <c:v>0.13472963553338607</c:v>
                </c:pt>
                <c:pt idx="171">
                  <c:v>0.13128689300804619</c:v>
                </c:pt>
                <c:pt idx="172">
                  <c:v>0.12783462019201308</c:v>
                </c:pt>
                <c:pt idx="173">
                  <c:v>0.12437386868102951</c:v>
                </c:pt>
                <c:pt idx="174">
                  <c:v>0.12090569265353075</c:v>
                </c:pt>
                <c:pt idx="175">
                  <c:v>0.11743114854953164</c:v>
                </c:pt>
                <c:pt idx="176">
                  <c:v>0.11395129474882511</c:v>
                </c:pt>
                <c:pt idx="177">
                  <c:v>0.11046719124858877</c:v>
                </c:pt>
                <c:pt idx="178">
                  <c:v>0.10697989934050023</c:v>
                </c:pt>
                <c:pt idx="179">
                  <c:v>0.10349048128745669</c:v>
                </c:pt>
                <c:pt idx="180">
                  <c:v>0.10000000000000003</c:v>
                </c:pt>
                <c:pt idx="181">
                  <c:v>9.6509518712543277E-2</c:v>
                </c:pt>
                <c:pt idx="182">
                  <c:v>9.3020100659499824E-2</c:v>
                </c:pt>
                <c:pt idx="183">
                  <c:v>8.9532808751411286E-2</c:v>
                </c:pt>
                <c:pt idx="184">
                  <c:v>8.6048705251174945E-2</c:v>
                </c:pt>
                <c:pt idx="185">
                  <c:v>8.2568851450468411E-2</c:v>
                </c:pt>
                <c:pt idx="186">
                  <c:v>7.90943073464693E-2</c:v>
                </c:pt>
                <c:pt idx="187">
                  <c:v>7.5626131318970544E-2</c:v>
                </c:pt>
                <c:pt idx="188">
                  <c:v>7.2165379807986901E-2</c:v>
                </c:pt>
                <c:pt idx="189">
                  <c:v>6.8713106991953848E-2</c:v>
                </c:pt>
                <c:pt idx="190">
                  <c:v>6.5270364466613912E-2</c:v>
                </c:pt>
                <c:pt idx="191">
                  <c:v>6.1838200924691056E-2</c:v>
                </c:pt>
                <c:pt idx="192">
                  <c:v>5.8417661836448101E-2</c:v>
                </c:pt>
                <c:pt idx="193">
                  <c:v>5.5009789131227005E-2</c:v>
                </c:pt>
                <c:pt idx="194">
                  <c:v>5.16156208800665E-2</c:v>
                </c:pt>
                <c:pt idx="195">
                  <c:v>4.8236190979495844E-2</c:v>
                </c:pt>
                <c:pt idx="196">
                  <c:v>4.4872528836600201E-2</c:v>
                </c:pt>
                <c:pt idx="197">
                  <c:v>4.1525659055452649E-2</c:v>
                </c:pt>
                <c:pt idx="198">
                  <c:v>3.8196601125010547E-2</c:v>
                </c:pt>
                <c:pt idx="199">
                  <c:v>3.4886369108568654E-2</c:v>
                </c:pt>
                <c:pt idx="200">
                  <c:v>3.1595971334866274E-2</c:v>
                </c:pt>
                <c:pt idx="201">
                  <c:v>2.8326410090939919E-2</c:v>
                </c:pt>
                <c:pt idx="202">
                  <c:v>2.5078681316817605E-2</c:v>
                </c:pt>
                <c:pt idx="203">
                  <c:v>2.1853774302145287E-2</c:v>
                </c:pt>
                <c:pt idx="204">
                  <c:v>1.8652671384839961E-2</c:v>
                </c:pt>
                <c:pt idx="205">
                  <c:v>1.5476347651860151E-2</c:v>
                </c:pt>
                <c:pt idx="206">
                  <c:v>1.2325770642184514E-2</c:v>
                </c:pt>
                <c:pt idx="207">
                  <c:v>9.2019000520906641E-3</c:v>
                </c:pt>
                <c:pt idx="208">
                  <c:v>6.1056874428218333E-3</c:v>
                </c:pt>
                <c:pt idx="209">
                  <c:v>3.0380759507326049E-3</c:v>
                </c:pt>
                <c:pt idx="210">
                  <c:v>0</c:v>
                </c:pt>
                <c:pt idx="211">
                  <c:v>-3.0076149820108256E-3</c:v>
                </c:pt>
                <c:pt idx="212">
                  <c:v>-5.9838528466409635E-3</c:v>
                </c:pt>
                <c:pt idx="213">
                  <c:v>-8.9278070030054113E-3</c:v>
                </c:pt>
                <c:pt idx="214">
                  <c:v>-1.1838580694149337E-2</c:v>
                </c:pt>
                <c:pt idx="215">
                  <c:v>-1.4715287270209237E-2</c:v>
                </c:pt>
                <c:pt idx="216">
                  <c:v>-1.7557050458494608E-2</c:v>
                </c:pt>
                <c:pt idx="217">
                  <c:v>-2.0363004630409673E-2</c:v>
                </c:pt>
                <c:pt idx="218">
                  <c:v>-2.3132295065131633E-2</c:v>
                </c:pt>
                <c:pt idx="219">
                  <c:v>-2.5864078209967528E-2</c:v>
                </c:pt>
                <c:pt idx="220">
                  <c:v>-2.8557521937307845E-2</c:v>
                </c:pt>
                <c:pt idx="221">
                  <c:v>-3.12118057981014E-2</c:v>
                </c:pt>
                <c:pt idx="222">
                  <c:v>-3.3826121271771648E-2</c:v>
                </c:pt>
                <c:pt idx="223">
                  <c:v>-3.6399672012499662E-2</c:v>
                </c:pt>
                <c:pt idx="224">
                  <c:v>-3.8931674091799484E-2</c:v>
                </c:pt>
                <c:pt idx="225">
                  <c:v>-4.1421356237309498E-2</c:v>
                </c:pt>
                <c:pt idx="226">
                  <c:v>-4.3867960067730249E-2</c:v>
                </c:pt>
                <c:pt idx="227">
                  <c:v>-4.6270740323834103E-2</c:v>
                </c:pt>
                <c:pt idx="228">
                  <c:v>-4.8628965095478871E-2</c:v>
                </c:pt>
                <c:pt idx="229">
                  <c:v>-5.0941916044554419E-2</c:v>
                </c:pt>
                <c:pt idx="230">
                  <c:v>-5.320888862379558E-2</c:v>
                </c:pt>
                <c:pt idx="231">
                  <c:v>-5.5429192291394119E-2</c:v>
                </c:pt>
                <c:pt idx="232">
                  <c:v>-5.7602150721344419E-2</c:v>
                </c:pt>
                <c:pt idx="233">
                  <c:v>-5.9727102009458577E-2</c:v>
                </c:pt>
                <c:pt idx="234">
                  <c:v>-6.1803398874989479E-2</c:v>
                </c:pt>
                <c:pt idx="235">
                  <c:v>-6.383040885779831E-2</c:v>
                </c:pt>
                <c:pt idx="236">
                  <c:v>-6.5807514511008386E-2</c:v>
                </c:pt>
                <c:pt idx="237">
                  <c:v>-6.7734113589084821E-2</c:v>
                </c:pt>
                <c:pt idx="238">
                  <c:v>-6.9609619231285197E-2</c:v>
                </c:pt>
                <c:pt idx="239">
                  <c:v>-7.1433460140422428E-2</c:v>
                </c:pt>
                <c:pt idx="240">
                  <c:v>-7.3205080756887669E-2</c:v>
                </c:pt>
                <c:pt idx="241">
                  <c:v>-7.4923941427879198E-2</c:v>
                </c:pt>
                <c:pt idx="242">
                  <c:v>-7.6589518571785392E-2</c:v>
                </c:pt>
                <c:pt idx="243">
                  <c:v>-7.8201304837673569E-2</c:v>
                </c:pt>
                <c:pt idx="244">
                  <c:v>-7.9758809259833363E-2</c:v>
                </c:pt>
                <c:pt idx="245">
                  <c:v>-8.1261557407330015E-2</c:v>
                </c:pt>
                <c:pt idx="246">
                  <c:v>-8.2709091528520212E-2</c:v>
                </c:pt>
                <c:pt idx="247">
                  <c:v>-8.4100970690488053E-2</c:v>
                </c:pt>
                <c:pt idx="248">
                  <c:v>-8.5436770913357468E-2</c:v>
                </c:pt>
                <c:pt idx="249">
                  <c:v>-8.6716085299440332E-2</c:v>
                </c:pt>
                <c:pt idx="250">
                  <c:v>-8.7938524157181702E-2</c:v>
                </c:pt>
                <c:pt idx="251">
                  <c:v>-8.9103715119863369E-2</c:v>
                </c:pt>
                <c:pt idx="252">
                  <c:v>-9.0211303259030706E-2</c:v>
                </c:pt>
                <c:pt idx="253">
                  <c:v>-9.1260951192607076E-2</c:v>
                </c:pt>
                <c:pt idx="254">
                  <c:v>-9.2252339187663818E-2</c:v>
                </c:pt>
                <c:pt idx="255">
                  <c:v>-9.3185165257813674E-2</c:v>
                </c:pt>
                <c:pt idx="256">
                  <c:v>-9.4059145255199289E-2</c:v>
                </c:pt>
                <c:pt idx="257">
                  <c:v>-9.4874012957047033E-2</c:v>
                </c:pt>
                <c:pt idx="258">
                  <c:v>-9.5629520146761127E-2</c:v>
                </c:pt>
                <c:pt idx="259">
                  <c:v>-9.6325436689532806E-2</c:v>
                </c:pt>
                <c:pt idx="260">
                  <c:v>-9.6961550602441604E-2</c:v>
                </c:pt>
                <c:pt idx="261">
                  <c:v>-9.7537668119027532E-2</c:v>
                </c:pt>
                <c:pt idx="262">
                  <c:v>-9.8053613748314061E-2</c:v>
                </c:pt>
                <c:pt idx="263">
                  <c:v>-9.8509230328264419E-2</c:v>
                </c:pt>
                <c:pt idx="264">
                  <c:v>-9.890437907365468E-2</c:v>
                </c:pt>
                <c:pt idx="265">
                  <c:v>-9.923893961834912E-2</c:v>
                </c:pt>
                <c:pt idx="266">
                  <c:v>-9.9512810051964856E-2</c:v>
                </c:pt>
                <c:pt idx="267">
                  <c:v>-9.9725906950914767E-2</c:v>
                </c:pt>
                <c:pt idx="268">
                  <c:v>-9.9878165403819164E-2</c:v>
                </c:pt>
                <c:pt idx="269">
                  <c:v>-9.9969539031278254E-2</c:v>
                </c:pt>
                <c:pt idx="270">
                  <c:v>-0.1</c:v>
                </c:pt>
                <c:pt idx="271">
                  <c:v>-9.9969539031278254E-2</c:v>
                </c:pt>
                <c:pt idx="272">
                  <c:v>-9.9878165403819164E-2</c:v>
                </c:pt>
                <c:pt idx="273">
                  <c:v>-9.9725906950914767E-2</c:v>
                </c:pt>
                <c:pt idx="274">
                  <c:v>-9.9512810051964856E-2</c:v>
                </c:pt>
                <c:pt idx="275">
                  <c:v>-9.923893961834912E-2</c:v>
                </c:pt>
                <c:pt idx="276">
                  <c:v>-9.890437907365468E-2</c:v>
                </c:pt>
                <c:pt idx="277">
                  <c:v>-9.8509230328264391E-2</c:v>
                </c:pt>
                <c:pt idx="278">
                  <c:v>-9.8053613748314089E-2</c:v>
                </c:pt>
                <c:pt idx="279">
                  <c:v>-9.753766811902756E-2</c:v>
                </c:pt>
                <c:pt idx="280">
                  <c:v>-9.6961550602441632E-2</c:v>
                </c:pt>
                <c:pt idx="281">
                  <c:v>-9.6325436689532778E-2</c:v>
                </c:pt>
                <c:pt idx="282">
                  <c:v>-9.5629520146761127E-2</c:v>
                </c:pt>
                <c:pt idx="283">
                  <c:v>-9.487401295704706E-2</c:v>
                </c:pt>
                <c:pt idx="284">
                  <c:v>-9.4059145255199317E-2</c:v>
                </c:pt>
                <c:pt idx="285">
                  <c:v>-9.3185165257813701E-2</c:v>
                </c:pt>
                <c:pt idx="286">
                  <c:v>-9.2252339187663762E-2</c:v>
                </c:pt>
                <c:pt idx="287">
                  <c:v>-9.1260951192607104E-2</c:v>
                </c:pt>
                <c:pt idx="288">
                  <c:v>-9.0211303259030734E-2</c:v>
                </c:pt>
                <c:pt idx="289">
                  <c:v>-8.9103715119863397E-2</c:v>
                </c:pt>
                <c:pt idx="290">
                  <c:v>-8.7938524157181674E-2</c:v>
                </c:pt>
                <c:pt idx="291">
                  <c:v>-8.671608529944036E-2</c:v>
                </c:pt>
                <c:pt idx="292">
                  <c:v>-8.5436770913357496E-2</c:v>
                </c:pt>
                <c:pt idx="293">
                  <c:v>-8.4100970690488108E-2</c:v>
                </c:pt>
                <c:pt idx="294">
                  <c:v>-8.2709091528520212E-2</c:v>
                </c:pt>
                <c:pt idx="295">
                  <c:v>-8.1261557407329987E-2</c:v>
                </c:pt>
                <c:pt idx="296">
                  <c:v>-7.9758809259833419E-2</c:v>
                </c:pt>
                <c:pt idx="297">
                  <c:v>-7.8201304837673596E-2</c:v>
                </c:pt>
                <c:pt idx="298">
                  <c:v>-7.658951857178542E-2</c:v>
                </c:pt>
                <c:pt idx="299">
                  <c:v>-7.4923941427879143E-2</c:v>
                </c:pt>
                <c:pt idx="300">
                  <c:v>-7.3205080756887725E-2</c:v>
                </c:pt>
                <c:pt idx="301">
                  <c:v>-7.1433460140422483E-2</c:v>
                </c:pt>
                <c:pt idx="302">
                  <c:v>-6.9609619231285252E-2</c:v>
                </c:pt>
                <c:pt idx="303">
                  <c:v>-6.7734113589084849E-2</c:v>
                </c:pt>
                <c:pt idx="304">
                  <c:v>-6.580751451100833E-2</c:v>
                </c:pt>
                <c:pt idx="305">
                  <c:v>-6.3830408857798365E-2</c:v>
                </c:pt>
                <c:pt idx="306">
                  <c:v>-6.1803398874989507E-2</c:v>
                </c:pt>
                <c:pt idx="307">
                  <c:v>-5.9727102009458605E-2</c:v>
                </c:pt>
                <c:pt idx="308">
                  <c:v>-5.7602150721344364E-2</c:v>
                </c:pt>
                <c:pt idx="309">
                  <c:v>-5.5429192291394175E-2</c:v>
                </c:pt>
                <c:pt idx="310">
                  <c:v>-5.3208888623795636E-2</c:v>
                </c:pt>
                <c:pt idx="311">
                  <c:v>-5.0941916044554447E-2</c:v>
                </c:pt>
                <c:pt idx="312">
                  <c:v>-4.8628965095478927E-2</c:v>
                </c:pt>
                <c:pt idx="313">
                  <c:v>-4.6270740323834075E-2</c:v>
                </c:pt>
                <c:pt idx="314">
                  <c:v>-4.3867960067730249E-2</c:v>
                </c:pt>
                <c:pt idx="315">
                  <c:v>-4.1421356237309526E-2</c:v>
                </c:pt>
                <c:pt idx="316">
                  <c:v>-3.8931674091799512E-2</c:v>
                </c:pt>
                <c:pt idx="317">
                  <c:v>-3.6399672012499662E-2</c:v>
                </c:pt>
                <c:pt idx="318">
                  <c:v>-3.382612127177162E-2</c:v>
                </c:pt>
                <c:pt idx="319">
                  <c:v>-3.1211805798101483E-2</c:v>
                </c:pt>
                <c:pt idx="320">
                  <c:v>-2.8557521937307928E-2</c:v>
                </c:pt>
                <c:pt idx="321">
                  <c:v>-2.5864078209967556E-2</c:v>
                </c:pt>
                <c:pt idx="322">
                  <c:v>-2.3132295065131633E-2</c:v>
                </c:pt>
                <c:pt idx="323">
                  <c:v>-2.0363004630409659E-2</c:v>
                </c:pt>
                <c:pt idx="324">
                  <c:v>-1.7557050458494677E-2</c:v>
                </c:pt>
                <c:pt idx="325">
                  <c:v>-1.4715287270209293E-2</c:v>
                </c:pt>
                <c:pt idx="326">
                  <c:v>-1.1838580694149309E-2</c:v>
                </c:pt>
                <c:pt idx="327">
                  <c:v>-8.9278070030053974E-3</c:v>
                </c:pt>
                <c:pt idx="328">
                  <c:v>-5.9838528466410051E-3</c:v>
                </c:pt>
                <c:pt idx="329">
                  <c:v>-3.0076149820108949E-3</c:v>
                </c:pt>
                <c:pt idx="330">
                  <c:v>0</c:v>
                </c:pt>
                <c:pt idx="331">
                  <c:v>3.0380759507326188E-3</c:v>
                </c:pt>
                <c:pt idx="332">
                  <c:v>6.1056874428218333E-3</c:v>
                </c:pt>
                <c:pt idx="333">
                  <c:v>9.2019000520906086E-3</c:v>
                </c:pt>
                <c:pt idx="334">
                  <c:v>1.2325770642184444E-2</c:v>
                </c:pt>
                <c:pt idx="335">
                  <c:v>1.5476347651860151E-2</c:v>
                </c:pt>
                <c:pt idx="336">
                  <c:v>1.8652671384839975E-2</c:v>
                </c:pt>
                <c:pt idx="337">
                  <c:v>2.1853774302145218E-2</c:v>
                </c:pt>
                <c:pt idx="338">
                  <c:v>2.5078681316817536E-2</c:v>
                </c:pt>
                <c:pt idx="339">
                  <c:v>2.8326410090939849E-2</c:v>
                </c:pt>
                <c:pt idx="340">
                  <c:v>3.1595971334866288E-2</c:v>
                </c:pt>
                <c:pt idx="341">
                  <c:v>3.4886369108568668E-2</c:v>
                </c:pt>
                <c:pt idx="342">
                  <c:v>3.8196601125010478E-2</c:v>
                </c:pt>
                <c:pt idx="343">
                  <c:v>4.1525659055452573E-2</c:v>
                </c:pt>
                <c:pt idx="344">
                  <c:v>4.4872528836600215E-2</c:v>
                </c:pt>
                <c:pt idx="345">
                  <c:v>4.8236190979495865E-2</c:v>
                </c:pt>
                <c:pt idx="346">
                  <c:v>5.161562088006643E-2</c:v>
                </c:pt>
                <c:pt idx="347">
                  <c:v>5.5009789131226935E-2</c:v>
                </c:pt>
                <c:pt idx="348">
                  <c:v>5.8417661836448032E-2</c:v>
                </c:pt>
                <c:pt idx="349">
                  <c:v>6.183820092469107E-2</c:v>
                </c:pt>
                <c:pt idx="350">
                  <c:v>6.5270364466613925E-2</c:v>
                </c:pt>
                <c:pt idx="351">
                  <c:v>6.8713106991953779E-2</c:v>
                </c:pt>
                <c:pt idx="352">
                  <c:v>7.2165379807986832E-2</c:v>
                </c:pt>
                <c:pt idx="353">
                  <c:v>7.5626131318970558E-2</c:v>
                </c:pt>
                <c:pt idx="354">
                  <c:v>7.9094307346469328E-2</c:v>
                </c:pt>
                <c:pt idx="355">
                  <c:v>8.2568851450468342E-2</c:v>
                </c:pt>
                <c:pt idx="356">
                  <c:v>8.6048705251174876E-2</c:v>
                </c:pt>
                <c:pt idx="357">
                  <c:v>8.9532808751411133E-2</c:v>
                </c:pt>
                <c:pt idx="358">
                  <c:v>9.3020100659499838E-2</c:v>
                </c:pt>
                <c:pt idx="359">
                  <c:v>9.6509518712543291E-2</c:v>
                </c:pt>
                <c:pt idx="360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79-4BE1-8D81-8A5632B90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75287672"/>
        <c:axId val="-2075284600"/>
      </c:lineChart>
      <c:catAx>
        <c:axId val="-2075287672"/>
        <c:scaling>
          <c:orientation val="minMax"/>
        </c:scaling>
        <c:delete val="1"/>
        <c:axPos val="b"/>
        <c:majorTickMark val="out"/>
        <c:minorTickMark val="none"/>
        <c:tickLblPos val="nextTo"/>
        <c:crossAx val="-2075284600"/>
        <c:crosses val="autoZero"/>
        <c:auto val="1"/>
        <c:lblAlgn val="ctr"/>
        <c:lblOffset val="100"/>
        <c:noMultiLvlLbl val="0"/>
      </c:catAx>
      <c:valAx>
        <c:axId val="-2075284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Daily Electricity Price (£)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5287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Annual</a:t>
            </a:r>
            <a:r>
              <a:rPr lang="en-GB" baseline="0"/>
              <a:t> Profit and Capital Loan</a:t>
            </a:r>
          </a:p>
        </c:rich>
      </c:tx>
      <c:layout>
        <c:manualLayout>
          <c:xMode val="edge"/>
          <c:yMode val="edge"/>
          <c:x val="0.27344759435087768"/>
          <c:y val="2.76497695852534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Annual Profit (£)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 Summary'!$H$14:$H$15</c:f>
              <c:numCache>
                <c:formatCode>0</c:formatCode>
                <c:ptCount val="2"/>
              </c:numCache>
            </c:numRef>
          </c:cat>
          <c:val>
            <c:numRef>
              <c:f>'C Summary'!$E$11:$F$11</c:f>
              <c:numCache>
                <c:formatCode>0</c:formatCode>
                <c:ptCount val="2"/>
                <c:pt idx="0">
                  <c:v>118995.04783950001</c:v>
                </c:pt>
                <c:pt idx="1">
                  <c:v>226482.28118421696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0-45EB-9DE9-5BE8FE961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77118264"/>
        <c:axId val="-2077115784"/>
      </c:barChart>
      <c:lineChart>
        <c:grouping val="standard"/>
        <c:varyColors val="0"/>
        <c:ser>
          <c:idx val="1"/>
          <c:order val="1"/>
          <c:tx>
            <c:v>Capital Loan (M£)</c:v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x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 Summary'!$H$14:$H$15</c:f>
              <c:numCache>
                <c:formatCode>0</c:formatCode>
                <c:ptCount val="2"/>
              </c:numCache>
            </c:numRef>
          </c:cat>
          <c:val>
            <c:numRef>
              <c:f>'C Summary'!$E$14:$F$14</c:f>
              <c:numCache>
                <c:formatCode>0.0</c:formatCode>
                <c:ptCount val="2"/>
                <c:pt idx="0">
                  <c:v>24.302724372646619</c:v>
                </c:pt>
                <c:pt idx="1">
                  <c:v>46.255172419714739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10-45EB-9DE9-5BE8FE961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2172408"/>
        <c:axId val="-2074614648"/>
      </c:lineChart>
      <c:catAx>
        <c:axId val="-2077118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Scenario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7115784"/>
        <c:crosses val="autoZero"/>
        <c:auto val="1"/>
        <c:lblAlgn val="ctr"/>
        <c:lblOffset val="100"/>
        <c:noMultiLvlLbl val="1"/>
      </c:catAx>
      <c:valAx>
        <c:axId val="-2077115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Annual Profit (£)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77118264"/>
        <c:crosses val="autoZero"/>
        <c:crossBetween val="between"/>
      </c:valAx>
      <c:valAx>
        <c:axId val="-2074614648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2172408"/>
        <c:crosses val="max"/>
        <c:crossBetween val="between"/>
      </c:valAx>
      <c:catAx>
        <c:axId val="-2082172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074614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552449</xdr:colOff>
      <xdr:row>9</xdr:row>
      <xdr:rowOff>161924</xdr:rowOff>
    </xdr:from>
    <xdr:to>
      <xdr:col>19</xdr:col>
      <xdr:colOff>514349</xdr:colOff>
      <xdr:row>30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12700</xdr:colOff>
      <xdr:row>4</xdr:row>
      <xdr:rowOff>0</xdr:rowOff>
    </xdr:from>
    <xdr:to>
      <xdr:col>2</xdr:col>
      <xdr:colOff>546100</xdr:colOff>
      <xdr:row>5</xdr:row>
      <xdr:rowOff>114300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5384800" y="723900"/>
          <a:ext cx="533400" cy="292100"/>
        </a:xfrm>
        <a:prstGeom prst="straightConnector1">
          <a:avLst/>
        </a:prstGeom>
        <a:ln w="19050" cmpd="sng">
          <a:solidFill>
            <a:srgbClr val="0000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571500</xdr:colOff>
      <xdr:row>5</xdr:row>
      <xdr:rowOff>50800</xdr:rowOff>
    </xdr:from>
    <xdr:to>
      <xdr:col>3</xdr:col>
      <xdr:colOff>1346200</xdr:colOff>
      <xdr:row>10</xdr:row>
      <xdr:rowOff>76200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943600" y="939800"/>
          <a:ext cx="2641600" cy="9144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These can be varied,</a:t>
          </a:r>
          <a:r>
            <a:rPr lang="en-US" sz="1600" baseline="0"/>
            <a:t> as desired, to replicate your data</a:t>
          </a:r>
          <a:r>
            <a:rPr lang="en-US" sz="1100" baseline="0"/>
            <a:t>. </a:t>
          </a:r>
          <a:endParaRPr lang="en-US" sz="1100"/>
        </a:p>
      </xdr:txBody>
    </xdr:sp>
    <xdr:clientData/>
  </xdr:twoCellAnchor>
  <xdr:twoCellAnchor>
    <xdr:from>
      <xdr:col>3</xdr:col>
      <xdr:colOff>104775</xdr:colOff>
      <xdr:row>10</xdr:row>
      <xdr:rowOff>76200</xdr:rowOff>
    </xdr:from>
    <xdr:to>
      <xdr:col>3</xdr:col>
      <xdr:colOff>504825</xdr:colOff>
      <xdr:row>12</xdr:row>
      <xdr:rowOff>190500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3932329-855F-4F43-B040-E88590253176}"/>
            </a:ext>
          </a:extLst>
        </xdr:cNvPr>
        <xdr:cNvCxnSpPr/>
      </xdr:nvCxnSpPr>
      <xdr:spPr>
        <a:xfrm>
          <a:off x="6429375" y="2000250"/>
          <a:ext cx="400050" cy="495300"/>
        </a:xfrm>
        <a:prstGeom prst="straightConnector1">
          <a:avLst/>
        </a:prstGeom>
        <a:ln w="19050" cmpd="sng">
          <a:solidFill>
            <a:srgbClr val="0000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12700</xdr:colOff>
      <xdr:row>7</xdr:row>
      <xdr:rowOff>0</xdr:rowOff>
    </xdr:from>
    <xdr:to>
      <xdr:col>19</xdr:col>
      <xdr:colOff>25400</xdr:colOff>
      <xdr:row>33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12700</xdr:colOff>
      <xdr:row>3</xdr:row>
      <xdr:rowOff>38100</xdr:rowOff>
    </xdr:from>
    <xdr:to>
      <xdr:col>2</xdr:col>
      <xdr:colOff>546100</xdr:colOff>
      <xdr:row>4</xdr:row>
      <xdr:rowOff>139700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 flipV="1">
          <a:off x="4635500" y="622300"/>
          <a:ext cx="533400" cy="292100"/>
        </a:xfrm>
        <a:prstGeom prst="straightConnector1">
          <a:avLst/>
        </a:prstGeom>
        <a:ln w="19050" cmpd="sng">
          <a:solidFill>
            <a:srgbClr val="0000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571500</xdr:colOff>
      <xdr:row>4</xdr:row>
      <xdr:rowOff>76200</xdr:rowOff>
    </xdr:from>
    <xdr:to>
      <xdr:col>5</xdr:col>
      <xdr:colOff>355600</xdr:colOff>
      <xdr:row>9</xdr:row>
      <xdr:rowOff>38100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194300" y="850900"/>
          <a:ext cx="2641600" cy="9271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These can be varied,</a:t>
          </a:r>
          <a:r>
            <a:rPr lang="en-US" sz="1600" baseline="0"/>
            <a:t> as desired, to replicate your data</a:t>
          </a:r>
          <a:r>
            <a:rPr lang="en-US" sz="1100" baseline="0"/>
            <a:t>. 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622300</xdr:colOff>
      <xdr:row>19</xdr:row>
      <xdr:rowOff>171450</xdr:rowOff>
    </xdr:from>
    <xdr:to>
      <xdr:col>6</xdr:col>
      <xdr:colOff>612775</xdr:colOff>
      <xdr:row>34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3073400</xdr:colOff>
      <xdr:row>8</xdr:row>
      <xdr:rowOff>177800</xdr:rowOff>
    </xdr:from>
    <xdr:to>
      <xdr:col>1</xdr:col>
      <xdr:colOff>304800</xdr:colOff>
      <xdr:row>14</xdr:row>
      <xdr:rowOff>12700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flipV="1">
          <a:off x="3073400" y="1612900"/>
          <a:ext cx="660400" cy="914400"/>
        </a:xfrm>
        <a:prstGeom prst="straightConnector1">
          <a:avLst/>
        </a:prstGeom>
        <a:ln w="19050" cmpd="sng">
          <a:solidFill>
            <a:srgbClr val="0000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558800</xdr:colOff>
      <xdr:row>14</xdr:row>
      <xdr:rowOff>50800</xdr:rowOff>
    </xdr:from>
    <xdr:to>
      <xdr:col>0</xdr:col>
      <xdr:colOff>3200400</xdr:colOff>
      <xdr:row>19</xdr:row>
      <xdr:rowOff>88900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558800" y="2565400"/>
          <a:ext cx="2641600" cy="9271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These can be varied,</a:t>
          </a:r>
          <a:r>
            <a:rPr lang="en-US" sz="1600" baseline="0"/>
            <a:t> as desired, to replicate your data</a:t>
          </a:r>
          <a:r>
            <a:rPr lang="en-US" sz="1100" baseline="0"/>
            <a:t>. </a:t>
          </a:r>
          <a:endParaRPr lang="en-US" sz="1100"/>
        </a:p>
      </xdr:txBody>
    </xdr:sp>
    <xdr:clientData/>
  </xdr:twoCellAnchor>
  <xdr:twoCellAnchor>
    <xdr:from>
      <xdr:col>7</xdr:col>
      <xdr:colOff>901700</xdr:colOff>
      <xdr:row>15</xdr:row>
      <xdr:rowOff>126999</xdr:rowOff>
    </xdr:from>
    <xdr:to>
      <xdr:col>10</xdr:col>
      <xdr:colOff>673100</xdr:colOff>
      <xdr:row>20</xdr:row>
      <xdr:rowOff>66674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1074400" y="3003549"/>
          <a:ext cx="2000250" cy="89217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This</a:t>
          </a:r>
          <a:r>
            <a:rPr lang="en-US" sz="1600" baseline="0"/>
            <a:t> table shows the key results of the analysis</a:t>
          </a:r>
          <a:endParaRPr lang="en-US" sz="1100"/>
        </a:p>
      </xdr:txBody>
    </xdr:sp>
    <xdr:clientData/>
  </xdr:twoCellAnchor>
  <xdr:twoCellAnchor>
    <xdr:from>
      <xdr:col>10</xdr:col>
      <xdr:colOff>673100</xdr:colOff>
      <xdr:row>14</xdr:row>
      <xdr:rowOff>152400</xdr:rowOff>
    </xdr:from>
    <xdr:to>
      <xdr:col>11</xdr:col>
      <xdr:colOff>0</xdr:colOff>
      <xdr:row>16</xdr:row>
      <xdr:rowOff>139700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flipV="1">
          <a:off x="14833600" y="2667000"/>
          <a:ext cx="584200" cy="342900"/>
        </a:xfrm>
        <a:prstGeom prst="straightConnector1">
          <a:avLst/>
        </a:prstGeom>
        <a:ln w="28575" cmpd="sng">
          <a:solidFill>
            <a:srgbClr val="0000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182"/>
  <sheetViews>
    <sheetView workbookViewId="0"/>
  </sheetViews>
  <sheetFormatPr defaultColWidth="8.85546875" defaultRowHeight="15" x14ac:dyDescent="0.25"/>
  <cols>
    <col min="1" max="1" width="45" bestFit="1" customWidth="1"/>
    <col min="2" max="2" width="25.42578125" bestFit="1" customWidth="1"/>
    <col min="3" max="3" width="24.42578125" bestFit="1" customWidth="1"/>
    <col min="4" max="4" width="24.85546875" customWidth="1"/>
    <col min="5" max="5" width="24.42578125" bestFit="1" customWidth="1"/>
    <col min="9" max="9" width="9.42578125" bestFit="1" customWidth="1"/>
    <col min="10" max="16" width="10.7109375" bestFit="1" customWidth="1"/>
  </cols>
  <sheetData>
    <row r="1" spans="1:16" x14ac:dyDescent="0.25">
      <c r="A1" s="4" t="s">
        <v>6</v>
      </c>
      <c r="B1" s="2"/>
    </row>
    <row r="2" spans="1:16" ht="15.75" thickBot="1" x14ac:dyDescent="0.3">
      <c r="A2" s="2"/>
      <c r="B2" s="2"/>
    </row>
    <row r="3" spans="1:16" x14ac:dyDescent="0.25">
      <c r="A3" s="2" t="s">
        <v>11</v>
      </c>
      <c r="B3" s="27">
        <v>10</v>
      </c>
    </row>
    <row r="4" spans="1:16" x14ac:dyDescent="0.25">
      <c r="A4" s="2" t="s">
        <v>14</v>
      </c>
      <c r="B4" s="28">
        <v>5</v>
      </c>
    </row>
    <row r="5" spans="1:16" x14ac:dyDescent="0.25">
      <c r="A5" s="2" t="s">
        <v>17</v>
      </c>
      <c r="B5" s="28">
        <v>325</v>
      </c>
    </row>
    <row r="6" spans="1:16" x14ac:dyDescent="0.25">
      <c r="A6" s="2" t="s">
        <v>20</v>
      </c>
      <c r="B6" s="28">
        <v>150</v>
      </c>
    </row>
    <row r="7" spans="1:16" x14ac:dyDescent="0.25">
      <c r="A7" s="2" t="s">
        <v>26</v>
      </c>
      <c r="B7" s="28">
        <v>1</v>
      </c>
    </row>
    <row r="8" spans="1:16" x14ac:dyDescent="0.25">
      <c r="A8" s="2" t="s">
        <v>23</v>
      </c>
      <c r="B8" s="28">
        <v>65</v>
      </c>
    </row>
    <row r="9" spans="1:16" ht="15.75" thickBot="1" x14ac:dyDescent="0.3">
      <c r="A9" s="2" t="s">
        <v>25</v>
      </c>
      <c r="B9" s="29">
        <v>50000</v>
      </c>
    </row>
    <row r="13" spans="1:16" ht="16.5" thickBot="1" x14ac:dyDescent="0.3">
      <c r="A13" s="10" t="s">
        <v>57</v>
      </c>
      <c r="B13" s="10"/>
      <c r="C13" s="5"/>
      <c r="D13" s="10"/>
    </row>
    <row r="14" spans="1:16" ht="16.5" thickBot="1" x14ac:dyDescent="0.3">
      <c r="A14" t="s">
        <v>51</v>
      </c>
      <c r="B14" s="10" t="s">
        <v>0</v>
      </c>
      <c r="C14" s="18" t="s">
        <v>68</v>
      </c>
      <c r="D14" s="37" t="s">
        <v>1</v>
      </c>
      <c r="E14" s="18" t="s">
        <v>67</v>
      </c>
      <c r="I14" s="22"/>
      <c r="J14" s="23"/>
      <c r="K14" s="23"/>
      <c r="L14" s="23"/>
      <c r="M14" s="23"/>
      <c r="N14" s="23"/>
      <c r="O14" s="23"/>
      <c r="P14" s="23"/>
    </row>
    <row r="15" spans="1:16" ht="15.75" x14ac:dyDescent="0.25">
      <c r="B15" s="19">
        <v>0</v>
      </c>
      <c r="C15" s="20">
        <v>39.06</v>
      </c>
      <c r="D15" s="38">
        <f>C15/1000</f>
        <v>3.9060000000000004E-2</v>
      </c>
      <c r="E15" s="10">
        <f>D15*100</f>
        <v>3.9060000000000006</v>
      </c>
      <c r="F15">
        <v>0</v>
      </c>
      <c r="I15" s="20"/>
    </row>
    <row r="16" spans="1:16" ht="15.75" x14ac:dyDescent="0.25">
      <c r="B16" s="19">
        <v>4.1666666666666664E-2</v>
      </c>
      <c r="C16" s="20">
        <v>39.96</v>
      </c>
      <c r="D16" s="39">
        <f t="shared" ref="D16:D79" si="0">C16/1000</f>
        <v>3.9960000000000002E-2</v>
      </c>
      <c r="E16" s="10">
        <f t="shared" ref="E16:E79" si="1">D16*100</f>
        <v>3.9960000000000004</v>
      </c>
      <c r="F16">
        <f t="shared" ref="F16:F21" si="2">F15+1/24</f>
        <v>4.1666666666666664E-2</v>
      </c>
      <c r="I16" s="20"/>
    </row>
    <row r="17" spans="2:9" ht="15.75" x14ac:dyDescent="0.25">
      <c r="B17" s="19">
        <v>8.3333333333333301E-2</v>
      </c>
      <c r="C17" s="20">
        <v>39.57</v>
      </c>
      <c r="D17" s="39">
        <f t="shared" si="0"/>
        <v>3.9570000000000001E-2</v>
      </c>
      <c r="E17" s="10">
        <f t="shared" si="1"/>
        <v>3.9570000000000003</v>
      </c>
      <c r="F17">
        <f t="shared" si="2"/>
        <v>8.3333333333333329E-2</v>
      </c>
      <c r="I17" s="20"/>
    </row>
    <row r="18" spans="2:9" ht="15.75" x14ac:dyDescent="0.25">
      <c r="B18" s="19">
        <v>0.125</v>
      </c>
      <c r="C18" s="20">
        <v>37</v>
      </c>
      <c r="D18" s="39">
        <f t="shared" si="0"/>
        <v>3.6999999999999998E-2</v>
      </c>
      <c r="E18" s="10">
        <f t="shared" si="1"/>
        <v>3.6999999999999997</v>
      </c>
      <c r="F18">
        <f t="shared" si="2"/>
        <v>0.125</v>
      </c>
      <c r="I18" s="20"/>
    </row>
    <row r="19" spans="2:9" ht="15.75" x14ac:dyDescent="0.25">
      <c r="B19" s="19">
        <v>0.16666666666666699</v>
      </c>
      <c r="C19" s="20">
        <v>33.54</v>
      </c>
      <c r="D19" s="39">
        <f t="shared" si="0"/>
        <v>3.354E-2</v>
      </c>
      <c r="E19" s="10">
        <f t="shared" si="1"/>
        <v>3.3540000000000001</v>
      </c>
      <c r="F19">
        <f t="shared" si="2"/>
        <v>0.16666666666666666</v>
      </c>
      <c r="I19" s="20"/>
    </row>
    <row r="20" spans="2:9" ht="15.75" x14ac:dyDescent="0.25">
      <c r="B20" s="19">
        <v>0.20833333333333301</v>
      </c>
      <c r="C20" s="20">
        <v>33</v>
      </c>
      <c r="D20" s="39">
        <f t="shared" si="0"/>
        <v>3.3000000000000002E-2</v>
      </c>
      <c r="E20" s="10">
        <f t="shared" si="1"/>
        <v>3.3000000000000003</v>
      </c>
      <c r="F20">
        <f t="shared" si="2"/>
        <v>0.20833333333333331</v>
      </c>
      <c r="I20" s="20"/>
    </row>
    <row r="21" spans="2:9" ht="15.75" x14ac:dyDescent="0.25">
      <c r="B21" s="19">
        <v>0.25</v>
      </c>
      <c r="C21" s="20">
        <v>32.979999999999997</v>
      </c>
      <c r="D21" s="39">
        <f t="shared" si="0"/>
        <v>3.2979999999999995E-2</v>
      </c>
      <c r="E21" s="10">
        <f t="shared" si="1"/>
        <v>3.2979999999999996</v>
      </c>
      <c r="F21">
        <f t="shared" si="2"/>
        <v>0.24999999999999997</v>
      </c>
      <c r="I21" s="20"/>
    </row>
    <row r="22" spans="2:9" ht="15.75" x14ac:dyDescent="0.25">
      <c r="B22" s="19">
        <v>0.29166666666666702</v>
      </c>
      <c r="C22" s="20">
        <v>33.950000000000003</v>
      </c>
      <c r="D22" s="39">
        <f t="shared" si="0"/>
        <v>3.3950000000000001E-2</v>
      </c>
      <c r="E22" s="10">
        <f t="shared" si="1"/>
        <v>3.395</v>
      </c>
      <c r="F22">
        <f t="shared" ref="F22:F38" si="3">F21+1/24</f>
        <v>0.29166666666666663</v>
      </c>
      <c r="I22" s="20"/>
    </row>
    <row r="23" spans="2:9" ht="15.75" x14ac:dyDescent="0.25">
      <c r="B23" s="19">
        <v>0.33333333333333298</v>
      </c>
      <c r="C23" s="20">
        <v>35</v>
      </c>
      <c r="D23" s="39">
        <f t="shared" si="0"/>
        <v>3.5000000000000003E-2</v>
      </c>
      <c r="E23" s="10">
        <f t="shared" si="1"/>
        <v>3.5000000000000004</v>
      </c>
      <c r="F23">
        <f t="shared" si="3"/>
        <v>0.33333333333333331</v>
      </c>
      <c r="I23" s="20"/>
    </row>
    <row r="24" spans="2:9" ht="15.75" x14ac:dyDescent="0.25">
      <c r="B24" s="19">
        <v>0.375</v>
      </c>
      <c r="C24" s="20">
        <v>35.71</v>
      </c>
      <c r="D24" s="39">
        <f t="shared" si="0"/>
        <v>3.5709999999999999E-2</v>
      </c>
      <c r="E24" s="10">
        <f t="shared" si="1"/>
        <v>3.5709999999999997</v>
      </c>
      <c r="F24">
        <f t="shared" si="3"/>
        <v>0.375</v>
      </c>
      <c r="I24" s="20"/>
    </row>
    <row r="25" spans="2:9" ht="15.75" x14ac:dyDescent="0.25">
      <c r="B25" s="19">
        <v>0.41666666666666702</v>
      </c>
      <c r="C25" s="20">
        <v>36.9</v>
      </c>
      <c r="D25" s="39">
        <f t="shared" si="0"/>
        <v>3.6899999999999995E-2</v>
      </c>
      <c r="E25" s="10">
        <f t="shared" si="1"/>
        <v>3.6899999999999995</v>
      </c>
      <c r="F25">
        <f t="shared" si="3"/>
        <v>0.41666666666666669</v>
      </c>
      <c r="I25" s="20"/>
    </row>
    <row r="26" spans="2:9" ht="15.75" x14ac:dyDescent="0.25">
      <c r="B26" s="19">
        <v>0.45833333333333298</v>
      </c>
      <c r="C26" s="20">
        <v>38</v>
      </c>
      <c r="D26" s="39">
        <f t="shared" si="0"/>
        <v>3.7999999999999999E-2</v>
      </c>
      <c r="E26" s="10">
        <f t="shared" si="1"/>
        <v>3.8</v>
      </c>
      <c r="F26">
        <f t="shared" si="3"/>
        <v>0.45833333333333337</v>
      </c>
      <c r="I26" s="20"/>
    </row>
    <row r="27" spans="2:9" ht="15.75" x14ac:dyDescent="0.25">
      <c r="B27" s="19">
        <v>0.5</v>
      </c>
      <c r="C27" s="20">
        <v>43.9</v>
      </c>
      <c r="D27" s="39">
        <f t="shared" si="0"/>
        <v>4.3900000000000002E-2</v>
      </c>
      <c r="E27" s="10">
        <f t="shared" si="1"/>
        <v>4.3900000000000006</v>
      </c>
      <c r="F27">
        <f t="shared" si="3"/>
        <v>0.5</v>
      </c>
      <c r="I27" s="20"/>
    </row>
    <row r="28" spans="2:9" ht="15.75" x14ac:dyDescent="0.25">
      <c r="B28" s="19">
        <v>0.54166666666666696</v>
      </c>
      <c r="C28" s="20">
        <v>49.21</v>
      </c>
      <c r="D28" s="39">
        <f t="shared" si="0"/>
        <v>4.9210000000000004E-2</v>
      </c>
      <c r="E28" s="10">
        <f t="shared" si="1"/>
        <v>4.9210000000000003</v>
      </c>
      <c r="F28">
        <f t="shared" si="3"/>
        <v>0.54166666666666663</v>
      </c>
      <c r="I28" s="20"/>
    </row>
    <row r="29" spans="2:9" ht="15.75" x14ac:dyDescent="0.25">
      <c r="B29" s="19">
        <v>0.58333333333333304</v>
      </c>
      <c r="C29" s="20">
        <v>45.03</v>
      </c>
      <c r="D29" s="39">
        <f t="shared" si="0"/>
        <v>4.5030000000000001E-2</v>
      </c>
      <c r="E29" s="10">
        <f t="shared" si="1"/>
        <v>4.5030000000000001</v>
      </c>
      <c r="F29">
        <f t="shared" si="3"/>
        <v>0.58333333333333326</v>
      </c>
      <c r="I29" s="20"/>
    </row>
    <row r="30" spans="2:9" ht="15.75" x14ac:dyDescent="0.25">
      <c r="B30" s="19">
        <v>0.625</v>
      </c>
      <c r="C30" s="20">
        <v>39.979999999999997</v>
      </c>
      <c r="D30" s="39">
        <f t="shared" si="0"/>
        <v>3.9979999999999995E-2</v>
      </c>
      <c r="E30" s="10">
        <f t="shared" si="1"/>
        <v>3.9979999999999993</v>
      </c>
      <c r="F30">
        <f t="shared" si="3"/>
        <v>0.62499999999999989</v>
      </c>
      <c r="I30" s="20"/>
    </row>
    <row r="31" spans="2:9" ht="15.75" x14ac:dyDescent="0.25">
      <c r="B31" s="19">
        <v>0.66666666666666696</v>
      </c>
      <c r="C31" s="20">
        <v>41.13</v>
      </c>
      <c r="D31" s="39">
        <f t="shared" si="0"/>
        <v>4.113E-2</v>
      </c>
      <c r="E31" s="10">
        <f t="shared" si="1"/>
        <v>4.1129999999999995</v>
      </c>
      <c r="F31">
        <f t="shared" si="3"/>
        <v>0.66666666666666652</v>
      </c>
      <c r="I31" s="20"/>
    </row>
    <row r="32" spans="2:9" ht="15.75" x14ac:dyDescent="0.25">
      <c r="B32" s="19">
        <v>0.70833333333333304</v>
      </c>
      <c r="C32" s="20">
        <v>44.96</v>
      </c>
      <c r="D32" s="39">
        <f t="shared" si="0"/>
        <v>4.496E-2</v>
      </c>
      <c r="E32" s="10">
        <f t="shared" si="1"/>
        <v>4.4960000000000004</v>
      </c>
      <c r="F32">
        <f t="shared" si="3"/>
        <v>0.70833333333333315</v>
      </c>
      <c r="I32" s="20"/>
    </row>
    <row r="33" spans="1:9" ht="15.75" x14ac:dyDescent="0.25">
      <c r="B33" s="19">
        <v>0.75</v>
      </c>
      <c r="C33" s="20">
        <v>46.38</v>
      </c>
      <c r="D33" s="39">
        <f t="shared" si="0"/>
        <v>4.6380000000000005E-2</v>
      </c>
      <c r="E33" s="10">
        <f t="shared" si="1"/>
        <v>4.6380000000000008</v>
      </c>
      <c r="F33">
        <f t="shared" si="3"/>
        <v>0.74999999999999978</v>
      </c>
      <c r="I33" s="20"/>
    </row>
    <row r="34" spans="1:9" ht="15.75" x14ac:dyDescent="0.25">
      <c r="B34" s="19">
        <v>0.79166666666666696</v>
      </c>
      <c r="C34" s="20">
        <v>89</v>
      </c>
      <c r="D34" s="39">
        <f t="shared" si="0"/>
        <v>8.8999999999999996E-2</v>
      </c>
      <c r="E34" s="10">
        <f t="shared" si="1"/>
        <v>8.9</v>
      </c>
      <c r="F34">
        <f t="shared" si="3"/>
        <v>0.79166666666666641</v>
      </c>
      <c r="I34" s="20"/>
    </row>
    <row r="35" spans="1:9" ht="15.75" x14ac:dyDescent="0.25">
      <c r="B35" s="19">
        <v>0.83333333333333304</v>
      </c>
      <c r="C35" s="20">
        <v>60.93</v>
      </c>
      <c r="D35" s="39">
        <f t="shared" si="0"/>
        <v>6.0929999999999998E-2</v>
      </c>
      <c r="E35" s="10">
        <f t="shared" si="1"/>
        <v>6.093</v>
      </c>
      <c r="F35">
        <f t="shared" si="3"/>
        <v>0.83333333333333304</v>
      </c>
      <c r="I35" s="20"/>
    </row>
    <row r="36" spans="1:9" ht="15.75" x14ac:dyDescent="0.25">
      <c r="B36" s="19">
        <v>0.875</v>
      </c>
      <c r="C36" s="20">
        <v>40.1</v>
      </c>
      <c r="D36" s="39">
        <f t="shared" si="0"/>
        <v>4.0100000000000004E-2</v>
      </c>
      <c r="E36" s="10">
        <f t="shared" si="1"/>
        <v>4.0100000000000007</v>
      </c>
      <c r="F36">
        <f t="shared" si="3"/>
        <v>0.87499999999999967</v>
      </c>
      <c r="I36" s="20"/>
    </row>
    <row r="37" spans="1:9" ht="15.75" x14ac:dyDescent="0.25">
      <c r="B37" s="19">
        <v>0.91666666666666696</v>
      </c>
      <c r="C37" s="20">
        <v>36.700000000000003</v>
      </c>
      <c r="D37" s="39">
        <f t="shared" si="0"/>
        <v>3.6700000000000003E-2</v>
      </c>
      <c r="E37" s="10">
        <f t="shared" si="1"/>
        <v>3.6700000000000004</v>
      </c>
      <c r="F37">
        <f t="shared" si="3"/>
        <v>0.9166666666666663</v>
      </c>
      <c r="I37" s="20"/>
    </row>
    <row r="38" spans="1:9" ht="15.75" x14ac:dyDescent="0.25">
      <c r="B38" s="19">
        <v>0.95833333333333304</v>
      </c>
      <c r="C38" s="20">
        <v>35.46</v>
      </c>
      <c r="D38" s="39">
        <f t="shared" si="0"/>
        <v>3.5459999999999998E-2</v>
      </c>
      <c r="E38" s="10">
        <f t="shared" si="1"/>
        <v>3.5459999999999998</v>
      </c>
      <c r="F38">
        <f t="shared" si="3"/>
        <v>0.95833333333333293</v>
      </c>
      <c r="I38" s="20"/>
    </row>
    <row r="39" spans="1:9" ht="15.75" x14ac:dyDescent="0.25">
      <c r="A39" t="s">
        <v>37</v>
      </c>
      <c r="B39" s="19">
        <v>1</v>
      </c>
      <c r="C39" s="20">
        <v>35.049999999999997</v>
      </c>
      <c r="D39" s="39">
        <f t="shared" si="0"/>
        <v>3.5049999999999998E-2</v>
      </c>
      <c r="E39" s="10">
        <f t="shared" si="1"/>
        <v>3.5049999999999999</v>
      </c>
      <c r="F39">
        <f>F38+1/24</f>
        <v>0.99999999999999956</v>
      </c>
    </row>
    <row r="40" spans="1:9" ht="15.75" x14ac:dyDescent="0.25">
      <c r="B40" s="19">
        <v>1.0416666666666701</v>
      </c>
      <c r="C40" s="20">
        <v>35.03</v>
      </c>
      <c r="D40" s="39">
        <f t="shared" si="0"/>
        <v>3.5029999999999999E-2</v>
      </c>
      <c r="E40" s="10">
        <f t="shared" si="1"/>
        <v>3.5029999999999997</v>
      </c>
      <c r="F40">
        <f t="shared" ref="F40:F103" si="4">F39+1/24</f>
        <v>1.0416666666666663</v>
      </c>
    </row>
    <row r="41" spans="1:9" ht="15.75" x14ac:dyDescent="0.25">
      <c r="B41" s="19">
        <v>1.0833333333333299</v>
      </c>
      <c r="C41" s="20">
        <v>35.56</v>
      </c>
      <c r="D41" s="39">
        <f t="shared" si="0"/>
        <v>3.5560000000000001E-2</v>
      </c>
      <c r="E41" s="10">
        <f t="shared" si="1"/>
        <v>3.556</v>
      </c>
      <c r="F41">
        <f t="shared" si="4"/>
        <v>1.083333333333333</v>
      </c>
    </row>
    <row r="42" spans="1:9" ht="15.75" x14ac:dyDescent="0.25">
      <c r="B42" s="19">
        <v>1.125</v>
      </c>
      <c r="C42" s="20">
        <v>35</v>
      </c>
      <c r="D42" s="39">
        <f t="shared" si="0"/>
        <v>3.5000000000000003E-2</v>
      </c>
      <c r="E42" s="10">
        <f t="shared" si="1"/>
        <v>3.5000000000000004</v>
      </c>
      <c r="F42">
        <f t="shared" si="4"/>
        <v>1.1249999999999998</v>
      </c>
    </row>
    <row r="43" spans="1:9" ht="15.75" x14ac:dyDescent="0.25">
      <c r="B43" s="19">
        <v>1.1666666666666701</v>
      </c>
      <c r="C43" s="20">
        <v>34.1</v>
      </c>
      <c r="D43" s="39">
        <f t="shared" si="0"/>
        <v>3.4099999999999998E-2</v>
      </c>
      <c r="E43" s="10">
        <f t="shared" si="1"/>
        <v>3.4099999999999997</v>
      </c>
      <c r="F43">
        <f t="shared" si="4"/>
        <v>1.1666666666666665</v>
      </c>
    </row>
    <row r="44" spans="1:9" ht="15.75" x14ac:dyDescent="0.25">
      <c r="B44" s="19">
        <v>1.2083333333333299</v>
      </c>
      <c r="C44" s="20">
        <v>34.1</v>
      </c>
      <c r="D44" s="39">
        <f t="shared" si="0"/>
        <v>3.4099999999999998E-2</v>
      </c>
      <c r="E44" s="10">
        <f t="shared" si="1"/>
        <v>3.4099999999999997</v>
      </c>
      <c r="F44">
        <f t="shared" si="4"/>
        <v>1.2083333333333333</v>
      </c>
    </row>
    <row r="45" spans="1:9" ht="15.75" x14ac:dyDescent="0.25">
      <c r="B45" s="19">
        <v>1.25</v>
      </c>
      <c r="C45" s="20">
        <v>37.97</v>
      </c>
      <c r="D45" s="39">
        <f t="shared" si="0"/>
        <v>3.7969999999999997E-2</v>
      </c>
      <c r="E45" s="10">
        <f t="shared" si="1"/>
        <v>3.7969999999999997</v>
      </c>
      <c r="F45">
        <f t="shared" si="4"/>
        <v>1.25</v>
      </c>
    </row>
    <row r="46" spans="1:9" ht="15.75" x14ac:dyDescent="0.25">
      <c r="B46" s="19">
        <v>1.2916666666666701</v>
      </c>
      <c r="C46" s="20">
        <v>49.96</v>
      </c>
      <c r="D46" s="39">
        <f t="shared" si="0"/>
        <v>4.9959999999999997E-2</v>
      </c>
      <c r="E46" s="10">
        <f t="shared" si="1"/>
        <v>4.9959999999999996</v>
      </c>
      <c r="F46">
        <f t="shared" si="4"/>
        <v>1.2916666666666667</v>
      </c>
    </row>
    <row r="47" spans="1:9" ht="15.75" x14ac:dyDescent="0.25">
      <c r="B47" s="19">
        <v>1.3333333333333299</v>
      </c>
      <c r="C47" s="20">
        <v>39.4</v>
      </c>
      <c r="D47" s="39">
        <f t="shared" si="0"/>
        <v>3.9399999999999998E-2</v>
      </c>
      <c r="E47" s="10">
        <f t="shared" si="1"/>
        <v>3.94</v>
      </c>
      <c r="F47">
        <f t="shared" si="4"/>
        <v>1.3333333333333335</v>
      </c>
    </row>
    <row r="48" spans="1:9" ht="15.75" x14ac:dyDescent="0.25">
      <c r="B48" s="19">
        <v>1.375</v>
      </c>
      <c r="C48" s="20">
        <v>50.6</v>
      </c>
      <c r="D48" s="39">
        <f t="shared" si="0"/>
        <v>5.0599999999999999E-2</v>
      </c>
      <c r="E48" s="10">
        <f t="shared" si="1"/>
        <v>5.0599999999999996</v>
      </c>
      <c r="F48">
        <f t="shared" si="4"/>
        <v>1.3750000000000002</v>
      </c>
    </row>
    <row r="49" spans="1:6" ht="15.75" x14ac:dyDescent="0.25">
      <c r="B49" s="19">
        <v>1.4166666666666701</v>
      </c>
      <c r="C49" s="20">
        <v>57</v>
      </c>
      <c r="D49" s="39">
        <f t="shared" si="0"/>
        <v>5.7000000000000002E-2</v>
      </c>
      <c r="E49" s="10">
        <f t="shared" si="1"/>
        <v>5.7</v>
      </c>
      <c r="F49">
        <f t="shared" si="4"/>
        <v>1.416666666666667</v>
      </c>
    </row>
    <row r="50" spans="1:6" ht="15.75" x14ac:dyDescent="0.25">
      <c r="B50" s="19">
        <v>1.4583333333333299</v>
      </c>
      <c r="C50" s="20">
        <v>50.8</v>
      </c>
      <c r="D50" s="39">
        <f t="shared" si="0"/>
        <v>5.0799999999999998E-2</v>
      </c>
      <c r="E50" s="10">
        <f t="shared" si="1"/>
        <v>5.08</v>
      </c>
      <c r="F50">
        <f t="shared" si="4"/>
        <v>1.4583333333333337</v>
      </c>
    </row>
    <row r="51" spans="1:6" ht="15.75" x14ac:dyDescent="0.25">
      <c r="B51" s="19">
        <v>1.5</v>
      </c>
      <c r="C51" s="20">
        <v>42.61</v>
      </c>
      <c r="D51" s="39">
        <f t="shared" si="0"/>
        <v>4.2610000000000002E-2</v>
      </c>
      <c r="E51" s="10">
        <f t="shared" si="1"/>
        <v>4.2610000000000001</v>
      </c>
      <c r="F51">
        <f t="shared" si="4"/>
        <v>1.5000000000000004</v>
      </c>
    </row>
    <row r="52" spans="1:6" ht="15.75" x14ac:dyDescent="0.25">
      <c r="B52" s="19">
        <v>1.5416666666666701</v>
      </c>
      <c r="C52" s="20">
        <v>41.26</v>
      </c>
      <c r="D52" s="39">
        <f t="shared" si="0"/>
        <v>4.1259999999999998E-2</v>
      </c>
      <c r="E52" s="10">
        <f t="shared" si="1"/>
        <v>4.1259999999999994</v>
      </c>
      <c r="F52">
        <f t="shared" si="4"/>
        <v>1.5416666666666672</v>
      </c>
    </row>
    <row r="53" spans="1:6" ht="15.75" x14ac:dyDescent="0.25">
      <c r="B53" s="19">
        <v>1.5833333333333299</v>
      </c>
      <c r="C53" s="20">
        <v>39.85</v>
      </c>
      <c r="D53" s="39">
        <f t="shared" si="0"/>
        <v>3.9850000000000003E-2</v>
      </c>
      <c r="E53" s="10">
        <f t="shared" si="1"/>
        <v>3.9850000000000003</v>
      </c>
      <c r="F53">
        <f t="shared" si="4"/>
        <v>1.5833333333333339</v>
      </c>
    </row>
    <row r="54" spans="1:6" ht="15.75" x14ac:dyDescent="0.25">
      <c r="B54" s="19">
        <v>1.625</v>
      </c>
      <c r="C54" s="20">
        <v>38.17</v>
      </c>
      <c r="D54" s="39">
        <f t="shared" si="0"/>
        <v>3.8170000000000003E-2</v>
      </c>
      <c r="E54" s="10">
        <f t="shared" si="1"/>
        <v>3.8170000000000002</v>
      </c>
      <c r="F54">
        <f t="shared" si="4"/>
        <v>1.6250000000000007</v>
      </c>
    </row>
    <row r="55" spans="1:6" ht="15.75" x14ac:dyDescent="0.25">
      <c r="B55" s="19">
        <v>1.6666666666666701</v>
      </c>
      <c r="C55" s="20">
        <v>38.18</v>
      </c>
      <c r="D55" s="39">
        <f t="shared" si="0"/>
        <v>3.8179999999999999E-2</v>
      </c>
      <c r="E55" s="10">
        <f t="shared" si="1"/>
        <v>3.8180000000000001</v>
      </c>
      <c r="F55">
        <f t="shared" si="4"/>
        <v>1.6666666666666674</v>
      </c>
    </row>
    <row r="56" spans="1:6" ht="15.75" x14ac:dyDescent="0.25">
      <c r="B56" s="19">
        <v>1.7083333333333299</v>
      </c>
      <c r="C56" s="20">
        <v>43.9</v>
      </c>
      <c r="D56" s="39">
        <f t="shared" si="0"/>
        <v>4.3900000000000002E-2</v>
      </c>
      <c r="E56" s="10">
        <f t="shared" si="1"/>
        <v>4.3900000000000006</v>
      </c>
      <c r="F56">
        <f t="shared" si="4"/>
        <v>1.7083333333333341</v>
      </c>
    </row>
    <row r="57" spans="1:6" ht="15.75" x14ac:dyDescent="0.25">
      <c r="B57" s="19">
        <v>1.75</v>
      </c>
      <c r="C57" s="20">
        <v>63</v>
      </c>
      <c r="D57" s="39">
        <f t="shared" si="0"/>
        <v>6.3E-2</v>
      </c>
      <c r="E57" s="10">
        <f t="shared" si="1"/>
        <v>6.3</v>
      </c>
      <c r="F57">
        <f t="shared" si="4"/>
        <v>1.7500000000000009</v>
      </c>
    </row>
    <row r="58" spans="1:6" ht="15.75" x14ac:dyDescent="0.25">
      <c r="B58" s="19">
        <v>1.7916666666666701</v>
      </c>
      <c r="C58" s="20">
        <v>110</v>
      </c>
      <c r="D58" s="39">
        <f t="shared" si="0"/>
        <v>0.11</v>
      </c>
      <c r="E58" s="10">
        <f t="shared" si="1"/>
        <v>11</v>
      </c>
      <c r="F58">
        <f t="shared" si="4"/>
        <v>1.7916666666666676</v>
      </c>
    </row>
    <row r="59" spans="1:6" ht="15.75" x14ac:dyDescent="0.25">
      <c r="B59" s="19">
        <v>1.8333333333333299</v>
      </c>
      <c r="C59" s="20">
        <v>65</v>
      </c>
      <c r="D59" s="39">
        <f t="shared" si="0"/>
        <v>6.5000000000000002E-2</v>
      </c>
      <c r="E59" s="10">
        <f t="shared" si="1"/>
        <v>6.5</v>
      </c>
      <c r="F59">
        <f t="shared" si="4"/>
        <v>1.8333333333333344</v>
      </c>
    </row>
    <row r="60" spans="1:6" ht="15.75" x14ac:dyDescent="0.25">
      <c r="B60" s="19">
        <v>1.875</v>
      </c>
      <c r="C60" s="20">
        <v>42.9</v>
      </c>
      <c r="D60" s="39">
        <f t="shared" si="0"/>
        <v>4.2900000000000001E-2</v>
      </c>
      <c r="E60" s="10">
        <f t="shared" si="1"/>
        <v>4.29</v>
      </c>
      <c r="F60">
        <f t="shared" si="4"/>
        <v>1.8750000000000011</v>
      </c>
    </row>
    <row r="61" spans="1:6" ht="15.75" x14ac:dyDescent="0.25">
      <c r="B61" s="19">
        <v>1.9166666666666701</v>
      </c>
      <c r="C61" s="20">
        <v>43.03</v>
      </c>
      <c r="D61" s="39">
        <f t="shared" si="0"/>
        <v>4.3029999999999999E-2</v>
      </c>
      <c r="E61" s="10">
        <f t="shared" si="1"/>
        <v>4.3029999999999999</v>
      </c>
      <c r="F61">
        <f t="shared" si="4"/>
        <v>1.9166666666666679</v>
      </c>
    </row>
    <row r="62" spans="1:6" ht="15.75" x14ac:dyDescent="0.25">
      <c r="B62" s="19">
        <v>1.9583333333333299</v>
      </c>
      <c r="C62" s="20">
        <v>36.409999999999997</v>
      </c>
      <c r="D62" s="39">
        <f t="shared" si="0"/>
        <v>3.6409999999999998E-2</v>
      </c>
      <c r="E62" s="10">
        <f t="shared" si="1"/>
        <v>3.641</v>
      </c>
      <c r="F62">
        <f t="shared" si="4"/>
        <v>1.9583333333333346</v>
      </c>
    </row>
    <row r="63" spans="1:6" ht="15.75" x14ac:dyDescent="0.25">
      <c r="A63" t="s">
        <v>39</v>
      </c>
      <c r="B63" s="19">
        <v>2</v>
      </c>
      <c r="C63" s="20">
        <v>36.9</v>
      </c>
      <c r="D63" s="39">
        <f t="shared" si="0"/>
        <v>3.6899999999999995E-2</v>
      </c>
      <c r="E63" s="10">
        <f t="shared" si="1"/>
        <v>3.6899999999999995</v>
      </c>
      <c r="F63">
        <f t="shared" si="4"/>
        <v>2.0000000000000013</v>
      </c>
    </row>
    <row r="64" spans="1:6" ht="15.75" x14ac:dyDescent="0.25">
      <c r="B64" s="19">
        <v>2.0416666666666701</v>
      </c>
      <c r="C64" s="20">
        <v>36.99</v>
      </c>
      <c r="D64" s="39">
        <f t="shared" si="0"/>
        <v>3.6990000000000002E-2</v>
      </c>
      <c r="E64" s="10">
        <f t="shared" si="1"/>
        <v>3.6990000000000003</v>
      </c>
      <c r="F64">
        <f t="shared" si="4"/>
        <v>2.0416666666666679</v>
      </c>
    </row>
    <row r="65" spans="2:6" ht="15.75" x14ac:dyDescent="0.25">
      <c r="B65" s="19">
        <v>2.0833333333333299</v>
      </c>
      <c r="C65" s="20">
        <v>36.79</v>
      </c>
      <c r="D65" s="39">
        <f t="shared" si="0"/>
        <v>3.6789999999999996E-2</v>
      </c>
      <c r="E65" s="10">
        <f t="shared" si="1"/>
        <v>3.6789999999999998</v>
      </c>
      <c r="F65">
        <f t="shared" si="4"/>
        <v>2.0833333333333344</v>
      </c>
    </row>
    <row r="66" spans="2:6" ht="15.75" x14ac:dyDescent="0.25">
      <c r="B66" s="19">
        <v>2.125</v>
      </c>
      <c r="C66" s="20">
        <v>35.08</v>
      </c>
      <c r="D66" s="39">
        <f t="shared" si="0"/>
        <v>3.508E-2</v>
      </c>
      <c r="E66" s="10">
        <f t="shared" si="1"/>
        <v>3.508</v>
      </c>
      <c r="F66">
        <f t="shared" si="4"/>
        <v>2.1250000000000009</v>
      </c>
    </row>
    <row r="67" spans="2:6" ht="15.75" x14ac:dyDescent="0.25">
      <c r="B67" s="19">
        <v>2.1666666666666701</v>
      </c>
      <c r="C67" s="20">
        <v>35</v>
      </c>
      <c r="D67" s="39">
        <f t="shared" si="0"/>
        <v>3.5000000000000003E-2</v>
      </c>
      <c r="E67" s="10">
        <f t="shared" si="1"/>
        <v>3.5000000000000004</v>
      </c>
      <c r="F67">
        <f t="shared" si="4"/>
        <v>2.1666666666666674</v>
      </c>
    </row>
    <row r="68" spans="2:6" ht="15.75" x14ac:dyDescent="0.25">
      <c r="B68" s="19">
        <v>2.2083333333333299</v>
      </c>
      <c r="C68" s="20">
        <v>35.01</v>
      </c>
      <c r="D68" s="39">
        <f t="shared" si="0"/>
        <v>3.5009999999999999E-2</v>
      </c>
      <c r="E68" s="10">
        <f t="shared" si="1"/>
        <v>3.5009999999999999</v>
      </c>
      <c r="F68">
        <f t="shared" si="4"/>
        <v>2.2083333333333339</v>
      </c>
    </row>
    <row r="69" spans="2:6" ht="15.75" x14ac:dyDescent="0.25">
      <c r="B69" s="19">
        <v>2.25</v>
      </c>
      <c r="C69" s="20">
        <v>35.78</v>
      </c>
      <c r="D69" s="39">
        <f t="shared" si="0"/>
        <v>3.5779999999999999E-2</v>
      </c>
      <c r="E69" s="10">
        <f t="shared" si="1"/>
        <v>3.5779999999999998</v>
      </c>
      <c r="F69">
        <f t="shared" si="4"/>
        <v>2.2500000000000004</v>
      </c>
    </row>
    <row r="70" spans="2:6" ht="15.75" x14ac:dyDescent="0.25">
      <c r="B70" s="19">
        <v>2.2916666666666701</v>
      </c>
      <c r="C70" s="20">
        <v>47.2</v>
      </c>
      <c r="D70" s="39">
        <f t="shared" si="0"/>
        <v>4.7200000000000006E-2</v>
      </c>
      <c r="E70" s="10">
        <f t="shared" si="1"/>
        <v>4.7200000000000006</v>
      </c>
      <c r="F70">
        <f t="shared" si="4"/>
        <v>2.291666666666667</v>
      </c>
    </row>
    <row r="71" spans="2:6" ht="15.75" x14ac:dyDescent="0.25">
      <c r="B71" s="19">
        <v>2.3333333333333299</v>
      </c>
      <c r="C71" s="20">
        <v>48</v>
      </c>
      <c r="D71" s="39">
        <f t="shared" si="0"/>
        <v>4.8000000000000001E-2</v>
      </c>
      <c r="E71" s="10">
        <f t="shared" si="1"/>
        <v>4.8</v>
      </c>
      <c r="F71">
        <f t="shared" si="4"/>
        <v>2.3333333333333335</v>
      </c>
    </row>
    <row r="72" spans="2:6" ht="15.75" x14ac:dyDescent="0.25">
      <c r="B72" s="19">
        <v>2.375</v>
      </c>
      <c r="C72" s="20">
        <v>48.21</v>
      </c>
      <c r="D72" s="39">
        <f t="shared" si="0"/>
        <v>4.8210000000000003E-2</v>
      </c>
      <c r="E72" s="10">
        <f t="shared" si="1"/>
        <v>4.8210000000000006</v>
      </c>
      <c r="F72">
        <f t="shared" si="4"/>
        <v>2.375</v>
      </c>
    </row>
    <row r="73" spans="2:6" ht="15.75" x14ac:dyDescent="0.25">
      <c r="B73" s="19">
        <v>2.4166666666666701</v>
      </c>
      <c r="C73" s="20">
        <v>48.06</v>
      </c>
      <c r="D73" s="39">
        <f t="shared" si="0"/>
        <v>4.8060000000000005E-2</v>
      </c>
      <c r="E73" s="10">
        <f t="shared" si="1"/>
        <v>4.8060000000000009</v>
      </c>
      <c r="F73">
        <f t="shared" si="4"/>
        <v>2.4166666666666665</v>
      </c>
    </row>
    <row r="74" spans="2:6" ht="15.75" x14ac:dyDescent="0.25">
      <c r="B74" s="19">
        <v>2.4583333333333299</v>
      </c>
      <c r="C74" s="20">
        <v>46</v>
      </c>
      <c r="D74" s="39">
        <f t="shared" si="0"/>
        <v>4.5999999999999999E-2</v>
      </c>
      <c r="E74" s="10">
        <f t="shared" si="1"/>
        <v>4.5999999999999996</v>
      </c>
      <c r="F74">
        <f t="shared" si="4"/>
        <v>2.458333333333333</v>
      </c>
    </row>
    <row r="75" spans="2:6" ht="15.75" x14ac:dyDescent="0.25">
      <c r="B75" s="19">
        <v>2.5</v>
      </c>
      <c r="C75" s="20">
        <v>44.15</v>
      </c>
      <c r="D75" s="39">
        <f t="shared" si="0"/>
        <v>4.4150000000000002E-2</v>
      </c>
      <c r="E75" s="10">
        <f t="shared" si="1"/>
        <v>4.415</v>
      </c>
      <c r="F75">
        <f t="shared" si="4"/>
        <v>2.4999999999999996</v>
      </c>
    </row>
    <row r="76" spans="2:6" ht="15.75" x14ac:dyDescent="0.25">
      <c r="B76" s="19">
        <v>2.5416666666666701</v>
      </c>
      <c r="C76" s="20">
        <v>43.57</v>
      </c>
      <c r="D76" s="39">
        <f t="shared" si="0"/>
        <v>4.3569999999999998E-2</v>
      </c>
      <c r="E76" s="10">
        <f t="shared" si="1"/>
        <v>4.3569999999999993</v>
      </c>
      <c r="F76">
        <f t="shared" si="4"/>
        <v>2.5416666666666661</v>
      </c>
    </row>
    <row r="77" spans="2:6" ht="15.75" x14ac:dyDescent="0.25">
      <c r="B77" s="19">
        <v>2.5833333333333299</v>
      </c>
      <c r="C77" s="20">
        <v>43.08</v>
      </c>
      <c r="D77" s="39">
        <f t="shared" si="0"/>
        <v>4.308E-2</v>
      </c>
      <c r="E77" s="10">
        <f t="shared" si="1"/>
        <v>4.3079999999999998</v>
      </c>
      <c r="F77">
        <f t="shared" si="4"/>
        <v>2.5833333333333326</v>
      </c>
    </row>
    <row r="78" spans="2:6" ht="15.75" x14ac:dyDescent="0.25">
      <c r="B78" s="19">
        <v>2.625</v>
      </c>
      <c r="C78" s="20">
        <v>42.25</v>
      </c>
      <c r="D78" s="39">
        <f t="shared" si="0"/>
        <v>4.2250000000000003E-2</v>
      </c>
      <c r="E78" s="10">
        <f t="shared" si="1"/>
        <v>4.2250000000000005</v>
      </c>
      <c r="F78">
        <f t="shared" si="4"/>
        <v>2.6249999999999991</v>
      </c>
    </row>
    <row r="79" spans="2:6" ht="15.75" x14ac:dyDescent="0.25">
      <c r="B79" s="19">
        <v>2.6666666666666701</v>
      </c>
      <c r="C79" s="20">
        <v>42.47</v>
      </c>
      <c r="D79" s="39">
        <f t="shared" si="0"/>
        <v>4.2470000000000001E-2</v>
      </c>
      <c r="E79" s="10">
        <f t="shared" si="1"/>
        <v>4.2469999999999999</v>
      </c>
      <c r="F79">
        <f t="shared" si="4"/>
        <v>2.6666666666666656</v>
      </c>
    </row>
    <row r="80" spans="2:6" ht="15.75" x14ac:dyDescent="0.25">
      <c r="B80" s="19">
        <v>2.7083333333333299</v>
      </c>
      <c r="C80" s="20">
        <v>44.52</v>
      </c>
      <c r="D80" s="39">
        <f t="shared" ref="D80:D143" si="5">C80/1000</f>
        <v>4.4520000000000004E-2</v>
      </c>
      <c r="E80" s="10">
        <f t="shared" ref="E80:E143" si="6">D80*100</f>
        <v>4.452</v>
      </c>
      <c r="F80">
        <f t="shared" si="4"/>
        <v>2.7083333333333321</v>
      </c>
    </row>
    <row r="81" spans="1:6" ht="15.75" x14ac:dyDescent="0.25">
      <c r="B81" s="19">
        <v>2.75</v>
      </c>
      <c r="C81" s="20">
        <v>53.07</v>
      </c>
      <c r="D81" s="39">
        <f t="shared" si="5"/>
        <v>5.3069999999999999E-2</v>
      </c>
      <c r="E81" s="10">
        <f t="shared" si="6"/>
        <v>5.3069999999999995</v>
      </c>
      <c r="F81">
        <f t="shared" si="4"/>
        <v>2.7499999999999987</v>
      </c>
    </row>
    <row r="82" spans="1:6" ht="15.75" x14ac:dyDescent="0.25">
      <c r="B82" s="19">
        <v>2.7916666666666701</v>
      </c>
      <c r="C82" s="20">
        <v>77</v>
      </c>
      <c r="D82" s="39">
        <f t="shared" si="5"/>
        <v>7.6999999999999999E-2</v>
      </c>
      <c r="E82" s="10">
        <f t="shared" si="6"/>
        <v>7.7</v>
      </c>
      <c r="F82">
        <f t="shared" si="4"/>
        <v>2.7916666666666652</v>
      </c>
    </row>
    <row r="83" spans="1:6" ht="15.75" x14ac:dyDescent="0.25">
      <c r="B83" s="19">
        <v>2.8333333333333299</v>
      </c>
      <c r="C83" s="20">
        <v>51.79</v>
      </c>
      <c r="D83" s="39">
        <f t="shared" si="5"/>
        <v>5.1789999999999996E-2</v>
      </c>
      <c r="E83" s="10">
        <f t="shared" si="6"/>
        <v>5.1789999999999994</v>
      </c>
      <c r="F83">
        <f t="shared" si="4"/>
        <v>2.8333333333333317</v>
      </c>
    </row>
    <row r="84" spans="1:6" ht="15.75" x14ac:dyDescent="0.25">
      <c r="B84" s="19">
        <v>2.875</v>
      </c>
      <c r="C84" s="20">
        <v>41.97</v>
      </c>
      <c r="D84" s="39">
        <f t="shared" si="5"/>
        <v>4.197E-2</v>
      </c>
      <c r="E84" s="10">
        <f t="shared" si="6"/>
        <v>4.1970000000000001</v>
      </c>
      <c r="F84">
        <f t="shared" si="4"/>
        <v>2.8749999999999982</v>
      </c>
    </row>
    <row r="85" spans="1:6" ht="15.75" x14ac:dyDescent="0.25">
      <c r="B85" s="19">
        <v>2.9166666666666701</v>
      </c>
      <c r="C85" s="20">
        <v>40.369999999999997</v>
      </c>
      <c r="D85" s="39">
        <f t="shared" si="5"/>
        <v>4.0369999999999996E-2</v>
      </c>
      <c r="E85" s="10">
        <f t="shared" si="6"/>
        <v>4.0369999999999999</v>
      </c>
      <c r="F85">
        <f t="shared" si="4"/>
        <v>2.9166666666666647</v>
      </c>
    </row>
    <row r="86" spans="1:6" ht="15.75" x14ac:dyDescent="0.25">
      <c r="B86" s="19">
        <v>2.9583333333333299</v>
      </c>
      <c r="C86" s="20">
        <v>35.9</v>
      </c>
      <c r="D86" s="39">
        <f t="shared" si="5"/>
        <v>3.5900000000000001E-2</v>
      </c>
      <c r="E86" s="10">
        <f t="shared" si="6"/>
        <v>3.5900000000000003</v>
      </c>
      <c r="F86">
        <f t="shared" si="4"/>
        <v>2.9583333333333313</v>
      </c>
    </row>
    <row r="87" spans="1:6" ht="15.75" x14ac:dyDescent="0.25">
      <c r="A87" t="s">
        <v>47</v>
      </c>
      <c r="B87" s="19">
        <v>3</v>
      </c>
      <c r="C87" s="20">
        <v>42.86</v>
      </c>
      <c r="D87" s="39">
        <f t="shared" si="5"/>
        <v>4.2860000000000002E-2</v>
      </c>
      <c r="E87" s="10">
        <f t="shared" si="6"/>
        <v>4.2860000000000005</v>
      </c>
      <c r="F87">
        <f t="shared" si="4"/>
        <v>2.9999999999999978</v>
      </c>
    </row>
    <row r="88" spans="1:6" ht="15.75" x14ac:dyDescent="0.25">
      <c r="B88" s="19">
        <v>3.0416666666666701</v>
      </c>
      <c r="C88" s="20">
        <v>42.48</v>
      </c>
      <c r="D88" s="39">
        <f t="shared" si="5"/>
        <v>4.2479999999999997E-2</v>
      </c>
      <c r="E88" s="10">
        <f t="shared" si="6"/>
        <v>4.2479999999999993</v>
      </c>
      <c r="F88">
        <f t="shared" si="4"/>
        <v>3.0416666666666643</v>
      </c>
    </row>
    <row r="89" spans="1:6" ht="15.75" x14ac:dyDescent="0.25">
      <c r="B89" s="19">
        <v>3.0833333333333299</v>
      </c>
      <c r="C89" s="20">
        <v>38.51</v>
      </c>
      <c r="D89" s="39">
        <f t="shared" si="5"/>
        <v>3.8509999999999996E-2</v>
      </c>
      <c r="E89" s="10">
        <f t="shared" si="6"/>
        <v>3.8509999999999995</v>
      </c>
      <c r="F89">
        <f t="shared" si="4"/>
        <v>3.0833333333333308</v>
      </c>
    </row>
    <row r="90" spans="1:6" ht="15.75" x14ac:dyDescent="0.25">
      <c r="B90" s="19">
        <v>3.125</v>
      </c>
      <c r="C90" s="20">
        <v>32.89</v>
      </c>
      <c r="D90" s="39">
        <f t="shared" si="5"/>
        <v>3.2890000000000003E-2</v>
      </c>
      <c r="E90" s="10">
        <f t="shared" si="6"/>
        <v>3.2890000000000001</v>
      </c>
      <c r="F90">
        <f t="shared" si="4"/>
        <v>3.1249999999999973</v>
      </c>
    </row>
    <row r="91" spans="1:6" ht="15.75" x14ac:dyDescent="0.25">
      <c r="B91" s="19">
        <v>3.1666666666666701</v>
      </c>
      <c r="C91" s="20">
        <v>27.89</v>
      </c>
      <c r="D91" s="39">
        <f t="shared" si="5"/>
        <v>2.7890000000000002E-2</v>
      </c>
      <c r="E91" s="10">
        <f t="shared" si="6"/>
        <v>2.7890000000000001</v>
      </c>
      <c r="F91">
        <f t="shared" si="4"/>
        <v>3.1666666666666639</v>
      </c>
    </row>
    <row r="92" spans="1:6" ht="15.75" x14ac:dyDescent="0.25">
      <c r="A92" s="20"/>
      <c r="B92" s="19">
        <v>3.2083333333333299</v>
      </c>
      <c r="C92" s="20">
        <v>28.66</v>
      </c>
      <c r="D92" s="39">
        <f t="shared" si="5"/>
        <v>2.8660000000000001E-2</v>
      </c>
      <c r="E92" s="10">
        <f t="shared" si="6"/>
        <v>2.8660000000000001</v>
      </c>
      <c r="F92">
        <f t="shared" si="4"/>
        <v>3.2083333333333304</v>
      </c>
    </row>
    <row r="93" spans="1:6" ht="15.75" x14ac:dyDescent="0.25">
      <c r="A93" s="20"/>
      <c r="B93" s="19">
        <v>3.25</v>
      </c>
      <c r="C93" s="20">
        <v>36.43</v>
      </c>
      <c r="D93" s="39">
        <f t="shared" si="5"/>
        <v>3.6429999999999997E-2</v>
      </c>
      <c r="E93" s="10">
        <f t="shared" si="6"/>
        <v>3.6429999999999998</v>
      </c>
      <c r="F93">
        <f t="shared" si="4"/>
        <v>3.2499999999999969</v>
      </c>
    </row>
    <row r="94" spans="1:6" ht="15.75" x14ac:dyDescent="0.25">
      <c r="A94" s="20"/>
      <c r="B94" s="19">
        <v>3.2916666666666701</v>
      </c>
      <c r="C94" s="20">
        <v>44.4</v>
      </c>
      <c r="D94" s="39">
        <f t="shared" si="5"/>
        <v>4.4400000000000002E-2</v>
      </c>
      <c r="E94" s="10">
        <f t="shared" si="6"/>
        <v>4.4400000000000004</v>
      </c>
      <c r="F94">
        <f t="shared" si="4"/>
        <v>3.2916666666666634</v>
      </c>
    </row>
    <row r="95" spans="1:6" ht="15.75" x14ac:dyDescent="0.25">
      <c r="A95" s="20"/>
      <c r="B95" s="19">
        <v>3.3333333333333299</v>
      </c>
      <c r="C95" s="20">
        <v>44.5</v>
      </c>
      <c r="D95" s="39">
        <f t="shared" si="5"/>
        <v>4.4499999999999998E-2</v>
      </c>
      <c r="E95" s="10">
        <f t="shared" si="6"/>
        <v>4.45</v>
      </c>
      <c r="F95">
        <f t="shared" si="4"/>
        <v>3.3333333333333299</v>
      </c>
    </row>
    <row r="96" spans="1:6" ht="15.75" x14ac:dyDescent="0.25">
      <c r="A96" s="20"/>
      <c r="B96" s="19">
        <v>3.375</v>
      </c>
      <c r="C96" s="20">
        <v>44.92</v>
      </c>
      <c r="D96" s="39">
        <f t="shared" si="5"/>
        <v>4.4920000000000002E-2</v>
      </c>
      <c r="E96" s="10">
        <f t="shared" si="6"/>
        <v>4.492</v>
      </c>
      <c r="F96">
        <f t="shared" si="4"/>
        <v>3.3749999999999964</v>
      </c>
    </row>
    <row r="97" spans="1:6" ht="15.75" x14ac:dyDescent="0.25">
      <c r="A97" s="20"/>
      <c r="B97" s="19">
        <v>3.4166666666666701</v>
      </c>
      <c r="C97" s="20">
        <v>49</v>
      </c>
      <c r="D97" s="39">
        <f t="shared" si="5"/>
        <v>4.9000000000000002E-2</v>
      </c>
      <c r="E97" s="10">
        <f t="shared" si="6"/>
        <v>4.9000000000000004</v>
      </c>
      <c r="F97">
        <f t="shared" si="4"/>
        <v>3.416666666666663</v>
      </c>
    </row>
    <row r="98" spans="1:6" ht="15.75" x14ac:dyDescent="0.25">
      <c r="A98" s="20"/>
      <c r="B98" s="19">
        <v>3.4583333333333299</v>
      </c>
      <c r="C98" s="20">
        <v>43.51</v>
      </c>
      <c r="D98" s="39">
        <f t="shared" si="5"/>
        <v>4.351E-2</v>
      </c>
      <c r="E98" s="10">
        <f t="shared" si="6"/>
        <v>4.351</v>
      </c>
      <c r="F98">
        <f t="shared" si="4"/>
        <v>3.4583333333333295</v>
      </c>
    </row>
    <row r="99" spans="1:6" ht="15.75" x14ac:dyDescent="0.25">
      <c r="A99" s="20"/>
      <c r="B99" s="19">
        <v>3.5</v>
      </c>
      <c r="C99" s="20">
        <v>40</v>
      </c>
      <c r="D99" s="39">
        <f t="shared" si="5"/>
        <v>0.04</v>
      </c>
      <c r="E99" s="10">
        <f t="shared" si="6"/>
        <v>4</v>
      </c>
      <c r="F99">
        <f t="shared" si="4"/>
        <v>3.499999999999996</v>
      </c>
    </row>
    <row r="100" spans="1:6" ht="15.75" x14ac:dyDescent="0.25">
      <c r="A100" s="17"/>
      <c r="B100" s="19">
        <v>3.5416666666666701</v>
      </c>
      <c r="C100" s="20">
        <v>39.17</v>
      </c>
      <c r="D100" s="39">
        <f t="shared" si="5"/>
        <v>3.9170000000000003E-2</v>
      </c>
      <c r="E100" s="10">
        <f t="shared" si="6"/>
        <v>3.9170000000000003</v>
      </c>
      <c r="F100">
        <f t="shared" si="4"/>
        <v>3.5416666666666625</v>
      </c>
    </row>
    <row r="101" spans="1:6" ht="15.75" x14ac:dyDescent="0.25">
      <c r="B101" s="19">
        <v>3.5833333333333299</v>
      </c>
      <c r="C101" s="20">
        <v>37.979999999999997</v>
      </c>
      <c r="D101" s="39">
        <f t="shared" si="5"/>
        <v>3.798E-2</v>
      </c>
      <c r="E101" s="10">
        <f t="shared" si="6"/>
        <v>3.798</v>
      </c>
      <c r="F101">
        <f t="shared" si="4"/>
        <v>3.583333333333329</v>
      </c>
    </row>
    <row r="102" spans="1:6" ht="15.75" x14ac:dyDescent="0.25">
      <c r="B102" s="19">
        <v>3.625</v>
      </c>
      <c r="C102" s="20">
        <v>36.92</v>
      </c>
      <c r="D102" s="39">
        <f t="shared" si="5"/>
        <v>3.6920000000000001E-2</v>
      </c>
      <c r="E102" s="10">
        <f t="shared" si="6"/>
        <v>3.6920000000000002</v>
      </c>
      <c r="F102">
        <f t="shared" si="4"/>
        <v>3.6249999999999956</v>
      </c>
    </row>
    <row r="103" spans="1:6" ht="15.75" x14ac:dyDescent="0.25">
      <c r="B103" s="19">
        <v>3.6666666666666701</v>
      </c>
      <c r="C103" s="20">
        <v>40</v>
      </c>
      <c r="D103" s="39">
        <f t="shared" si="5"/>
        <v>0.04</v>
      </c>
      <c r="E103" s="10">
        <f t="shared" si="6"/>
        <v>4</v>
      </c>
      <c r="F103">
        <f t="shared" si="4"/>
        <v>3.6666666666666621</v>
      </c>
    </row>
    <row r="104" spans="1:6" ht="15.75" x14ac:dyDescent="0.25">
      <c r="B104" s="19">
        <v>3.7083333333333299</v>
      </c>
      <c r="C104" s="20">
        <v>53.94</v>
      </c>
      <c r="D104" s="39">
        <f t="shared" si="5"/>
        <v>5.3939999999999995E-2</v>
      </c>
      <c r="E104" s="10">
        <f t="shared" si="6"/>
        <v>5.3939999999999992</v>
      </c>
      <c r="F104">
        <f t="shared" ref="F104:F167" si="7">F103+1/24</f>
        <v>3.7083333333333286</v>
      </c>
    </row>
    <row r="105" spans="1:6" ht="15.75" x14ac:dyDescent="0.25">
      <c r="B105" s="19">
        <v>3.75</v>
      </c>
      <c r="C105" s="20">
        <v>50</v>
      </c>
      <c r="D105" s="39">
        <f t="shared" si="5"/>
        <v>0.05</v>
      </c>
      <c r="E105" s="10">
        <f t="shared" si="6"/>
        <v>5</v>
      </c>
      <c r="F105">
        <f t="shared" si="7"/>
        <v>3.7499999999999951</v>
      </c>
    </row>
    <row r="106" spans="1:6" ht="15.75" x14ac:dyDescent="0.25">
      <c r="B106" s="19">
        <v>3.7916666666666701</v>
      </c>
      <c r="C106" s="20">
        <v>100</v>
      </c>
      <c r="D106" s="39">
        <f t="shared" si="5"/>
        <v>0.1</v>
      </c>
      <c r="E106" s="10">
        <f t="shared" si="6"/>
        <v>10</v>
      </c>
      <c r="F106">
        <f t="shared" si="7"/>
        <v>3.7916666666666616</v>
      </c>
    </row>
    <row r="107" spans="1:6" ht="15.75" x14ac:dyDescent="0.25">
      <c r="B107" s="19">
        <v>3.8333333333333299</v>
      </c>
      <c r="C107" s="20">
        <v>59</v>
      </c>
      <c r="D107" s="39">
        <f t="shared" si="5"/>
        <v>5.8999999999999997E-2</v>
      </c>
      <c r="E107" s="10">
        <f t="shared" si="6"/>
        <v>5.8999999999999995</v>
      </c>
      <c r="F107">
        <f t="shared" si="7"/>
        <v>3.8333333333333282</v>
      </c>
    </row>
    <row r="108" spans="1:6" ht="15.75" x14ac:dyDescent="0.25">
      <c r="B108" s="19">
        <v>3.875</v>
      </c>
      <c r="C108" s="20">
        <v>41.6</v>
      </c>
      <c r="D108" s="39">
        <f t="shared" si="5"/>
        <v>4.1599999999999998E-2</v>
      </c>
      <c r="E108" s="10">
        <f t="shared" si="6"/>
        <v>4.16</v>
      </c>
      <c r="F108">
        <f t="shared" si="7"/>
        <v>3.8749999999999947</v>
      </c>
    </row>
    <row r="109" spans="1:6" ht="15.75" x14ac:dyDescent="0.25">
      <c r="B109" s="19">
        <v>3.9166666666666701</v>
      </c>
      <c r="C109" s="20">
        <v>44.08</v>
      </c>
      <c r="D109" s="39">
        <f t="shared" si="5"/>
        <v>4.4080000000000001E-2</v>
      </c>
      <c r="E109" s="10">
        <f t="shared" si="6"/>
        <v>4.4080000000000004</v>
      </c>
      <c r="F109">
        <f t="shared" si="7"/>
        <v>3.9166666666666612</v>
      </c>
    </row>
    <row r="110" spans="1:6" ht="15.75" x14ac:dyDescent="0.25">
      <c r="B110" s="19">
        <v>3.9583333333333299</v>
      </c>
      <c r="C110" s="20">
        <v>36.57</v>
      </c>
      <c r="D110" s="39">
        <f t="shared" si="5"/>
        <v>3.6569999999999998E-2</v>
      </c>
      <c r="E110" s="10">
        <f t="shared" si="6"/>
        <v>3.657</v>
      </c>
      <c r="F110">
        <f t="shared" si="7"/>
        <v>3.9583333333333277</v>
      </c>
    </row>
    <row r="111" spans="1:6" ht="15.75" x14ac:dyDescent="0.25">
      <c r="A111" t="s">
        <v>48</v>
      </c>
      <c r="B111" s="19">
        <v>4</v>
      </c>
      <c r="C111" s="20">
        <v>38.42</v>
      </c>
      <c r="D111" s="39">
        <f t="shared" si="5"/>
        <v>3.8420000000000003E-2</v>
      </c>
      <c r="E111" s="10">
        <f t="shared" si="6"/>
        <v>3.8420000000000001</v>
      </c>
      <c r="F111">
        <f t="shared" si="7"/>
        <v>3.9999999999999942</v>
      </c>
    </row>
    <row r="112" spans="1:6" ht="15.75" x14ac:dyDescent="0.25">
      <c r="B112" s="19">
        <v>4.0416666666666696</v>
      </c>
      <c r="C112" s="20">
        <v>39.92</v>
      </c>
      <c r="D112" s="39">
        <f t="shared" si="5"/>
        <v>3.9920000000000004E-2</v>
      </c>
      <c r="E112" s="10">
        <f t="shared" si="6"/>
        <v>3.9920000000000004</v>
      </c>
      <c r="F112">
        <f t="shared" si="7"/>
        <v>4.0416666666666607</v>
      </c>
    </row>
    <row r="113" spans="2:6" ht="15.75" x14ac:dyDescent="0.25">
      <c r="B113" s="19">
        <v>4.0833333333333304</v>
      </c>
      <c r="C113" s="20">
        <v>38.24</v>
      </c>
      <c r="D113" s="39">
        <f t="shared" si="5"/>
        <v>3.8240000000000003E-2</v>
      </c>
      <c r="E113" s="10">
        <f t="shared" si="6"/>
        <v>3.8240000000000003</v>
      </c>
      <c r="F113">
        <f t="shared" si="7"/>
        <v>4.0833333333333277</v>
      </c>
    </row>
    <row r="114" spans="2:6" ht="15.75" x14ac:dyDescent="0.25">
      <c r="B114" s="19">
        <v>4.125</v>
      </c>
      <c r="C114" s="20">
        <v>36.58</v>
      </c>
      <c r="D114" s="39">
        <f t="shared" si="5"/>
        <v>3.6580000000000001E-2</v>
      </c>
      <c r="E114" s="10">
        <f t="shared" si="6"/>
        <v>3.6580000000000004</v>
      </c>
      <c r="F114">
        <f t="shared" si="7"/>
        <v>4.1249999999999947</v>
      </c>
    </row>
    <row r="115" spans="2:6" ht="15.75" x14ac:dyDescent="0.25">
      <c r="B115" s="19">
        <v>4.1666666666666696</v>
      </c>
      <c r="C115" s="20">
        <v>35.479999999999997</v>
      </c>
      <c r="D115" s="39">
        <f t="shared" si="5"/>
        <v>3.5479999999999998E-2</v>
      </c>
      <c r="E115" s="10">
        <f t="shared" si="6"/>
        <v>3.5479999999999996</v>
      </c>
      <c r="F115">
        <f t="shared" si="7"/>
        <v>4.1666666666666616</v>
      </c>
    </row>
    <row r="116" spans="2:6" ht="15.75" x14ac:dyDescent="0.25">
      <c r="B116" s="19">
        <v>4.2083333333333304</v>
      </c>
      <c r="C116" s="20">
        <v>32.869999999999997</v>
      </c>
      <c r="D116" s="39">
        <f t="shared" si="5"/>
        <v>3.2869999999999996E-2</v>
      </c>
      <c r="E116" s="10">
        <f t="shared" si="6"/>
        <v>3.2869999999999995</v>
      </c>
      <c r="F116">
        <f t="shared" si="7"/>
        <v>4.2083333333333286</v>
      </c>
    </row>
    <row r="117" spans="2:6" ht="15.75" x14ac:dyDescent="0.25">
      <c r="B117" s="19">
        <v>4.25</v>
      </c>
      <c r="C117" s="20">
        <v>36.97</v>
      </c>
      <c r="D117" s="39">
        <f t="shared" si="5"/>
        <v>3.6969999999999996E-2</v>
      </c>
      <c r="E117" s="10">
        <f t="shared" si="6"/>
        <v>3.6969999999999996</v>
      </c>
      <c r="F117">
        <f t="shared" si="7"/>
        <v>4.2499999999999956</v>
      </c>
    </row>
    <row r="118" spans="2:6" ht="15.75" x14ac:dyDescent="0.25">
      <c r="B118" s="19">
        <v>4.2916666666666696</v>
      </c>
      <c r="C118" s="20">
        <v>43.57</v>
      </c>
      <c r="D118" s="39">
        <f t="shared" si="5"/>
        <v>4.3569999999999998E-2</v>
      </c>
      <c r="E118" s="10">
        <f t="shared" si="6"/>
        <v>4.3569999999999993</v>
      </c>
      <c r="F118">
        <f t="shared" si="7"/>
        <v>4.2916666666666625</v>
      </c>
    </row>
    <row r="119" spans="2:6" ht="15.75" x14ac:dyDescent="0.25">
      <c r="B119" s="19">
        <v>4.3333333333333304</v>
      </c>
      <c r="C119" s="20">
        <v>44.46</v>
      </c>
      <c r="D119" s="39">
        <f t="shared" si="5"/>
        <v>4.446E-2</v>
      </c>
      <c r="E119" s="10">
        <f t="shared" si="6"/>
        <v>4.4459999999999997</v>
      </c>
      <c r="F119">
        <f t="shared" si="7"/>
        <v>4.3333333333333295</v>
      </c>
    </row>
    <row r="120" spans="2:6" ht="15.75" x14ac:dyDescent="0.25">
      <c r="B120" s="19">
        <v>4.375</v>
      </c>
      <c r="C120" s="20">
        <v>43.57</v>
      </c>
      <c r="D120" s="39">
        <f t="shared" si="5"/>
        <v>4.3569999999999998E-2</v>
      </c>
      <c r="E120" s="10">
        <f t="shared" si="6"/>
        <v>4.3569999999999993</v>
      </c>
      <c r="F120">
        <f t="shared" si="7"/>
        <v>4.3749999999999964</v>
      </c>
    </row>
    <row r="121" spans="2:6" ht="15.75" x14ac:dyDescent="0.25">
      <c r="B121" s="19">
        <v>4.4166666666666696</v>
      </c>
      <c r="C121" s="20">
        <v>43.22</v>
      </c>
      <c r="D121" s="39">
        <f t="shared" si="5"/>
        <v>4.3220000000000001E-2</v>
      </c>
      <c r="E121" s="10">
        <f t="shared" si="6"/>
        <v>4.3220000000000001</v>
      </c>
      <c r="F121">
        <f t="shared" si="7"/>
        <v>4.4166666666666634</v>
      </c>
    </row>
    <row r="122" spans="2:6" ht="15.75" x14ac:dyDescent="0.25">
      <c r="B122" s="19">
        <v>4.4583333333333304</v>
      </c>
      <c r="C122" s="20">
        <v>41.92</v>
      </c>
      <c r="D122" s="39">
        <f t="shared" si="5"/>
        <v>4.1919999999999999E-2</v>
      </c>
      <c r="E122" s="10">
        <f t="shared" si="6"/>
        <v>4.1920000000000002</v>
      </c>
      <c r="F122">
        <f t="shared" si="7"/>
        <v>4.4583333333333304</v>
      </c>
    </row>
    <row r="123" spans="2:6" ht="15.75" x14ac:dyDescent="0.25">
      <c r="B123" s="19">
        <v>4.5</v>
      </c>
      <c r="C123" s="20">
        <v>39.11</v>
      </c>
      <c r="D123" s="39">
        <f t="shared" si="5"/>
        <v>3.9109999999999999E-2</v>
      </c>
      <c r="E123" s="10">
        <f t="shared" si="6"/>
        <v>3.911</v>
      </c>
      <c r="F123">
        <f t="shared" si="7"/>
        <v>4.4999999999999973</v>
      </c>
    </row>
    <row r="124" spans="2:6" ht="15.75" x14ac:dyDescent="0.25">
      <c r="B124" s="19">
        <v>4.5416666666666696</v>
      </c>
      <c r="C124" s="20">
        <v>37.35</v>
      </c>
      <c r="D124" s="39">
        <f t="shared" si="5"/>
        <v>3.7350000000000001E-2</v>
      </c>
      <c r="E124" s="10">
        <f t="shared" si="6"/>
        <v>3.7350000000000003</v>
      </c>
      <c r="F124">
        <f t="shared" si="7"/>
        <v>4.5416666666666643</v>
      </c>
    </row>
    <row r="125" spans="2:6" ht="15.75" x14ac:dyDescent="0.25">
      <c r="B125" s="19">
        <v>4.5833333333333304</v>
      </c>
      <c r="C125" s="20">
        <v>36.5</v>
      </c>
      <c r="D125" s="39">
        <f t="shared" si="5"/>
        <v>3.6499999999999998E-2</v>
      </c>
      <c r="E125" s="10">
        <f t="shared" si="6"/>
        <v>3.65</v>
      </c>
      <c r="F125">
        <f t="shared" si="7"/>
        <v>4.5833333333333313</v>
      </c>
    </row>
    <row r="126" spans="2:6" ht="15.75" x14ac:dyDescent="0.25">
      <c r="B126" s="19">
        <v>4.625</v>
      </c>
      <c r="C126" s="20">
        <v>36.57</v>
      </c>
      <c r="D126" s="39">
        <f t="shared" si="5"/>
        <v>3.6569999999999998E-2</v>
      </c>
      <c r="E126" s="10">
        <f t="shared" si="6"/>
        <v>3.657</v>
      </c>
      <c r="F126">
        <f t="shared" si="7"/>
        <v>4.6249999999999982</v>
      </c>
    </row>
    <row r="127" spans="2:6" ht="15.75" x14ac:dyDescent="0.25">
      <c r="B127" s="19">
        <v>4.6666666666666696</v>
      </c>
      <c r="C127" s="20">
        <v>37.520000000000003</v>
      </c>
      <c r="D127" s="39">
        <f t="shared" si="5"/>
        <v>3.7520000000000005E-2</v>
      </c>
      <c r="E127" s="10">
        <f t="shared" si="6"/>
        <v>3.7520000000000007</v>
      </c>
      <c r="F127">
        <f t="shared" si="7"/>
        <v>4.6666666666666652</v>
      </c>
    </row>
    <row r="128" spans="2:6" ht="15.75" x14ac:dyDescent="0.25">
      <c r="B128" s="19">
        <v>4.7083333333333304</v>
      </c>
      <c r="C128" s="20">
        <v>38.020000000000003</v>
      </c>
      <c r="D128" s="39">
        <f t="shared" si="5"/>
        <v>3.8020000000000005E-2</v>
      </c>
      <c r="E128" s="10">
        <f t="shared" si="6"/>
        <v>3.8020000000000005</v>
      </c>
      <c r="F128">
        <f t="shared" si="7"/>
        <v>4.7083333333333321</v>
      </c>
    </row>
    <row r="129" spans="1:6" ht="15.75" x14ac:dyDescent="0.25">
      <c r="B129" s="19">
        <v>4.75</v>
      </c>
      <c r="C129" s="20">
        <v>50.1</v>
      </c>
      <c r="D129" s="39">
        <f t="shared" si="5"/>
        <v>5.0099999999999999E-2</v>
      </c>
      <c r="E129" s="10">
        <f t="shared" si="6"/>
        <v>5.01</v>
      </c>
      <c r="F129">
        <f t="shared" si="7"/>
        <v>4.7499999999999991</v>
      </c>
    </row>
    <row r="130" spans="1:6" ht="15.75" x14ac:dyDescent="0.25">
      <c r="B130" s="19">
        <v>4.7916666666666696</v>
      </c>
      <c r="C130" s="20">
        <v>124.15</v>
      </c>
      <c r="D130" s="39">
        <f t="shared" si="5"/>
        <v>0.12415000000000001</v>
      </c>
      <c r="E130" s="10">
        <f t="shared" si="6"/>
        <v>12.415000000000001</v>
      </c>
      <c r="F130">
        <f t="shared" si="7"/>
        <v>4.7916666666666661</v>
      </c>
    </row>
    <row r="131" spans="1:6" ht="15.75" x14ac:dyDescent="0.25">
      <c r="B131" s="19">
        <v>4.8333333333333304</v>
      </c>
      <c r="C131" s="20">
        <v>81.430000000000007</v>
      </c>
      <c r="D131" s="39">
        <f t="shared" si="5"/>
        <v>8.1430000000000002E-2</v>
      </c>
      <c r="E131" s="10">
        <f t="shared" si="6"/>
        <v>8.1430000000000007</v>
      </c>
      <c r="F131">
        <f t="shared" si="7"/>
        <v>4.833333333333333</v>
      </c>
    </row>
    <row r="132" spans="1:6" ht="15.75" x14ac:dyDescent="0.25">
      <c r="B132" s="19">
        <v>4.875</v>
      </c>
      <c r="C132" s="20">
        <v>48</v>
      </c>
      <c r="D132" s="39">
        <f t="shared" si="5"/>
        <v>4.8000000000000001E-2</v>
      </c>
      <c r="E132" s="10">
        <f t="shared" si="6"/>
        <v>4.8</v>
      </c>
      <c r="F132">
        <f t="shared" si="7"/>
        <v>4.875</v>
      </c>
    </row>
    <row r="133" spans="1:6" ht="15.75" x14ac:dyDescent="0.25">
      <c r="B133" s="19">
        <v>4.9166666666666696</v>
      </c>
      <c r="C133" s="20">
        <v>41.41</v>
      </c>
      <c r="D133" s="39">
        <f t="shared" si="5"/>
        <v>4.1409999999999995E-2</v>
      </c>
      <c r="E133" s="10">
        <f t="shared" si="6"/>
        <v>4.1409999999999991</v>
      </c>
      <c r="F133">
        <f t="shared" si="7"/>
        <v>4.916666666666667</v>
      </c>
    </row>
    <row r="134" spans="1:6" ht="15.75" x14ac:dyDescent="0.25">
      <c r="B134" s="19">
        <v>4.9583333333333304</v>
      </c>
      <c r="C134" s="20">
        <v>41.41</v>
      </c>
      <c r="D134" s="39">
        <f t="shared" si="5"/>
        <v>4.1409999999999995E-2</v>
      </c>
      <c r="E134" s="10">
        <f t="shared" si="6"/>
        <v>4.1409999999999991</v>
      </c>
      <c r="F134">
        <f t="shared" si="7"/>
        <v>4.9583333333333339</v>
      </c>
    </row>
    <row r="135" spans="1:6" ht="15.75" x14ac:dyDescent="0.25">
      <c r="A135" t="s">
        <v>49</v>
      </c>
      <c r="B135" s="19">
        <v>5</v>
      </c>
      <c r="C135" s="20">
        <v>38.94</v>
      </c>
      <c r="D135" s="39">
        <f t="shared" si="5"/>
        <v>3.8939999999999995E-2</v>
      </c>
      <c r="E135" s="10">
        <f t="shared" si="6"/>
        <v>3.8939999999999997</v>
      </c>
      <c r="F135">
        <f t="shared" si="7"/>
        <v>5.0000000000000009</v>
      </c>
    </row>
    <row r="136" spans="1:6" ht="15.75" x14ac:dyDescent="0.25">
      <c r="B136" s="19">
        <v>5.0416666666666696</v>
      </c>
      <c r="C136" s="20">
        <v>38.950000000000003</v>
      </c>
      <c r="D136" s="39">
        <f t="shared" si="5"/>
        <v>3.8950000000000005E-2</v>
      </c>
      <c r="E136" s="10">
        <f t="shared" si="6"/>
        <v>3.8950000000000005</v>
      </c>
      <c r="F136">
        <f t="shared" si="7"/>
        <v>5.0416666666666679</v>
      </c>
    </row>
    <row r="137" spans="1:6" ht="15.75" x14ac:dyDescent="0.25">
      <c r="B137" s="19">
        <v>5.0833333333333304</v>
      </c>
      <c r="C137" s="20">
        <v>37.590000000000003</v>
      </c>
      <c r="D137" s="39">
        <f t="shared" si="5"/>
        <v>3.7590000000000005E-2</v>
      </c>
      <c r="E137" s="10">
        <f t="shared" si="6"/>
        <v>3.7590000000000003</v>
      </c>
      <c r="F137">
        <f t="shared" si="7"/>
        <v>5.0833333333333348</v>
      </c>
    </row>
    <row r="138" spans="1:6" ht="15.75" x14ac:dyDescent="0.25">
      <c r="B138" s="19">
        <v>5.125</v>
      </c>
      <c r="C138" s="20">
        <v>35.93</v>
      </c>
      <c r="D138" s="39">
        <f t="shared" si="5"/>
        <v>3.5929999999999997E-2</v>
      </c>
      <c r="E138" s="10">
        <f t="shared" si="6"/>
        <v>3.5929999999999995</v>
      </c>
      <c r="F138">
        <f t="shared" si="7"/>
        <v>5.1250000000000018</v>
      </c>
    </row>
    <row r="139" spans="1:6" ht="15.75" x14ac:dyDescent="0.25">
      <c r="B139" s="19">
        <v>5.1666666666666696</v>
      </c>
      <c r="C139" s="20">
        <v>33.29</v>
      </c>
      <c r="D139" s="39">
        <f t="shared" si="5"/>
        <v>3.329E-2</v>
      </c>
      <c r="E139" s="10">
        <f t="shared" si="6"/>
        <v>3.3290000000000002</v>
      </c>
      <c r="F139">
        <f t="shared" si="7"/>
        <v>5.1666666666666687</v>
      </c>
    </row>
    <row r="140" spans="1:6" ht="15.75" x14ac:dyDescent="0.25">
      <c r="B140" s="19">
        <v>5.2083333333333304</v>
      </c>
      <c r="C140" s="20">
        <v>30.79</v>
      </c>
      <c r="D140" s="39">
        <f t="shared" si="5"/>
        <v>3.0789999999999998E-2</v>
      </c>
      <c r="E140" s="10">
        <f t="shared" si="6"/>
        <v>3.0789999999999997</v>
      </c>
      <c r="F140">
        <f t="shared" si="7"/>
        <v>5.2083333333333357</v>
      </c>
    </row>
    <row r="141" spans="1:6" ht="15.75" x14ac:dyDescent="0.25">
      <c r="B141" s="19">
        <v>5.25</v>
      </c>
      <c r="C141" s="20">
        <v>35.880000000000003</v>
      </c>
      <c r="D141" s="39">
        <f t="shared" si="5"/>
        <v>3.5880000000000002E-2</v>
      </c>
      <c r="E141" s="10">
        <f t="shared" si="6"/>
        <v>3.5880000000000001</v>
      </c>
      <c r="F141">
        <f t="shared" si="7"/>
        <v>5.2500000000000027</v>
      </c>
    </row>
    <row r="142" spans="1:6" ht="15.75" x14ac:dyDescent="0.25">
      <c r="B142" s="19">
        <v>5.2916666666666696</v>
      </c>
      <c r="C142" s="20">
        <v>44.13</v>
      </c>
      <c r="D142" s="39">
        <f t="shared" si="5"/>
        <v>4.4130000000000003E-2</v>
      </c>
      <c r="E142" s="10">
        <f t="shared" si="6"/>
        <v>4.4130000000000003</v>
      </c>
      <c r="F142">
        <f t="shared" si="7"/>
        <v>5.2916666666666696</v>
      </c>
    </row>
    <row r="143" spans="1:6" ht="15.75" x14ac:dyDescent="0.25">
      <c r="B143" s="19">
        <v>5.3333333333333304</v>
      </c>
      <c r="C143" s="20">
        <v>45.12</v>
      </c>
      <c r="D143" s="39">
        <f t="shared" si="5"/>
        <v>4.512E-2</v>
      </c>
      <c r="E143" s="10">
        <f t="shared" si="6"/>
        <v>4.5120000000000005</v>
      </c>
      <c r="F143">
        <f t="shared" si="7"/>
        <v>5.3333333333333366</v>
      </c>
    </row>
    <row r="144" spans="1:6" ht="15.75" x14ac:dyDescent="0.25">
      <c r="B144" s="19">
        <v>5.375</v>
      </c>
      <c r="C144" s="20">
        <v>47.5</v>
      </c>
      <c r="D144" s="39">
        <f t="shared" ref="D144:D182" si="8">C144/1000</f>
        <v>4.7500000000000001E-2</v>
      </c>
      <c r="E144" s="10">
        <f t="shared" ref="E144:E182" si="9">D144*100</f>
        <v>4.75</v>
      </c>
      <c r="F144">
        <f t="shared" si="7"/>
        <v>5.3750000000000036</v>
      </c>
    </row>
    <row r="145" spans="1:6" ht="15.75" x14ac:dyDescent="0.25">
      <c r="B145" s="19">
        <v>5.4166666666666696</v>
      </c>
      <c r="C145" s="20">
        <v>50</v>
      </c>
      <c r="D145" s="39">
        <f t="shared" si="8"/>
        <v>0.05</v>
      </c>
      <c r="E145" s="10">
        <f t="shared" si="9"/>
        <v>5</v>
      </c>
      <c r="F145">
        <f t="shared" si="7"/>
        <v>5.4166666666666705</v>
      </c>
    </row>
    <row r="146" spans="1:6" ht="15.75" x14ac:dyDescent="0.25">
      <c r="B146" s="19">
        <v>5.4583333333333304</v>
      </c>
      <c r="C146" s="20">
        <v>49</v>
      </c>
      <c r="D146" s="39">
        <f t="shared" si="8"/>
        <v>4.9000000000000002E-2</v>
      </c>
      <c r="E146" s="10">
        <f t="shared" si="9"/>
        <v>4.9000000000000004</v>
      </c>
      <c r="F146">
        <f t="shared" si="7"/>
        <v>5.4583333333333375</v>
      </c>
    </row>
    <row r="147" spans="1:6" ht="15.75" x14ac:dyDescent="0.25">
      <c r="B147" s="19">
        <v>5.5</v>
      </c>
      <c r="C147" s="20">
        <v>42.39</v>
      </c>
      <c r="D147" s="39">
        <f t="shared" si="8"/>
        <v>4.2389999999999997E-2</v>
      </c>
      <c r="E147" s="10">
        <f t="shared" si="9"/>
        <v>4.2389999999999999</v>
      </c>
      <c r="F147">
        <f t="shared" si="7"/>
        <v>5.5000000000000044</v>
      </c>
    </row>
    <row r="148" spans="1:6" ht="15.75" x14ac:dyDescent="0.25">
      <c r="B148" s="19">
        <v>5.5416666666666696</v>
      </c>
      <c r="C148" s="20">
        <v>36.99</v>
      </c>
      <c r="D148" s="39">
        <f t="shared" si="8"/>
        <v>3.6990000000000002E-2</v>
      </c>
      <c r="E148" s="10">
        <f t="shared" si="9"/>
        <v>3.6990000000000003</v>
      </c>
      <c r="F148">
        <f t="shared" si="7"/>
        <v>5.5416666666666714</v>
      </c>
    </row>
    <row r="149" spans="1:6" ht="15.75" x14ac:dyDescent="0.25">
      <c r="B149" s="19">
        <v>5.5833333333333304</v>
      </c>
      <c r="C149" s="20">
        <v>35.159999999999997</v>
      </c>
      <c r="D149" s="39">
        <f t="shared" si="8"/>
        <v>3.5159999999999997E-2</v>
      </c>
      <c r="E149" s="10">
        <f t="shared" si="9"/>
        <v>3.5159999999999996</v>
      </c>
      <c r="F149">
        <f t="shared" si="7"/>
        <v>5.5833333333333384</v>
      </c>
    </row>
    <row r="150" spans="1:6" ht="15.75" x14ac:dyDescent="0.25">
      <c r="B150" s="19">
        <v>5.625</v>
      </c>
      <c r="C150" s="20">
        <v>35.04</v>
      </c>
      <c r="D150" s="39">
        <f t="shared" si="8"/>
        <v>3.5040000000000002E-2</v>
      </c>
      <c r="E150" s="10">
        <f t="shared" si="9"/>
        <v>3.504</v>
      </c>
      <c r="F150">
        <f t="shared" si="7"/>
        <v>5.6250000000000053</v>
      </c>
    </row>
    <row r="151" spans="1:6" ht="15.75" x14ac:dyDescent="0.25">
      <c r="B151" s="19">
        <v>5.6666666666666696</v>
      </c>
      <c r="C151" s="20">
        <v>35</v>
      </c>
      <c r="D151" s="39">
        <f t="shared" si="8"/>
        <v>3.5000000000000003E-2</v>
      </c>
      <c r="E151" s="10">
        <f t="shared" si="9"/>
        <v>3.5000000000000004</v>
      </c>
      <c r="F151">
        <f t="shared" si="7"/>
        <v>5.6666666666666723</v>
      </c>
    </row>
    <row r="152" spans="1:6" ht="15.75" x14ac:dyDescent="0.25">
      <c r="B152" s="19">
        <v>5.7083333333333304</v>
      </c>
      <c r="C152" s="20">
        <v>38.979999999999997</v>
      </c>
      <c r="D152" s="39">
        <f t="shared" si="8"/>
        <v>3.8979999999999994E-2</v>
      </c>
      <c r="E152" s="10">
        <f t="shared" si="9"/>
        <v>3.8979999999999992</v>
      </c>
      <c r="F152">
        <f t="shared" si="7"/>
        <v>5.7083333333333393</v>
      </c>
    </row>
    <row r="153" spans="1:6" ht="15.75" x14ac:dyDescent="0.25">
      <c r="B153" s="19">
        <v>5.75</v>
      </c>
      <c r="C153" s="20">
        <v>50.14</v>
      </c>
      <c r="D153" s="39">
        <f t="shared" si="8"/>
        <v>5.0140000000000004E-2</v>
      </c>
      <c r="E153" s="10">
        <f t="shared" si="9"/>
        <v>5.0140000000000002</v>
      </c>
      <c r="F153">
        <f t="shared" si="7"/>
        <v>5.7500000000000062</v>
      </c>
    </row>
    <row r="154" spans="1:6" ht="15.75" x14ac:dyDescent="0.25">
      <c r="B154" s="19">
        <v>5.7916666666666696</v>
      </c>
      <c r="C154" s="20">
        <v>95.32</v>
      </c>
      <c r="D154" s="39">
        <f t="shared" si="8"/>
        <v>9.5319999999999988E-2</v>
      </c>
      <c r="E154" s="10">
        <f t="shared" si="9"/>
        <v>9.5319999999999983</v>
      </c>
      <c r="F154">
        <f t="shared" si="7"/>
        <v>5.7916666666666732</v>
      </c>
    </row>
    <row r="155" spans="1:6" ht="15.75" x14ac:dyDescent="0.25">
      <c r="B155" s="19">
        <v>5.8333333333333304</v>
      </c>
      <c r="C155" s="20">
        <v>57.9</v>
      </c>
      <c r="D155" s="39">
        <f t="shared" si="8"/>
        <v>5.79E-2</v>
      </c>
      <c r="E155" s="10">
        <f t="shared" si="9"/>
        <v>5.79</v>
      </c>
      <c r="F155">
        <f t="shared" si="7"/>
        <v>5.8333333333333401</v>
      </c>
    </row>
    <row r="156" spans="1:6" ht="15.75" x14ac:dyDescent="0.25">
      <c r="B156" s="19">
        <v>5.875</v>
      </c>
      <c r="C156" s="20">
        <v>35.549999999999997</v>
      </c>
      <c r="D156" s="39">
        <f t="shared" si="8"/>
        <v>3.5549999999999998E-2</v>
      </c>
      <c r="E156" s="10">
        <f t="shared" si="9"/>
        <v>3.5549999999999997</v>
      </c>
      <c r="F156">
        <f t="shared" si="7"/>
        <v>5.8750000000000071</v>
      </c>
    </row>
    <row r="157" spans="1:6" ht="15.75" x14ac:dyDescent="0.25">
      <c r="B157" s="19">
        <v>5.9166666666666696</v>
      </c>
      <c r="C157" s="20">
        <v>35.049999999999997</v>
      </c>
      <c r="D157" s="39">
        <f t="shared" si="8"/>
        <v>3.5049999999999998E-2</v>
      </c>
      <c r="E157" s="10">
        <f t="shared" si="9"/>
        <v>3.5049999999999999</v>
      </c>
      <c r="F157">
        <f t="shared" si="7"/>
        <v>5.9166666666666741</v>
      </c>
    </row>
    <row r="158" spans="1:6" ht="15.75" x14ac:dyDescent="0.25">
      <c r="B158" s="19">
        <v>5.9583333333333304</v>
      </c>
      <c r="C158" s="20">
        <v>33.090000000000003</v>
      </c>
      <c r="D158" s="39">
        <f t="shared" si="8"/>
        <v>3.3090000000000001E-2</v>
      </c>
      <c r="E158" s="10">
        <f t="shared" si="9"/>
        <v>3.3090000000000002</v>
      </c>
      <c r="F158">
        <f t="shared" si="7"/>
        <v>5.958333333333341</v>
      </c>
    </row>
    <row r="159" spans="1:6" ht="15.75" x14ac:dyDescent="0.25">
      <c r="A159" t="s">
        <v>50</v>
      </c>
      <c r="B159" s="19">
        <v>6</v>
      </c>
      <c r="C159" s="20">
        <v>38.96</v>
      </c>
      <c r="D159" s="39">
        <f t="shared" si="8"/>
        <v>3.8960000000000002E-2</v>
      </c>
      <c r="E159" s="10">
        <f t="shared" si="9"/>
        <v>3.8960000000000004</v>
      </c>
      <c r="F159">
        <f t="shared" si="7"/>
        <v>6.000000000000008</v>
      </c>
    </row>
    <row r="160" spans="1:6" ht="15.75" x14ac:dyDescent="0.25">
      <c r="B160" s="19">
        <v>6.0416666666666696</v>
      </c>
      <c r="C160" s="20">
        <v>37.97</v>
      </c>
      <c r="D160" s="39">
        <f t="shared" si="8"/>
        <v>3.7969999999999997E-2</v>
      </c>
      <c r="E160" s="10">
        <f t="shared" si="9"/>
        <v>3.7969999999999997</v>
      </c>
      <c r="F160">
        <f t="shared" si="7"/>
        <v>6.041666666666675</v>
      </c>
    </row>
    <row r="161" spans="2:6" ht="15.75" x14ac:dyDescent="0.25">
      <c r="B161" s="19">
        <v>6.0833333333333304</v>
      </c>
      <c r="C161" s="20">
        <v>37.97</v>
      </c>
      <c r="D161" s="39">
        <f t="shared" si="8"/>
        <v>3.7969999999999997E-2</v>
      </c>
      <c r="E161" s="10">
        <f t="shared" si="9"/>
        <v>3.7969999999999997</v>
      </c>
      <c r="F161">
        <f t="shared" si="7"/>
        <v>6.0833333333333419</v>
      </c>
    </row>
    <row r="162" spans="2:6" ht="15.75" x14ac:dyDescent="0.25">
      <c r="B162" s="19">
        <v>6.125</v>
      </c>
      <c r="C162" s="20">
        <v>35.44</v>
      </c>
      <c r="D162" s="39">
        <f t="shared" si="8"/>
        <v>3.5439999999999999E-2</v>
      </c>
      <c r="E162" s="10">
        <f t="shared" si="9"/>
        <v>3.544</v>
      </c>
      <c r="F162">
        <f t="shared" si="7"/>
        <v>6.1250000000000089</v>
      </c>
    </row>
    <row r="163" spans="2:6" ht="15.75" x14ac:dyDescent="0.25">
      <c r="B163" s="19">
        <v>6.1666666666666696</v>
      </c>
      <c r="C163" s="20">
        <v>33.03</v>
      </c>
      <c r="D163" s="39">
        <f t="shared" si="8"/>
        <v>3.3030000000000004E-2</v>
      </c>
      <c r="E163" s="10">
        <f t="shared" si="9"/>
        <v>3.3030000000000004</v>
      </c>
      <c r="F163">
        <f t="shared" si="7"/>
        <v>6.1666666666666758</v>
      </c>
    </row>
    <row r="164" spans="2:6" ht="15.75" x14ac:dyDescent="0.25">
      <c r="B164" s="19">
        <v>6.2083333333333304</v>
      </c>
      <c r="C164" s="20">
        <v>31.55</v>
      </c>
      <c r="D164" s="39">
        <f t="shared" si="8"/>
        <v>3.1550000000000002E-2</v>
      </c>
      <c r="E164" s="10">
        <f t="shared" si="9"/>
        <v>3.1550000000000002</v>
      </c>
      <c r="F164">
        <f t="shared" si="7"/>
        <v>6.2083333333333428</v>
      </c>
    </row>
    <row r="165" spans="2:6" ht="15.75" x14ac:dyDescent="0.25">
      <c r="B165" s="19">
        <v>6.25</v>
      </c>
      <c r="C165" s="20">
        <v>33.94</v>
      </c>
      <c r="D165" s="39">
        <f t="shared" si="8"/>
        <v>3.3939999999999998E-2</v>
      </c>
      <c r="E165" s="10">
        <f t="shared" si="9"/>
        <v>3.3939999999999997</v>
      </c>
      <c r="F165">
        <f t="shared" si="7"/>
        <v>6.2500000000000098</v>
      </c>
    </row>
    <row r="166" spans="2:6" ht="15.75" x14ac:dyDescent="0.25">
      <c r="B166" s="19">
        <v>6.2916666666666696</v>
      </c>
      <c r="C166" s="20">
        <v>37.979999999999997</v>
      </c>
      <c r="D166" s="39">
        <f t="shared" si="8"/>
        <v>3.798E-2</v>
      </c>
      <c r="E166" s="10">
        <f t="shared" si="9"/>
        <v>3.798</v>
      </c>
      <c r="F166">
        <f t="shared" si="7"/>
        <v>6.2916666666666767</v>
      </c>
    </row>
    <row r="167" spans="2:6" ht="15.75" x14ac:dyDescent="0.25">
      <c r="B167" s="19">
        <v>6.3333333333333304</v>
      </c>
      <c r="C167" s="20">
        <v>34.58</v>
      </c>
      <c r="D167" s="39">
        <f t="shared" si="8"/>
        <v>3.458E-2</v>
      </c>
      <c r="E167" s="10">
        <f t="shared" si="9"/>
        <v>3.4580000000000002</v>
      </c>
      <c r="F167">
        <f t="shared" si="7"/>
        <v>6.3333333333333437</v>
      </c>
    </row>
    <row r="168" spans="2:6" ht="15.75" x14ac:dyDescent="0.25">
      <c r="B168" s="19">
        <v>6.375</v>
      </c>
      <c r="C168" s="20">
        <v>39.92</v>
      </c>
      <c r="D168" s="39">
        <f t="shared" si="8"/>
        <v>3.9920000000000004E-2</v>
      </c>
      <c r="E168" s="10">
        <f t="shared" si="9"/>
        <v>3.9920000000000004</v>
      </c>
      <c r="F168">
        <f t="shared" ref="F168:F182" si="10">F167+1/24</f>
        <v>6.3750000000000107</v>
      </c>
    </row>
    <row r="169" spans="2:6" ht="15.75" x14ac:dyDescent="0.25">
      <c r="B169" s="19">
        <v>6.4166666666666696</v>
      </c>
      <c r="C169" s="20">
        <v>47.23</v>
      </c>
      <c r="D169" s="39">
        <f t="shared" si="8"/>
        <v>4.7229999999999994E-2</v>
      </c>
      <c r="E169" s="10">
        <f t="shared" si="9"/>
        <v>4.722999999999999</v>
      </c>
      <c r="F169">
        <f t="shared" si="10"/>
        <v>6.4166666666666776</v>
      </c>
    </row>
    <row r="170" spans="2:6" ht="15.75" x14ac:dyDescent="0.25">
      <c r="B170" s="19">
        <v>6.4583333333333304</v>
      </c>
      <c r="C170" s="20">
        <v>47</v>
      </c>
      <c r="D170" s="39">
        <f t="shared" si="8"/>
        <v>4.7E-2</v>
      </c>
      <c r="E170" s="10">
        <f t="shared" si="9"/>
        <v>4.7</v>
      </c>
      <c r="F170">
        <f t="shared" si="10"/>
        <v>6.4583333333333446</v>
      </c>
    </row>
    <row r="171" spans="2:6" ht="15.75" x14ac:dyDescent="0.25">
      <c r="B171" s="19">
        <v>6.5</v>
      </c>
      <c r="C171" s="20">
        <v>48</v>
      </c>
      <c r="D171" s="39">
        <f t="shared" si="8"/>
        <v>4.8000000000000001E-2</v>
      </c>
      <c r="E171" s="10">
        <f t="shared" si="9"/>
        <v>4.8</v>
      </c>
      <c r="F171">
        <f t="shared" si="10"/>
        <v>6.5000000000000115</v>
      </c>
    </row>
    <row r="172" spans="2:6" ht="15.75" x14ac:dyDescent="0.25">
      <c r="B172" s="19">
        <v>6.5416666666666696</v>
      </c>
      <c r="C172" s="20">
        <v>44.92</v>
      </c>
      <c r="D172" s="39">
        <f t="shared" si="8"/>
        <v>4.4920000000000002E-2</v>
      </c>
      <c r="E172" s="10">
        <f t="shared" si="9"/>
        <v>4.492</v>
      </c>
      <c r="F172">
        <f t="shared" si="10"/>
        <v>6.5416666666666785</v>
      </c>
    </row>
    <row r="173" spans="2:6" ht="15.75" x14ac:dyDescent="0.25">
      <c r="B173" s="19">
        <v>6.5833333333333304</v>
      </c>
      <c r="C173" s="20">
        <v>40.090000000000003</v>
      </c>
      <c r="D173" s="39">
        <f t="shared" si="8"/>
        <v>4.0090000000000001E-2</v>
      </c>
      <c r="E173" s="10">
        <f t="shared" si="9"/>
        <v>4.0090000000000003</v>
      </c>
      <c r="F173">
        <f t="shared" si="10"/>
        <v>6.5833333333333455</v>
      </c>
    </row>
    <row r="174" spans="2:6" ht="15.75" x14ac:dyDescent="0.25">
      <c r="B174" s="19">
        <v>6.625</v>
      </c>
      <c r="C174" s="20">
        <v>35.979999999999997</v>
      </c>
      <c r="D174" s="39">
        <f t="shared" si="8"/>
        <v>3.5979999999999998E-2</v>
      </c>
      <c r="E174" s="10">
        <f t="shared" si="9"/>
        <v>3.5979999999999999</v>
      </c>
      <c r="F174">
        <f t="shared" si="10"/>
        <v>6.6250000000000124</v>
      </c>
    </row>
    <row r="175" spans="2:6" ht="15.75" x14ac:dyDescent="0.25">
      <c r="B175" s="19">
        <v>6.6666666666666696</v>
      </c>
      <c r="C175" s="20">
        <v>36.68</v>
      </c>
      <c r="D175" s="39">
        <f t="shared" si="8"/>
        <v>3.6679999999999997E-2</v>
      </c>
      <c r="E175" s="10">
        <f t="shared" si="9"/>
        <v>3.6679999999999997</v>
      </c>
      <c r="F175">
        <f t="shared" si="10"/>
        <v>6.6666666666666794</v>
      </c>
    </row>
    <row r="176" spans="2:6" ht="15.75" x14ac:dyDescent="0.25">
      <c r="B176" s="19">
        <v>6.7083333333333304</v>
      </c>
      <c r="C176" s="20">
        <v>35.94</v>
      </c>
      <c r="D176" s="39">
        <f t="shared" si="8"/>
        <v>3.594E-2</v>
      </c>
      <c r="E176" s="10">
        <f t="shared" si="9"/>
        <v>3.5939999999999999</v>
      </c>
      <c r="F176">
        <f t="shared" si="10"/>
        <v>6.7083333333333464</v>
      </c>
    </row>
    <row r="177" spans="2:6" ht="15.75" x14ac:dyDescent="0.25">
      <c r="B177" s="19">
        <v>6.75</v>
      </c>
      <c r="C177" s="20">
        <v>50.19</v>
      </c>
      <c r="D177" s="39">
        <f t="shared" si="8"/>
        <v>5.0189999999999999E-2</v>
      </c>
      <c r="E177" s="10">
        <f t="shared" si="9"/>
        <v>5.0190000000000001</v>
      </c>
      <c r="F177">
        <f t="shared" si="10"/>
        <v>6.7500000000000133</v>
      </c>
    </row>
    <row r="178" spans="2:6" ht="15.75" x14ac:dyDescent="0.25">
      <c r="B178" s="19">
        <v>6.7916666666666696</v>
      </c>
      <c r="C178" s="20">
        <v>99.1</v>
      </c>
      <c r="D178" s="39">
        <f t="shared" si="8"/>
        <v>9.9099999999999994E-2</v>
      </c>
      <c r="E178" s="10">
        <f t="shared" si="9"/>
        <v>9.91</v>
      </c>
      <c r="F178">
        <f t="shared" si="10"/>
        <v>6.7916666666666803</v>
      </c>
    </row>
    <row r="179" spans="2:6" ht="15.75" x14ac:dyDescent="0.25">
      <c r="B179" s="19">
        <v>6.8333333333333304</v>
      </c>
      <c r="C179" s="20">
        <v>74.819999999999993</v>
      </c>
      <c r="D179" s="39">
        <f t="shared" si="8"/>
        <v>7.4819999999999998E-2</v>
      </c>
      <c r="E179" s="10">
        <f t="shared" si="9"/>
        <v>7.4819999999999993</v>
      </c>
      <c r="F179">
        <f t="shared" si="10"/>
        <v>6.8333333333333472</v>
      </c>
    </row>
    <row r="180" spans="2:6" ht="15.75" x14ac:dyDescent="0.25">
      <c r="B180" s="19">
        <v>6.875</v>
      </c>
      <c r="C180" s="20">
        <v>38.97</v>
      </c>
      <c r="D180" s="39">
        <f t="shared" si="8"/>
        <v>3.8969999999999998E-2</v>
      </c>
      <c r="E180" s="10">
        <f t="shared" si="9"/>
        <v>3.8969999999999998</v>
      </c>
      <c r="F180">
        <f t="shared" si="10"/>
        <v>6.8750000000000142</v>
      </c>
    </row>
    <row r="181" spans="2:6" ht="15.75" x14ac:dyDescent="0.25">
      <c r="B181" s="19">
        <v>6.9166666666666696</v>
      </c>
      <c r="C181" s="20">
        <v>41</v>
      </c>
      <c r="D181" s="39">
        <f t="shared" si="8"/>
        <v>4.1000000000000002E-2</v>
      </c>
      <c r="E181" s="10">
        <f t="shared" si="9"/>
        <v>4.1000000000000005</v>
      </c>
      <c r="F181">
        <f t="shared" si="10"/>
        <v>6.9166666666666812</v>
      </c>
    </row>
    <row r="182" spans="2:6" ht="16.5" thickBot="1" x14ac:dyDescent="0.3">
      <c r="B182" s="19">
        <v>6.9583333333333304</v>
      </c>
      <c r="C182" s="20">
        <v>39.82</v>
      </c>
      <c r="D182" s="40">
        <f t="shared" si="8"/>
        <v>3.9820000000000001E-2</v>
      </c>
      <c r="E182" s="10">
        <f t="shared" si="9"/>
        <v>3.9820000000000002</v>
      </c>
      <c r="F182">
        <f t="shared" si="10"/>
        <v>6.9583333333333481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372"/>
  <sheetViews>
    <sheetView workbookViewId="0"/>
  </sheetViews>
  <sheetFormatPr defaultColWidth="12.42578125" defaultRowHeight="15.75" x14ac:dyDescent="0.25"/>
  <cols>
    <col min="1" max="1" width="45" style="10" bestFit="1" customWidth="1"/>
    <col min="2" max="2" width="15.7109375" style="10" customWidth="1"/>
    <col min="3" max="6" width="12.42578125" style="10"/>
    <col min="7" max="7" width="16" style="10" customWidth="1"/>
    <col min="8" max="16384" width="12.42578125" style="10"/>
  </cols>
  <sheetData>
    <row r="1" spans="1:10" x14ac:dyDescent="0.25">
      <c r="A1" s="4" t="s">
        <v>6</v>
      </c>
      <c r="B1" s="2"/>
    </row>
    <row r="2" spans="1:10" ht="16.5" thickBot="1" x14ac:dyDescent="0.3">
      <c r="A2" s="2"/>
      <c r="B2" s="2"/>
    </row>
    <row r="3" spans="1:10" x14ac:dyDescent="0.25">
      <c r="A3" s="2" t="s">
        <v>11</v>
      </c>
      <c r="B3" s="27">
        <v>10</v>
      </c>
    </row>
    <row r="4" spans="1:10" x14ac:dyDescent="0.25">
      <c r="A4" s="2" t="s">
        <v>14</v>
      </c>
      <c r="B4" s="28">
        <v>5</v>
      </c>
    </row>
    <row r="5" spans="1:10" x14ac:dyDescent="0.25">
      <c r="A5" s="2" t="s">
        <v>17</v>
      </c>
      <c r="B5" s="28">
        <v>325</v>
      </c>
    </row>
    <row r="6" spans="1:10" x14ac:dyDescent="0.25">
      <c r="A6" s="2" t="s">
        <v>20</v>
      </c>
      <c r="B6" s="28">
        <v>150</v>
      </c>
    </row>
    <row r="7" spans="1:10" x14ac:dyDescent="0.25">
      <c r="A7" s="2" t="s">
        <v>26</v>
      </c>
      <c r="B7" s="28">
        <v>1</v>
      </c>
    </row>
    <row r="8" spans="1:10" x14ac:dyDescent="0.25">
      <c r="A8" s="2" t="s">
        <v>23</v>
      </c>
      <c r="B8" s="28">
        <v>65</v>
      </c>
    </row>
    <row r="9" spans="1:10" ht="16.5" thickBot="1" x14ac:dyDescent="0.3">
      <c r="A9" s="2" t="s">
        <v>25</v>
      </c>
      <c r="B9" s="29">
        <v>50000</v>
      </c>
    </row>
    <row r="11" spans="1:10" x14ac:dyDescent="0.25">
      <c r="C11" s="10" t="s">
        <v>0</v>
      </c>
      <c r="D11" s="10" t="s">
        <v>34</v>
      </c>
      <c r="E11" s="10" t="s">
        <v>33</v>
      </c>
      <c r="F11" s="10" t="s">
        <v>32</v>
      </c>
      <c r="G11" s="10" t="s">
        <v>31</v>
      </c>
      <c r="I11" s="10" t="s">
        <v>30</v>
      </c>
      <c r="J11" s="10" t="s">
        <v>29</v>
      </c>
    </row>
    <row r="12" spans="1:10" x14ac:dyDescent="0.25">
      <c r="C12" s="11">
        <v>0.45833333333333331</v>
      </c>
      <c r="D12" s="10">
        <v>0</v>
      </c>
      <c r="E12" s="10">
        <f t="shared" ref="E12:E75" si="0">RADIANS(D12)</f>
        <v>0</v>
      </c>
      <c r="F12" s="10">
        <f t="shared" ref="F12:F75" si="1">SIN(E12)</f>
        <v>0</v>
      </c>
      <c r="G12" s="10">
        <v>0.2</v>
      </c>
      <c r="H12" s="10">
        <f t="shared" ref="H12:H75" si="2">F12*G12</f>
        <v>0</v>
      </c>
      <c r="I12" s="10">
        <v>0.1</v>
      </c>
      <c r="J12" s="10">
        <f t="shared" ref="J12:J75" si="3">H12+I12</f>
        <v>0.1</v>
      </c>
    </row>
    <row r="13" spans="1:10" x14ac:dyDescent="0.25">
      <c r="C13" s="5"/>
      <c r="D13" s="10">
        <v>1</v>
      </c>
      <c r="E13" s="10">
        <f t="shared" si="0"/>
        <v>1.7453292519943295E-2</v>
      </c>
      <c r="F13" s="10">
        <f t="shared" si="1"/>
        <v>1.7452406437283512E-2</v>
      </c>
      <c r="G13" s="10">
        <v>0.2</v>
      </c>
      <c r="H13" s="10">
        <f t="shared" si="2"/>
        <v>3.4904812874567027E-3</v>
      </c>
      <c r="I13" s="10">
        <v>0.1</v>
      </c>
      <c r="J13" s="10">
        <f t="shared" si="3"/>
        <v>0.10349048128745671</v>
      </c>
    </row>
    <row r="14" spans="1:10" x14ac:dyDescent="0.25">
      <c r="C14" s="5"/>
      <c r="D14" s="10">
        <v>2</v>
      </c>
      <c r="E14" s="10">
        <f t="shared" si="0"/>
        <v>3.4906585039886591E-2</v>
      </c>
      <c r="F14" s="10">
        <f t="shared" si="1"/>
        <v>3.4899496702500969E-2</v>
      </c>
      <c r="G14" s="10">
        <v>0.2</v>
      </c>
      <c r="H14" s="10">
        <f t="shared" si="2"/>
        <v>6.9798993405001944E-3</v>
      </c>
      <c r="I14" s="10">
        <v>0.1</v>
      </c>
      <c r="J14" s="10">
        <f t="shared" si="3"/>
        <v>0.1069798993405002</v>
      </c>
    </row>
    <row r="15" spans="1:10" x14ac:dyDescent="0.25">
      <c r="C15" s="5"/>
      <c r="D15" s="10">
        <v>3</v>
      </c>
      <c r="E15" s="10">
        <f t="shared" si="0"/>
        <v>5.235987755982989E-2</v>
      </c>
      <c r="F15" s="10">
        <f t="shared" si="1"/>
        <v>5.2335956242943835E-2</v>
      </c>
      <c r="G15" s="10">
        <v>0.2</v>
      </c>
      <c r="H15" s="10">
        <f t="shared" si="2"/>
        <v>1.0467191248588768E-2</v>
      </c>
      <c r="I15" s="10">
        <v>0.1</v>
      </c>
      <c r="J15" s="10">
        <f t="shared" si="3"/>
        <v>0.11046719124858878</v>
      </c>
    </row>
    <row r="16" spans="1:10" x14ac:dyDescent="0.25">
      <c r="C16" s="5"/>
      <c r="D16" s="10">
        <v>4</v>
      </c>
      <c r="E16" s="10">
        <f t="shared" si="0"/>
        <v>6.9813170079773182E-2</v>
      </c>
      <c r="F16" s="10">
        <f t="shared" si="1"/>
        <v>6.9756473744125302E-2</v>
      </c>
      <c r="G16" s="10">
        <v>0.2</v>
      </c>
      <c r="H16" s="10">
        <f t="shared" si="2"/>
        <v>1.395129474882506E-2</v>
      </c>
      <c r="I16" s="10">
        <v>0.1</v>
      </c>
      <c r="J16" s="10">
        <f t="shared" si="3"/>
        <v>0.11395129474882507</v>
      </c>
    </row>
    <row r="17" spans="3:10" x14ac:dyDescent="0.25">
      <c r="C17" s="5"/>
      <c r="D17" s="10">
        <v>5</v>
      </c>
      <c r="E17" s="10">
        <f t="shared" si="0"/>
        <v>8.7266462599716474E-2</v>
      </c>
      <c r="F17" s="10">
        <f t="shared" si="1"/>
        <v>8.7155742747658166E-2</v>
      </c>
      <c r="G17" s="10">
        <v>0.2</v>
      </c>
      <c r="H17" s="10">
        <f t="shared" si="2"/>
        <v>1.7431148549531632E-2</v>
      </c>
      <c r="I17" s="10">
        <v>0.1</v>
      </c>
      <c r="J17" s="10">
        <f t="shared" si="3"/>
        <v>0.11743114854953164</v>
      </c>
    </row>
    <row r="18" spans="3:10" x14ac:dyDescent="0.25">
      <c r="C18" s="5"/>
      <c r="D18" s="10">
        <v>6</v>
      </c>
      <c r="E18" s="10">
        <f t="shared" si="0"/>
        <v>0.10471975511965978</v>
      </c>
      <c r="F18" s="10">
        <f t="shared" si="1"/>
        <v>0.10452846326765347</v>
      </c>
      <c r="G18" s="10">
        <v>0.2</v>
      </c>
      <c r="H18" s="10">
        <f t="shared" si="2"/>
        <v>2.0905692653530695E-2</v>
      </c>
      <c r="I18" s="10">
        <v>0.1</v>
      </c>
      <c r="J18" s="10">
        <f t="shared" si="3"/>
        <v>0.1209056926535307</v>
      </c>
    </row>
    <row r="19" spans="3:10" x14ac:dyDescent="0.25">
      <c r="C19" s="5"/>
      <c r="D19" s="10">
        <v>7</v>
      </c>
      <c r="E19" s="10">
        <f t="shared" si="0"/>
        <v>0.12217304763960307</v>
      </c>
      <c r="F19" s="10">
        <f t="shared" si="1"/>
        <v>0.12186934340514748</v>
      </c>
      <c r="G19" s="10">
        <v>0.2</v>
      </c>
      <c r="H19" s="10">
        <f t="shared" si="2"/>
        <v>2.4373868681029497E-2</v>
      </c>
      <c r="I19" s="10">
        <v>0.1</v>
      </c>
      <c r="J19" s="10">
        <f t="shared" si="3"/>
        <v>0.12437386868102951</v>
      </c>
    </row>
    <row r="20" spans="3:10" x14ac:dyDescent="0.25">
      <c r="C20" s="5"/>
      <c r="D20" s="10">
        <v>8</v>
      </c>
      <c r="E20" s="10">
        <f t="shared" si="0"/>
        <v>0.13962634015954636</v>
      </c>
      <c r="F20" s="10">
        <f t="shared" si="1"/>
        <v>0.13917310096006544</v>
      </c>
      <c r="G20" s="10">
        <v>0.2</v>
      </c>
      <c r="H20" s="10">
        <f t="shared" si="2"/>
        <v>2.783462019201309E-2</v>
      </c>
      <c r="I20" s="10">
        <v>0.1</v>
      </c>
      <c r="J20" s="10">
        <f t="shared" si="3"/>
        <v>0.12783462019201308</v>
      </c>
    </row>
    <row r="21" spans="3:10" x14ac:dyDescent="0.25">
      <c r="C21" s="5"/>
      <c r="D21" s="10">
        <v>9</v>
      </c>
      <c r="E21" s="10">
        <f t="shared" si="0"/>
        <v>0.15707963267948966</v>
      </c>
      <c r="F21" s="10">
        <f t="shared" si="1"/>
        <v>0.15643446504023087</v>
      </c>
      <c r="G21" s="10">
        <v>0.2</v>
      </c>
      <c r="H21" s="10">
        <f t="shared" si="2"/>
        <v>3.1286893008046178E-2</v>
      </c>
      <c r="I21" s="10">
        <v>0.1</v>
      </c>
      <c r="J21" s="10">
        <f t="shared" si="3"/>
        <v>0.13128689300804619</v>
      </c>
    </row>
    <row r="22" spans="3:10" x14ac:dyDescent="0.25">
      <c r="C22" s="5"/>
      <c r="D22" s="10">
        <v>10</v>
      </c>
      <c r="E22" s="10">
        <f t="shared" si="0"/>
        <v>0.17453292519943295</v>
      </c>
      <c r="F22" s="10">
        <f t="shared" si="1"/>
        <v>0.17364817766693033</v>
      </c>
      <c r="G22" s="10">
        <v>0.2</v>
      </c>
      <c r="H22" s="10">
        <f t="shared" si="2"/>
        <v>3.4729635533386066E-2</v>
      </c>
      <c r="I22" s="10">
        <v>0.1</v>
      </c>
      <c r="J22" s="10">
        <f t="shared" si="3"/>
        <v>0.13472963553338607</v>
      </c>
    </row>
    <row r="23" spans="3:10" x14ac:dyDescent="0.25">
      <c r="C23" s="5"/>
      <c r="D23" s="10">
        <v>11</v>
      </c>
      <c r="E23" s="10">
        <f t="shared" si="0"/>
        <v>0.19198621771937624</v>
      </c>
      <c r="F23" s="10">
        <f t="shared" si="1"/>
        <v>0.1908089953765448</v>
      </c>
      <c r="G23" s="10">
        <v>0.2</v>
      </c>
      <c r="H23" s="10">
        <f t="shared" si="2"/>
        <v>3.8161799075308964E-2</v>
      </c>
      <c r="I23" s="10">
        <v>0.1</v>
      </c>
      <c r="J23" s="10">
        <f t="shared" si="3"/>
        <v>0.13816179907530896</v>
      </c>
    </row>
    <row r="24" spans="3:10" x14ac:dyDescent="0.25">
      <c r="C24" s="5"/>
      <c r="D24" s="10">
        <v>12</v>
      </c>
      <c r="E24" s="10">
        <f t="shared" si="0"/>
        <v>0.20943951023931956</v>
      </c>
      <c r="F24" s="10">
        <f t="shared" si="1"/>
        <v>0.20791169081775934</v>
      </c>
      <c r="G24" s="10">
        <v>0.2</v>
      </c>
      <c r="H24" s="10">
        <f t="shared" si="2"/>
        <v>4.158233816355187E-2</v>
      </c>
      <c r="I24" s="10">
        <v>0.1</v>
      </c>
      <c r="J24" s="10">
        <f t="shared" si="3"/>
        <v>0.14158233816355187</v>
      </c>
    </row>
    <row r="25" spans="3:10" x14ac:dyDescent="0.25">
      <c r="C25" s="5"/>
      <c r="D25" s="10">
        <v>13</v>
      </c>
      <c r="E25" s="10">
        <f t="shared" si="0"/>
        <v>0.22689280275926285</v>
      </c>
      <c r="F25" s="10">
        <f t="shared" si="1"/>
        <v>0.224951054343865</v>
      </c>
      <c r="G25" s="10">
        <v>0.2</v>
      </c>
      <c r="H25" s="10">
        <f t="shared" si="2"/>
        <v>4.4990210868773001E-2</v>
      </c>
      <c r="I25" s="10">
        <v>0.1</v>
      </c>
      <c r="J25" s="10">
        <f t="shared" si="3"/>
        <v>0.14499021086877301</v>
      </c>
    </row>
    <row r="26" spans="3:10" x14ac:dyDescent="0.25">
      <c r="C26" s="5"/>
      <c r="D26" s="10">
        <v>14</v>
      </c>
      <c r="E26" s="10">
        <f t="shared" si="0"/>
        <v>0.24434609527920614</v>
      </c>
      <c r="F26" s="10">
        <f t="shared" si="1"/>
        <v>0.24192189559966773</v>
      </c>
      <c r="G26" s="10">
        <v>0.2</v>
      </c>
      <c r="H26" s="10">
        <f t="shared" si="2"/>
        <v>4.8384379119933547E-2</v>
      </c>
      <c r="I26" s="10">
        <v>0.1</v>
      </c>
      <c r="J26" s="10">
        <f t="shared" si="3"/>
        <v>0.14838437911993355</v>
      </c>
    </row>
    <row r="27" spans="3:10" x14ac:dyDescent="0.25">
      <c r="C27" s="11">
        <v>0.5</v>
      </c>
      <c r="D27" s="10">
        <v>15</v>
      </c>
      <c r="E27" s="10">
        <f t="shared" si="0"/>
        <v>0.26179938779914941</v>
      </c>
      <c r="F27" s="10">
        <f t="shared" si="1"/>
        <v>0.25881904510252074</v>
      </c>
      <c r="G27" s="10">
        <v>0.2</v>
      </c>
      <c r="H27" s="10">
        <f t="shared" si="2"/>
        <v>5.1763809020504148E-2</v>
      </c>
      <c r="I27" s="10">
        <v>0.1</v>
      </c>
      <c r="J27" s="10">
        <f t="shared" si="3"/>
        <v>0.15176380902050415</v>
      </c>
    </row>
    <row r="28" spans="3:10" x14ac:dyDescent="0.25">
      <c r="C28" s="5"/>
      <c r="D28" s="10">
        <v>16</v>
      </c>
      <c r="E28" s="10">
        <f t="shared" si="0"/>
        <v>0.27925268031909273</v>
      </c>
      <c r="F28" s="10">
        <f t="shared" si="1"/>
        <v>0.27563735581699916</v>
      </c>
      <c r="G28" s="10">
        <v>0.2</v>
      </c>
      <c r="H28" s="10">
        <f t="shared" si="2"/>
        <v>5.5127471163399833E-2</v>
      </c>
      <c r="I28" s="10">
        <v>0.1</v>
      </c>
      <c r="J28" s="10">
        <f t="shared" si="3"/>
        <v>0.15512747116339984</v>
      </c>
    </row>
    <row r="29" spans="3:10" x14ac:dyDescent="0.25">
      <c r="C29" s="5"/>
      <c r="D29" s="10">
        <v>17</v>
      </c>
      <c r="E29" s="10">
        <f t="shared" si="0"/>
        <v>0.29670597283903605</v>
      </c>
      <c r="F29" s="10">
        <f t="shared" si="1"/>
        <v>0.29237170472273677</v>
      </c>
      <c r="G29" s="10">
        <v>0.2</v>
      </c>
      <c r="H29" s="10">
        <f t="shared" si="2"/>
        <v>5.8474340944547357E-2</v>
      </c>
      <c r="I29" s="10">
        <v>0.1</v>
      </c>
      <c r="J29" s="10">
        <f t="shared" si="3"/>
        <v>0.15847434094454738</v>
      </c>
    </row>
    <row r="30" spans="3:10" x14ac:dyDescent="0.25">
      <c r="C30" s="5"/>
      <c r="D30" s="10">
        <v>18</v>
      </c>
      <c r="E30" s="10">
        <f t="shared" si="0"/>
        <v>0.31415926535897931</v>
      </c>
      <c r="F30" s="10">
        <f t="shared" si="1"/>
        <v>0.3090169943749474</v>
      </c>
      <c r="G30" s="10">
        <v>0.2</v>
      </c>
      <c r="H30" s="10">
        <f t="shared" si="2"/>
        <v>6.1803398874989479E-2</v>
      </c>
      <c r="I30" s="10">
        <v>0.1</v>
      </c>
      <c r="J30" s="10">
        <f t="shared" si="3"/>
        <v>0.16180339887498948</v>
      </c>
    </row>
    <row r="31" spans="3:10" x14ac:dyDescent="0.25">
      <c r="C31" s="5"/>
      <c r="D31" s="10">
        <v>19</v>
      </c>
      <c r="E31" s="10">
        <f t="shared" si="0"/>
        <v>0.33161255787892263</v>
      </c>
      <c r="F31" s="10">
        <f t="shared" si="1"/>
        <v>0.3255681544571567</v>
      </c>
      <c r="G31" s="10">
        <v>0.2</v>
      </c>
      <c r="H31" s="10">
        <f t="shared" si="2"/>
        <v>6.5113630891431337E-2</v>
      </c>
      <c r="I31" s="10">
        <v>0.1</v>
      </c>
      <c r="J31" s="10">
        <f t="shared" si="3"/>
        <v>0.16511363089143133</v>
      </c>
    </row>
    <row r="32" spans="3:10" x14ac:dyDescent="0.25">
      <c r="C32" s="5"/>
      <c r="D32" s="10">
        <v>20</v>
      </c>
      <c r="E32" s="10">
        <f t="shared" si="0"/>
        <v>0.3490658503988659</v>
      </c>
      <c r="F32" s="10">
        <f t="shared" si="1"/>
        <v>0.34202014332566871</v>
      </c>
      <c r="G32" s="10">
        <v>0.2</v>
      </c>
      <c r="H32" s="10">
        <f t="shared" si="2"/>
        <v>6.8404028665133745E-2</v>
      </c>
      <c r="I32" s="10">
        <v>0.1</v>
      </c>
      <c r="J32" s="10">
        <f t="shared" si="3"/>
        <v>0.16840402866513376</v>
      </c>
    </row>
    <row r="33" spans="3:10" x14ac:dyDescent="0.25">
      <c r="C33" s="5"/>
      <c r="D33" s="10">
        <v>21</v>
      </c>
      <c r="E33" s="10">
        <f t="shared" si="0"/>
        <v>0.36651914291880922</v>
      </c>
      <c r="F33" s="10">
        <f t="shared" si="1"/>
        <v>0.35836794954530027</v>
      </c>
      <c r="G33" s="10">
        <v>0.2</v>
      </c>
      <c r="H33" s="10">
        <f t="shared" si="2"/>
        <v>7.1673589909060059E-2</v>
      </c>
      <c r="I33" s="10">
        <v>0.1</v>
      </c>
      <c r="J33" s="10">
        <f t="shared" si="3"/>
        <v>0.17167358990906006</v>
      </c>
    </row>
    <row r="34" spans="3:10" x14ac:dyDescent="0.25">
      <c r="C34" s="5"/>
      <c r="D34" s="10">
        <v>22</v>
      </c>
      <c r="E34" s="10">
        <f t="shared" si="0"/>
        <v>0.38397243543875248</v>
      </c>
      <c r="F34" s="10">
        <f t="shared" si="1"/>
        <v>0.37460659341591201</v>
      </c>
      <c r="G34" s="10">
        <v>0.2</v>
      </c>
      <c r="H34" s="10">
        <f t="shared" si="2"/>
        <v>7.49213186831824E-2</v>
      </c>
      <c r="I34" s="10">
        <v>0.1</v>
      </c>
      <c r="J34" s="10">
        <f t="shared" si="3"/>
        <v>0.17492131868318239</v>
      </c>
    </row>
    <row r="35" spans="3:10" x14ac:dyDescent="0.25">
      <c r="C35" s="5"/>
      <c r="D35" s="10">
        <v>23</v>
      </c>
      <c r="E35" s="10">
        <f t="shared" si="0"/>
        <v>0.4014257279586958</v>
      </c>
      <c r="F35" s="10">
        <f t="shared" si="1"/>
        <v>0.39073112848927377</v>
      </c>
      <c r="G35" s="10">
        <v>0.2</v>
      </c>
      <c r="H35" s="10">
        <f t="shared" si="2"/>
        <v>7.814622569785476E-2</v>
      </c>
      <c r="I35" s="10">
        <v>0.1</v>
      </c>
      <c r="J35" s="10">
        <f t="shared" si="3"/>
        <v>0.17814622569785477</v>
      </c>
    </row>
    <row r="36" spans="3:10" x14ac:dyDescent="0.25">
      <c r="C36" s="5"/>
      <c r="D36" s="10">
        <v>24</v>
      </c>
      <c r="E36" s="10">
        <f t="shared" si="0"/>
        <v>0.41887902047863912</v>
      </c>
      <c r="F36" s="10">
        <f t="shared" si="1"/>
        <v>0.40673664307580021</v>
      </c>
      <c r="G36" s="10">
        <v>0.2</v>
      </c>
      <c r="H36" s="10">
        <f t="shared" si="2"/>
        <v>8.1347328615160044E-2</v>
      </c>
      <c r="I36" s="10">
        <v>0.1</v>
      </c>
      <c r="J36" s="10">
        <f t="shared" si="3"/>
        <v>0.18134732861516006</v>
      </c>
    </row>
    <row r="37" spans="3:10" x14ac:dyDescent="0.25">
      <c r="C37" s="5"/>
      <c r="D37" s="10">
        <v>25</v>
      </c>
      <c r="E37" s="10">
        <f t="shared" si="0"/>
        <v>0.43633231299858238</v>
      </c>
      <c r="F37" s="10">
        <f t="shared" si="1"/>
        <v>0.42261826174069944</v>
      </c>
      <c r="G37" s="10">
        <v>0.2</v>
      </c>
      <c r="H37" s="10">
        <f t="shared" si="2"/>
        <v>8.4523652348139897E-2</v>
      </c>
      <c r="I37" s="10">
        <v>0.1</v>
      </c>
      <c r="J37" s="10">
        <f t="shared" si="3"/>
        <v>0.18452365234813989</v>
      </c>
    </row>
    <row r="38" spans="3:10" x14ac:dyDescent="0.25">
      <c r="C38" s="5"/>
      <c r="D38" s="10">
        <v>26</v>
      </c>
      <c r="E38" s="10">
        <f t="shared" si="0"/>
        <v>0.4537856055185257</v>
      </c>
      <c r="F38" s="10">
        <f t="shared" si="1"/>
        <v>0.4383711467890774</v>
      </c>
      <c r="G38" s="10">
        <v>0.2</v>
      </c>
      <c r="H38" s="10">
        <f t="shared" si="2"/>
        <v>8.7674229357815492E-2</v>
      </c>
      <c r="I38" s="10">
        <v>0.1</v>
      </c>
      <c r="J38" s="10">
        <f t="shared" si="3"/>
        <v>0.1876742293578155</v>
      </c>
    </row>
    <row r="39" spans="3:10" x14ac:dyDescent="0.25">
      <c r="C39" s="5"/>
      <c r="D39" s="10">
        <v>27</v>
      </c>
      <c r="E39" s="10">
        <f t="shared" si="0"/>
        <v>0.47123889803846897</v>
      </c>
      <c r="F39" s="10">
        <f t="shared" si="1"/>
        <v>0.45399049973954675</v>
      </c>
      <c r="G39" s="10">
        <v>0.2</v>
      </c>
      <c r="H39" s="10">
        <f t="shared" si="2"/>
        <v>9.0798099947909355E-2</v>
      </c>
      <c r="I39" s="10">
        <v>0.1</v>
      </c>
      <c r="J39" s="10">
        <f t="shared" si="3"/>
        <v>0.19079809994790936</v>
      </c>
    </row>
    <row r="40" spans="3:10" x14ac:dyDescent="0.25">
      <c r="C40" s="5"/>
      <c r="D40" s="10">
        <v>28</v>
      </c>
      <c r="E40" s="10">
        <f t="shared" si="0"/>
        <v>0.48869219055841229</v>
      </c>
      <c r="F40" s="10">
        <f t="shared" si="1"/>
        <v>0.46947156278589081</v>
      </c>
      <c r="G40" s="10">
        <v>0.2</v>
      </c>
      <c r="H40" s="10">
        <f t="shared" si="2"/>
        <v>9.3894312557178172E-2</v>
      </c>
      <c r="I40" s="10">
        <v>0.1</v>
      </c>
      <c r="J40" s="10">
        <f t="shared" si="3"/>
        <v>0.19389431255717818</v>
      </c>
    </row>
    <row r="41" spans="3:10" x14ac:dyDescent="0.25">
      <c r="C41" s="5"/>
      <c r="D41" s="10">
        <v>29</v>
      </c>
      <c r="E41" s="10">
        <f t="shared" si="0"/>
        <v>0.50614548307835561</v>
      </c>
      <c r="F41" s="10">
        <f t="shared" si="1"/>
        <v>0.48480962024633706</v>
      </c>
      <c r="G41" s="10">
        <v>0.2</v>
      </c>
      <c r="H41" s="10">
        <f t="shared" si="2"/>
        <v>9.6961924049267414E-2</v>
      </c>
      <c r="I41" s="10">
        <v>0.1</v>
      </c>
      <c r="J41" s="10">
        <f t="shared" si="3"/>
        <v>0.19696192404926743</v>
      </c>
    </row>
    <row r="42" spans="3:10" x14ac:dyDescent="0.25">
      <c r="C42" s="11">
        <v>0.54166666666666663</v>
      </c>
      <c r="D42" s="10">
        <v>30</v>
      </c>
      <c r="E42" s="10">
        <f t="shared" si="0"/>
        <v>0.52359877559829882</v>
      </c>
      <c r="F42" s="10">
        <f t="shared" si="1"/>
        <v>0.49999999999999994</v>
      </c>
      <c r="G42" s="10">
        <v>0.2</v>
      </c>
      <c r="H42" s="10">
        <f t="shared" si="2"/>
        <v>9.9999999999999992E-2</v>
      </c>
      <c r="I42" s="10">
        <v>0.1</v>
      </c>
      <c r="J42" s="10">
        <f t="shared" si="3"/>
        <v>0.2</v>
      </c>
    </row>
    <row r="43" spans="3:10" x14ac:dyDescent="0.25">
      <c r="C43" s="5"/>
      <c r="D43" s="10">
        <v>31</v>
      </c>
      <c r="E43" s="10">
        <f t="shared" si="0"/>
        <v>0.54105206811824214</v>
      </c>
      <c r="F43" s="10">
        <f t="shared" si="1"/>
        <v>0.51503807491005416</v>
      </c>
      <c r="G43" s="10">
        <v>0.2</v>
      </c>
      <c r="H43" s="10">
        <f t="shared" si="2"/>
        <v>0.10300761498201083</v>
      </c>
      <c r="I43" s="10">
        <v>0.1</v>
      </c>
      <c r="J43" s="10">
        <f t="shared" si="3"/>
        <v>0.20300761498201084</v>
      </c>
    </row>
    <row r="44" spans="3:10" x14ac:dyDescent="0.25">
      <c r="C44" s="5"/>
      <c r="D44" s="10">
        <v>32</v>
      </c>
      <c r="E44" s="10">
        <f t="shared" si="0"/>
        <v>0.55850536063818546</v>
      </c>
      <c r="F44" s="10">
        <f t="shared" si="1"/>
        <v>0.5299192642332049</v>
      </c>
      <c r="G44" s="10">
        <v>0.2</v>
      </c>
      <c r="H44" s="10">
        <f t="shared" si="2"/>
        <v>0.10598385284664098</v>
      </c>
      <c r="I44" s="10">
        <v>0.1</v>
      </c>
      <c r="J44" s="10">
        <f t="shared" si="3"/>
        <v>0.205983852846641</v>
      </c>
    </row>
    <row r="45" spans="3:10" x14ac:dyDescent="0.25">
      <c r="C45" s="5"/>
      <c r="D45" s="10">
        <v>33</v>
      </c>
      <c r="E45" s="10">
        <f t="shared" si="0"/>
        <v>0.57595865315812877</v>
      </c>
      <c r="F45" s="10">
        <f t="shared" si="1"/>
        <v>0.54463903501502708</v>
      </c>
      <c r="G45" s="10">
        <v>0.2</v>
      </c>
      <c r="H45" s="10">
        <f t="shared" si="2"/>
        <v>0.10892780700300542</v>
      </c>
      <c r="I45" s="10">
        <v>0.1</v>
      </c>
      <c r="J45" s="10">
        <f t="shared" si="3"/>
        <v>0.20892780700300542</v>
      </c>
    </row>
    <row r="46" spans="3:10" x14ac:dyDescent="0.25">
      <c r="C46" s="5"/>
      <c r="D46" s="10">
        <v>34</v>
      </c>
      <c r="E46" s="10">
        <f t="shared" si="0"/>
        <v>0.59341194567807209</v>
      </c>
      <c r="F46" s="10">
        <f t="shared" si="1"/>
        <v>0.5591929034707469</v>
      </c>
      <c r="G46" s="10">
        <v>0.2</v>
      </c>
      <c r="H46" s="10">
        <f t="shared" si="2"/>
        <v>0.11183858069414938</v>
      </c>
      <c r="I46" s="10">
        <v>0.1</v>
      </c>
      <c r="J46" s="10">
        <f t="shared" si="3"/>
        <v>0.2118385806941494</v>
      </c>
    </row>
    <row r="47" spans="3:10" x14ac:dyDescent="0.25">
      <c r="C47" s="5"/>
      <c r="D47" s="10">
        <v>35</v>
      </c>
      <c r="E47" s="10">
        <f t="shared" si="0"/>
        <v>0.6108652381980153</v>
      </c>
      <c r="F47" s="10">
        <f t="shared" si="1"/>
        <v>0.57357643635104605</v>
      </c>
      <c r="G47" s="10">
        <v>0.2</v>
      </c>
      <c r="H47" s="10">
        <f t="shared" si="2"/>
        <v>0.11471528727020922</v>
      </c>
      <c r="I47" s="10">
        <v>0.1</v>
      </c>
      <c r="J47" s="10">
        <f t="shared" si="3"/>
        <v>0.21471528727020922</v>
      </c>
    </row>
    <row r="48" spans="3:10" x14ac:dyDescent="0.25">
      <c r="C48" s="5"/>
      <c r="D48" s="10">
        <v>36</v>
      </c>
      <c r="E48" s="10">
        <f t="shared" si="0"/>
        <v>0.62831853071795862</v>
      </c>
      <c r="F48" s="10">
        <f t="shared" si="1"/>
        <v>0.58778525229247314</v>
      </c>
      <c r="G48" s="10">
        <v>0.2</v>
      </c>
      <c r="H48" s="10">
        <f t="shared" si="2"/>
        <v>0.11755705045849463</v>
      </c>
      <c r="I48" s="10">
        <v>0.1</v>
      </c>
      <c r="J48" s="10">
        <f t="shared" si="3"/>
        <v>0.21755705045849463</v>
      </c>
    </row>
    <row r="49" spans="3:10" x14ac:dyDescent="0.25">
      <c r="C49" s="5"/>
      <c r="D49" s="10">
        <v>37</v>
      </c>
      <c r="E49" s="10">
        <f t="shared" si="0"/>
        <v>0.64577182323790194</v>
      </c>
      <c r="F49" s="10">
        <f t="shared" si="1"/>
        <v>0.60181502315204827</v>
      </c>
      <c r="G49" s="10">
        <v>0.2</v>
      </c>
      <c r="H49" s="10">
        <f t="shared" si="2"/>
        <v>0.12036300463040966</v>
      </c>
      <c r="I49" s="10">
        <v>0.1</v>
      </c>
      <c r="J49" s="10">
        <f t="shared" si="3"/>
        <v>0.22036300463040967</v>
      </c>
    </row>
    <row r="50" spans="3:10" x14ac:dyDescent="0.25">
      <c r="C50" s="5"/>
      <c r="D50" s="10">
        <v>38</v>
      </c>
      <c r="E50" s="10">
        <f t="shared" si="0"/>
        <v>0.66322511575784526</v>
      </c>
      <c r="F50" s="10">
        <f t="shared" si="1"/>
        <v>0.61566147532565829</v>
      </c>
      <c r="G50" s="10">
        <v>0.2</v>
      </c>
      <c r="H50" s="10">
        <f t="shared" si="2"/>
        <v>0.12313229506513167</v>
      </c>
      <c r="I50" s="10">
        <v>0.1</v>
      </c>
      <c r="J50" s="10">
        <f t="shared" si="3"/>
        <v>0.22313229506513166</v>
      </c>
    </row>
    <row r="51" spans="3:10" x14ac:dyDescent="0.25">
      <c r="C51" s="5"/>
      <c r="D51" s="10">
        <v>39</v>
      </c>
      <c r="E51" s="10">
        <f t="shared" si="0"/>
        <v>0.68067840827778847</v>
      </c>
      <c r="F51" s="10">
        <f t="shared" si="1"/>
        <v>0.62932039104983739</v>
      </c>
      <c r="G51" s="10">
        <v>0.2</v>
      </c>
      <c r="H51" s="10">
        <f t="shared" si="2"/>
        <v>0.12586407820996748</v>
      </c>
      <c r="I51" s="10">
        <v>0.1</v>
      </c>
      <c r="J51" s="10">
        <f t="shared" si="3"/>
        <v>0.22586407820996748</v>
      </c>
    </row>
    <row r="52" spans="3:10" x14ac:dyDescent="0.25">
      <c r="C52" s="5"/>
      <c r="D52" s="10">
        <v>40</v>
      </c>
      <c r="E52" s="10">
        <f t="shared" si="0"/>
        <v>0.69813170079773179</v>
      </c>
      <c r="F52" s="10">
        <f t="shared" si="1"/>
        <v>0.64278760968653925</v>
      </c>
      <c r="G52" s="10">
        <v>0.2</v>
      </c>
      <c r="H52" s="10">
        <f t="shared" si="2"/>
        <v>0.12855752193730785</v>
      </c>
      <c r="I52" s="10">
        <v>0.1</v>
      </c>
      <c r="J52" s="10">
        <f t="shared" si="3"/>
        <v>0.22855752193730786</v>
      </c>
    </row>
    <row r="53" spans="3:10" x14ac:dyDescent="0.25">
      <c r="C53" s="5"/>
      <c r="D53" s="10">
        <v>41</v>
      </c>
      <c r="E53" s="10">
        <f t="shared" si="0"/>
        <v>0.71558499331767511</v>
      </c>
      <c r="F53" s="10">
        <f t="shared" si="1"/>
        <v>0.65605902899050728</v>
      </c>
      <c r="G53" s="10">
        <v>0.2</v>
      </c>
      <c r="H53" s="10">
        <f t="shared" si="2"/>
        <v>0.13121180579810146</v>
      </c>
      <c r="I53" s="10">
        <v>0.1</v>
      </c>
      <c r="J53" s="10">
        <f t="shared" si="3"/>
        <v>0.23121180579810147</v>
      </c>
    </row>
    <row r="54" spans="3:10" x14ac:dyDescent="0.25">
      <c r="C54" s="5"/>
      <c r="D54" s="10">
        <v>42</v>
      </c>
      <c r="E54" s="10">
        <f t="shared" si="0"/>
        <v>0.73303828583761843</v>
      </c>
      <c r="F54" s="10">
        <f t="shared" si="1"/>
        <v>0.66913060635885824</v>
      </c>
      <c r="G54" s="10">
        <v>0.2</v>
      </c>
      <c r="H54" s="10">
        <f t="shared" si="2"/>
        <v>0.13382612127177165</v>
      </c>
      <c r="I54" s="10">
        <v>0.1</v>
      </c>
      <c r="J54" s="10">
        <f t="shared" si="3"/>
        <v>0.23382612127177166</v>
      </c>
    </row>
    <row r="55" spans="3:10" x14ac:dyDescent="0.25">
      <c r="C55" s="5"/>
      <c r="D55" s="10">
        <v>43</v>
      </c>
      <c r="E55" s="10">
        <f t="shared" si="0"/>
        <v>0.75049157835756175</v>
      </c>
      <c r="F55" s="10">
        <f t="shared" si="1"/>
        <v>0.68199836006249848</v>
      </c>
      <c r="G55" s="10">
        <v>0.2</v>
      </c>
      <c r="H55" s="10">
        <f t="shared" si="2"/>
        <v>0.1363996720124997</v>
      </c>
      <c r="I55" s="10">
        <v>0.1</v>
      </c>
      <c r="J55" s="10">
        <f t="shared" si="3"/>
        <v>0.2363996720124997</v>
      </c>
    </row>
    <row r="56" spans="3:10" x14ac:dyDescent="0.25">
      <c r="C56" s="5"/>
      <c r="D56" s="10">
        <v>44</v>
      </c>
      <c r="E56" s="10">
        <f t="shared" si="0"/>
        <v>0.76794487087750496</v>
      </c>
      <c r="F56" s="10">
        <f t="shared" si="1"/>
        <v>0.69465837045899725</v>
      </c>
      <c r="G56" s="10">
        <v>0.2</v>
      </c>
      <c r="H56" s="10">
        <f t="shared" si="2"/>
        <v>0.13893167409179946</v>
      </c>
      <c r="I56" s="10">
        <v>0.1</v>
      </c>
      <c r="J56" s="10">
        <f t="shared" si="3"/>
        <v>0.23893167409179947</v>
      </c>
    </row>
    <row r="57" spans="3:10" x14ac:dyDescent="0.25">
      <c r="C57" s="11">
        <v>0.58333333333333337</v>
      </c>
      <c r="D57" s="10">
        <v>45</v>
      </c>
      <c r="E57" s="10">
        <f t="shared" si="0"/>
        <v>0.78539816339744828</v>
      </c>
      <c r="F57" s="10">
        <f t="shared" si="1"/>
        <v>0.70710678118654746</v>
      </c>
      <c r="G57" s="10">
        <v>0.2</v>
      </c>
      <c r="H57" s="10">
        <f t="shared" si="2"/>
        <v>0.1414213562373095</v>
      </c>
      <c r="I57" s="10">
        <v>0.1</v>
      </c>
      <c r="J57" s="10">
        <f t="shared" si="3"/>
        <v>0.24142135623730951</v>
      </c>
    </row>
    <row r="58" spans="3:10" x14ac:dyDescent="0.25">
      <c r="C58" s="5"/>
      <c r="D58" s="10">
        <v>46</v>
      </c>
      <c r="E58" s="10">
        <f t="shared" si="0"/>
        <v>0.8028514559173916</v>
      </c>
      <c r="F58" s="10">
        <f t="shared" si="1"/>
        <v>0.71933980033865108</v>
      </c>
      <c r="G58" s="10">
        <v>0.2</v>
      </c>
      <c r="H58" s="10">
        <f t="shared" si="2"/>
        <v>0.14386796006773023</v>
      </c>
      <c r="I58" s="10">
        <v>0.1</v>
      </c>
      <c r="J58" s="10">
        <f t="shared" si="3"/>
        <v>0.24386796006773023</v>
      </c>
    </row>
    <row r="59" spans="3:10" x14ac:dyDescent="0.25">
      <c r="C59" s="5"/>
      <c r="D59" s="10">
        <v>47</v>
      </c>
      <c r="E59" s="10">
        <f t="shared" si="0"/>
        <v>0.82030474843733492</v>
      </c>
      <c r="F59" s="10">
        <f t="shared" si="1"/>
        <v>0.73135370161917046</v>
      </c>
      <c r="G59" s="10">
        <v>0.2</v>
      </c>
      <c r="H59" s="10">
        <f t="shared" si="2"/>
        <v>0.14627074032383411</v>
      </c>
      <c r="I59" s="10">
        <v>0.1</v>
      </c>
      <c r="J59" s="10">
        <f t="shared" si="3"/>
        <v>0.24627074032383411</v>
      </c>
    </row>
    <row r="60" spans="3:10" x14ac:dyDescent="0.25">
      <c r="C60" s="5"/>
      <c r="D60" s="10">
        <v>48</v>
      </c>
      <c r="E60" s="10">
        <f t="shared" si="0"/>
        <v>0.83775804095727824</v>
      </c>
      <c r="F60" s="10">
        <f t="shared" si="1"/>
        <v>0.74314482547739424</v>
      </c>
      <c r="G60" s="10">
        <v>0.2</v>
      </c>
      <c r="H60" s="10">
        <f t="shared" si="2"/>
        <v>0.14862896509547885</v>
      </c>
      <c r="I60" s="10">
        <v>0.1</v>
      </c>
      <c r="J60" s="10">
        <f t="shared" si="3"/>
        <v>0.24862896509547885</v>
      </c>
    </row>
    <row r="61" spans="3:10" x14ac:dyDescent="0.25">
      <c r="C61" s="5"/>
      <c r="D61" s="10">
        <v>49</v>
      </c>
      <c r="E61" s="10">
        <f t="shared" si="0"/>
        <v>0.85521133347722145</v>
      </c>
      <c r="F61" s="10">
        <f t="shared" si="1"/>
        <v>0.75470958022277201</v>
      </c>
      <c r="G61" s="10">
        <v>0.2</v>
      </c>
      <c r="H61" s="10">
        <f t="shared" si="2"/>
        <v>0.15094191604455443</v>
      </c>
      <c r="I61" s="10">
        <v>0.1</v>
      </c>
      <c r="J61" s="10">
        <f t="shared" si="3"/>
        <v>0.2509419160445544</v>
      </c>
    </row>
    <row r="62" spans="3:10" x14ac:dyDescent="0.25">
      <c r="C62" s="5"/>
      <c r="D62" s="10">
        <v>50</v>
      </c>
      <c r="E62" s="10">
        <f t="shared" si="0"/>
        <v>0.87266462599716477</v>
      </c>
      <c r="F62" s="10">
        <f t="shared" si="1"/>
        <v>0.76604444311897801</v>
      </c>
      <c r="G62" s="10">
        <v>0.2</v>
      </c>
      <c r="H62" s="10">
        <f t="shared" si="2"/>
        <v>0.15320888862379561</v>
      </c>
      <c r="I62" s="10">
        <v>0.1</v>
      </c>
      <c r="J62" s="10">
        <f t="shared" si="3"/>
        <v>0.25320888862379565</v>
      </c>
    </row>
    <row r="63" spans="3:10" x14ac:dyDescent="0.25">
      <c r="C63" s="5"/>
      <c r="D63" s="10">
        <v>51</v>
      </c>
      <c r="E63" s="10">
        <f t="shared" si="0"/>
        <v>0.89011791851710809</v>
      </c>
      <c r="F63" s="10">
        <f t="shared" si="1"/>
        <v>0.7771459614569709</v>
      </c>
      <c r="G63" s="10">
        <v>0.2</v>
      </c>
      <c r="H63" s="10">
        <f t="shared" si="2"/>
        <v>0.15542919229139418</v>
      </c>
      <c r="I63" s="10">
        <v>0.1</v>
      </c>
      <c r="J63" s="10">
        <f t="shared" si="3"/>
        <v>0.25542919229139416</v>
      </c>
    </row>
    <row r="64" spans="3:10" x14ac:dyDescent="0.25">
      <c r="C64" s="5"/>
      <c r="D64" s="10">
        <v>52</v>
      </c>
      <c r="E64" s="10">
        <f t="shared" si="0"/>
        <v>0.90757121103705141</v>
      </c>
      <c r="F64" s="10">
        <f t="shared" si="1"/>
        <v>0.78801075360672201</v>
      </c>
      <c r="G64" s="10">
        <v>0.2</v>
      </c>
      <c r="H64" s="10">
        <f t="shared" si="2"/>
        <v>0.15760215072134443</v>
      </c>
      <c r="I64" s="10">
        <v>0.1</v>
      </c>
      <c r="J64" s="10">
        <f t="shared" si="3"/>
        <v>0.2576021507213444</v>
      </c>
    </row>
    <row r="65" spans="3:10" x14ac:dyDescent="0.25">
      <c r="C65" s="5"/>
      <c r="D65" s="10">
        <v>53</v>
      </c>
      <c r="E65" s="10">
        <f t="shared" si="0"/>
        <v>0.92502450355699462</v>
      </c>
      <c r="F65" s="10">
        <f t="shared" si="1"/>
        <v>0.79863551004729283</v>
      </c>
      <c r="G65" s="10">
        <v>0.2</v>
      </c>
      <c r="H65" s="10">
        <f t="shared" si="2"/>
        <v>0.15972710200945858</v>
      </c>
      <c r="I65" s="10">
        <v>0.1</v>
      </c>
      <c r="J65" s="10">
        <f t="shared" si="3"/>
        <v>0.25972710200945859</v>
      </c>
    </row>
    <row r="66" spans="3:10" x14ac:dyDescent="0.25">
      <c r="C66" s="5"/>
      <c r="D66" s="10">
        <v>54</v>
      </c>
      <c r="E66" s="10">
        <f t="shared" si="0"/>
        <v>0.94247779607693793</v>
      </c>
      <c r="F66" s="10">
        <f t="shared" si="1"/>
        <v>0.80901699437494745</v>
      </c>
      <c r="G66" s="10">
        <v>0.2</v>
      </c>
      <c r="H66" s="10">
        <f t="shared" si="2"/>
        <v>0.16180339887498951</v>
      </c>
      <c r="I66" s="10">
        <v>0.1</v>
      </c>
      <c r="J66" s="10">
        <f t="shared" si="3"/>
        <v>0.26180339887498949</v>
      </c>
    </row>
    <row r="67" spans="3:10" x14ac:dyDescent="0.25">
      <c r="C67" s="5"/>
      <c r="D67" s="10">
        <v>55</v>
      </c>
      <c r="E67" s="10">
        <f t="shared" si="0"/>
        <v>0.95993108859688125</v>
      </c>
      <c r="F67" s="10">
        <f t="shared" si="1"/>
        <v>0.8191520442889918</v>
      </c>
      <c r="G67" s="10">
        <v>0.2</v>
      </c>
      <c r="H67" s="10">
        <f t="shared" si="2"/>
        <v>0.16383040885779837</v>
      </c>
      <c r="I67" s="10">
        <v>0.1</v>
      </c>
      <c r="J67" s="10">
        <f t="shared" si="3"/>
        <v>0.2638304088577984</v>
      </c>
    </row>
    <row r="68" spans="3:10" x14ac:dyDescent="0.25">
      <c r="C68" s="5"/>
      <c r="D68" s="10">
        <v>56</v>
      </c>
      <c r="E68" s="10">
        <f t="shared" si="0"/>
        <v>0.97738438111682457</v>
      </c>
      <c r="F68" s="10">
        <f t="shared" si="1"/>
        <v>0.82903757255504174</v>
      </c>
      <c r="G68" s="10">
        <v>0.2</v>
      </c>
      <c r="H68" s="10">
        <f t="shared" si="2"/>
        <v>0.16580751451100836</v>
      </c>
      <c r="I68" s="10">
        <v>0.1</v>
      </c>
      <c r="J68" s="10">
        <f t="shared" si="3"/>
        <v>0.26580751451100837</v>
      </c>
    </row>
    <row r="69" spans="3:10" x14ac:dyDescent="0.25">
      <c r="C69" s="5"/>
      <c r="D69" s="10">
        <v>57</v>
      </c>
      <c r="E69" s="10">
        <f t="shared" si="0"/>
        <v>0.99483767363676789</v>
      </c>
      <c r="F69" s="10">
        <f t="shared" si="1"/>
        <v>0.83867056794542405</v>
      </c>
      <c r="G69" s="10">
        <v>0.2</v>
      </c>
      <c r="H69" s="10">
        <f t="shared" si="2"/>
        <v>0.16773411358908483</v>
      </c>
      <c r="I69" s="10">
        <v>0.1</v>
      </c>
      <c r="J69" s="10">
        <f t="shared" si="3"/>
        <v>0.26773411358908483</v>
      </c>
    </row>
    <row r="70" spans="3:10" x14ac:dyDescent="0.25">
      <c r="C70" s="5"/>
      <c r="D70" s="10">
        <v>58</v>
      </c>
      <c r="E70" s="10">
        <f t="shared" si="0"/>
        <v>1.0122909661567112</v>
      </c>
      <c r="F70" s="10">
        <f t="shared" si="1"/>
        <v>0.84804809615642596</v>
      </c>
      <c r="G70" s="10">
        <v>0.2</v>
      </c>
      <c r="H70" s="10">
        <f t="shared" si="2"/>
        <v>0.1696096192312852</v>
      </c>
      <c r="I70" s="10">
        <v>0.1</v>
      </c>
      <c r="J70" s="10">
        <f t="shared" si="3"/>
        <v>0.26960961923128524</v>
      </c>
    </row>
    <row r="71" spans="3:10" x14ac:dyDescent="0.25">
      <c r="C71" s="5"/>
      <c r="D71" s="10">
        <v>59</v>
      </c>
      <c r="E71" s="10">
        <f t="shared" si="0"/>
        <v>1.0297442586766545</v>
      </c>
      <c r="F71" s="10">
        <f t="shared" si="1"/>
        <v>0.85716730070211233</v>
      </c>
      <c r="G71" s="10">
        <v>0.2</v>
      </c>
      <c r="H71" s="10">
        <f t="shared" si="2"/>
        <v>0.17143346014042249</v>
      </c>
      <c r="I71" s="10">
        <v>0.1</v>
      </c>
      <c r="J71" s="10">
        <f t="shared" si="3"/>
        <v>0.27143346014042247</v>
      </c>
    </row>
    <row r="72" spans="3:10" x14ac:dyDescent="0.25">
      <c r="C72" s="11">
        <v>0.625</v>
      </c>
      <c r="D72" s="10">
        <v>60</v>
      </c>
      <c r="E72" s="10">
        <f t="shared" si="0"/>
        <v>1.0471975511965976</v>
      </c>
      <c r="F72" s="10">
        <f t="shared" si="1"/>
        <v>0.8660254037844386</v>
      </c>
      <c r="G72" s="10">
        <v>0.2</v>
      </c>
      <c r="H72" s="10">
        <f t="shared" si="2"/>
        <v>0.17320508075688773</v>
      </c>
      <c r="I72" s="10">
        <v>0.1</v>
      </c>
      <c r="J72" s="10">
        <f t="shared" si="3"/>
        <v>0.27320508075688776</v>
      </c>
    </row>
    <row r="73" spans="3:10" x14ac:dyDescent="0.25">
      <c r="C73" s="5"/>
      <c r="D73" s="10">
        <v>61</v>
      </c>
      <c r="E73" s="10">
        <f t="shared" si="0"/>
        <v>1.064650843716541</v>
      </c>
      <c r="F73" s="10">
        <f t="shared" si="1"/>
        <v>0.87461970713939574</v>
      </c>
      <c r="G73" s="10">
        <v>0.2</v>
      </c>
      <c r="H73" s="10">
        <f t="shared" si="2"/>
        <v>0.17492394142787915</v>
      </c>
      <c r="I73" s="10">
        <v>0.1</v>
      </c>
      <c r="J73" s="10">
        <f t="shared" si="3"/>
        <v>0.27492394142787913</v>
      </c>
    </row>
    <row r="74" spans="3:10" x14ac:dyDescent="0.25">
      <c r="C74" s="5"/>
      <c r="D74" s="10">
        <v>62</v>
      </c>
      <c r="E74" s="10">
        <f t="shared" si="0"/>
        <v>1.0821041362364843</v>
      </c>
      <c r="F74" s="10">
        <f t="shared" si="1"/>
        <v>0.88294759285892688</v>
      </c>
      <c r="G74" s="10">
        <v>0.2</v>
      </c>
      <c r="H74" s="10">
        <f t="shared" si="2"/>
        <v>0.1765895185717854</v>
      </c>
      <c r="I74" s="10">
        <v>0.1</v>
      </c>
      <c r="J74" s="10">
        <f t="shared" si="3"/>
        <v>0.27658951857178538</v>
      </c>
    </row>
    <row r="75" spans="3:10" x14ac:dyDescent="0.25">
      <c r="C75" s="5"/>
      <c r="D75" s="10">
        <v>63</v>
      </c>
      <c r="E75" s="10">
        <f t="shared" si="0"/>
        <v>1.0995574287564276</v>
      </c>
      <c r="F75" s="10">
        <f t="shared" si="1"/>
        <v>0.89100652418836779</v>
      </c>
      <c r="G75" s="10">
        <v>0.2</v>
      </c>
      <c r="H75" s="10">
        <f t="shared" si="2"/>
        <v>0.17820130483767357</v>
      </c>
      <c r="I75" s="10">
        <v>0.1</v>
      </c>
      <c r="J75" s="10">
        <f t="shared" si="3"/>
        <v>0.27820130483767358</v>
      </c>
    </row>
    <row r="76" spans="3:10" x14ac:dyDescent="0.25">
      <c r="C76" s="5"/>
      <c r="D76" s="10">
        <v>64</v>
      </c>
      <c r="E76" s="10">
        <f t="shared" ref="E76:E139" si="4">RADIANS(D76)</f>
        <v>1.1170107212763709</v>
      </c>
      <c r="F76" s="10">
        <f t="shared" ref="F76:F139" si="5">SIN(E76)</f>
        <v>0.89879404629916704</v>
      </c>
      <c r="G76" s="10">
        <v>0.2</v>
      </c>
      <c r="H76" s="10">
        <f t="shared" ref="H76:H139" si="6">F76*G76</f>
        <v>0.17975880925983342</v>
      </c>
      <c r="I76" s="10">
        <v>0.1</v>
      </c>
      <c r="J76" s="10">
        <f t="shared" ref="J76:J139" si="7">H76+I76</f>
        <v>0.27975880925983343</v>
      </c>
    </row>
    <row r="77" spans="3:10" x14ac:dyDescent="0.25">
      <c r="C77" s="5"/>
      <c r="D77" s="10">
        <v>65</v>
      </c>
      <c r="E77" s="10">
        <f t="shared" si="4"/>
        <v>1.1344640137963142</v>
      </c>
      <c r="F77" s="10">
        <f t="shared" si="5"/>
        <v>0.90630778703664994</v>
      </c>
      <c r="G77" s="10">
        <v>0.2</v>
      </c>
      <c r="H77" s="10">
        <f t="shared" si="6"/>
        <v>0.18126155740732999</v>
      </c>
      <c r="I77" s="10">
        <v>0.1</v>
      </c>
      <c r="J77" s="10">
        <f t="shared" si="7"/>
        <v>0.28126155740733</v>
      </c>
    </row>
    <row r="78" spans="3:10" x14ac:dyDescent="0.25">
      <c r="C78" s="5"/>
      <c r="D78" s="10">
        <v>66</v>
      </c>
      <c r="E78" s="10">
        <f t="shared" si="4"/>
        <v>1.1519173063162575</v>
      </c>
      <c r="F78" s="10">
        <f t="shared" si="5"/>
        <v>0.91354545764260087</v>
      </c>
      <c r="G78" s="10">
        <v>0.2</v>
      </c>
      <c r="H78" s="10">
        <f t="shared" si="6"/>
        <v>0.18270909152852019</v>
      </c>
      <c r="I78" s="10">
        <v>0.1</v>
      </c>
      <c r="J78" s="10">
        <f t="shared" si="7"/>
        <v>0.2827090915285202</v>
      </c>
    </row>
    <row r="79" spans="3:10" x14ac:dyDescent="0.25">
      <c r="C79" s="5"/>
      <c r="D79" s="10">
        <v>67</v>
      </c>
      <c r="E79" s="10">
        <f t="shared" si="4"/>
        <v>1.1693705988362009</v>
      </c>
      <c r="F79" s="10">
        <f t="shared" si="5"/>
        <v>0.92050485345244037</v>
      </c>
      <c r="G79" s="10">
        <v>0.2</v>
      </c>
      <c r="H79" s="10">
        <f t="shared" si="6"/>
        <v>0.18410097069048809</v>
      </c>
      <c r="I79" s="10">
        <v>0.1</v>
      </c>
      <c r="J79" s="10">
        <f t="shared" si="7"/>
        <v>0.28410097069048812</v>
      </c>
    </row>
    <row r="80" spans="3:10" x14ac:dyDescent="0.25">
      <c r="C80" s="5"/>
      <c r="D80" s="10">
        <v>68</v>
      </c>
      <c r="E80" s="10">
        <f t="shared" si="4"/>
        <v>1.1868238913561442</v>
      </c>
      <c r="F80" s="10">
        <f t="shared" si="5"/>
        <v>0.92718385456678742</v>
      </c>
      <c r="G80" s="10">
        <v>0.2</v>
      </c>
      <c r="H80" s="10">
        <f t="shared" si="6"/>
        <v>0.1854367709133575</v>
      </c>
      <c r="I80" s="10">
        <v>0.1</v>
      </c>
      <c r="J80" s="10">
        <f t="shared" si="7"/>
        <v>0.28543677091335751</v>
      </c>
    </row>
    <row r="81" spans="3:10" x14ac:dyDescent="0.25">
      <c r="C81" s="5"/>
      <c r="D81" s="10">
        <v>69</v>
      </c>
      <c r="E81" s="10">
        <f t="shared" si="4"/>
        <v>1.2042771838760873</v>
      </c>
      <c r="F81" s="10">
        <f t="shared" si="5"/>
        <v>0.93358042649720174</v>
      </c>
      <c r="G81" s="10">
        <v>0.2</v>
      </c>
      <c r="H81" s="10">
        <f t="shared" si="6"/>
        <v>0.18671608529944037</v>
      </c>
      <c r="I81" s="10">
        <v>0.1</v>
      </c>
      <c r="J81" s="10">
        <f t="shared" si="7"/>
        <v>0.28671608529944037</v>
      </c>
    </row>
    <row r="82" spans="3:10" x14ac:dyDescent="0.25">
      <c r="C82" s="5"/>
      <c r="D82" s="10">
        <v>70</v>
      </c>
      <c r="E82" s="10">
        <f t="shared" si="4"/>
        <v>1.2217304763960306</v>
      </c>
      <c r="F82" s="10">
        <f t="shared" si="5"/>
        <v>0.93969262078590832</v>
      </c>
      <c r="G82" s="10">
        <v>0.2</v>
      </c>
      <c r="H82" s="10">
        <f t="shared" si="6"/>
        <v>0.18793852415718168</v>
      </c>
      <c r="I82" s="10">
        <v>0.1</v>
      </c>
      <c r="J82" s="10">
        <f t="shared" si="7"/>
        <v>0.28793852415718169</v>
      </c>
    </row>
    <row r="83" spans="3:10" x14ac:dyDescent="0.25">
      <c r="C83" s="5"/>
      <c r="D83" s="10">
        <v>71</v>
      </c>
      <c r="E83" s="10">
        <f t="shared" si="4"/>
        <v>1.2391837689159739</v>
      </c>
      <c r="F83" s="10">
        <f t="shared" si="5"/>
        <v>0.94551857559931674</v>
      </c>
      <c r="G83" s="10">
        <v>0.2</v>
      </c>
      <c r="H83" s="10">
        <f t="shared" si="6"/>
        <v>0.18910371511986335</v>
      </c>
      <c r="I83" s="10">
        <v>0.1</v>
      </c>
      <c r="J83" s="10">
        <f t="shared" si="7"/>
        <v>0.28910371511986332</v>
      </c>
    </row>
    <row r="84" spans="3:10" x14ac:dyDescent="0.25">
      <c r="C84" s="5"/>
      <c r="D84" s="10">
        <v>72</v>
      </c>
      <c r="E84" s="10">
        <f t="shared" si="4"/>
        <v>1.2566370614359172</v>
      </c>
      <c r="F84" s="10">
        <f t="shared" si="5"/>
        <v>0.95105651629515353</v>
      </c>
      <c r="G84" s="10">
        <v>0.2</v>
      </c>
      <c r="H84" s="10">
        <f t="shared" si="6"/>
        <v>0.19021130325903071</v>
      </c>
      <c r="I84" s="10">
        <v>0.1</v>
      </c>
      <c r="J84" s="10">
        <f t="shared" si="7"/>
        <v>0.29021130325903072</v>
      </c>
    </row>
    <row r="85" spans="3:10" x14ac:dyDescent="0.25">
      <c r="C85" s="5"/>
      <c r="D85" s="10">
        <v>73</v>
      </c>
      <c r="E85" s="10">
        <f t="shared" si="4"/>
        <v>1.2740903539558606</v>
      </c>
      <c r="F85" s="10">
        <f t="shared" si="5"/>
        <v>0.95630475596303544</v>
      </c>
      <c r="G85" s="10">
        <v>0.2</v>
      </c>
      <c r="H85" s="10">
        <f t="shared" si="6"/>
        <v>0.19126095119260711</v>
      </c>
      <c r="I85" s="10">
        <v>0.1</v>
      </c>
      <c r="J85" s="10">
        <f t="shared" si="7"/>
        <v>0.29126095119260709</v>
      </c>
    </row>
    <row r="86" spans="3:10" x14ac:dyDescent="0.25">
      <c r="C86" s="5"/>
      <c r="D86" s="10">
        <v>74</v>
      </c>
      <c r="E86" s="10">
        <f t="shared" si="4"/>
        <v>1.2915436464758039</v>
      </c>
      <c r="F86" s="10">
        <f t="shared" si="5"/>
        <v>0.96126169593831889</v>
      </c>
      <c r="G86" s="10">
        <v>0.2</v>
      </c>
      <c r="H86" s="10">
        <f t="shared" si="6"/>
        <v>0.1922523391876638</v>
      </c>
      <c r="I86" s="10">
        <v>0.1</v>
      </c>
      <c r="J86" s="10">
        <f t="shared" si="7"/>
        <v>0.2922523391876638</v>
      </c>
    </row>
    <row r="87" spans="3:10" x14ac:dyDescent="0.25">
      <c r="C87" s="11">
        <v>0.66666666666666663</v>
      </c>
      <c r="D87" s="10">
        <v>75</v>
      </c>
      <c r="E87" s="10">
        <f t="shared" si="4"/>
        <v>1.3089969389957472</v>
      </c>
      <c r="F87" s="10">
        <f t="shared" si="5"/>
        <v>0.96592582628906831</v>
      </c>
      <c r="G87" s="10">
        <v>0.2</v>
      </c>
      <c r="H87" s="10">
        <f t="shared" si="6"/>
        <v>0.19318516525781368</v>
      </c>
      <c r="I87" s="10">
        <v>0.1</v>
      </c>
      <c r="J87" s="10">
        <f t="shared" si="7"/>
        <v>0.29318516525781368</v>
      </c>
    </row>
    <row r="88" spans="3:10" x14ac:dyDescent="0.25">
      <c r="C88" s="5"/>
      <c r="D88" s="10">
        <v>76</v>
      </c>
      <c r="E88" s="10">
        <f t="shared" si="4"/>
        <v>1.3264502315156905</v>
      </c>
      <c r="F88" s="10">
        <f t="shared" si="5"/>
        <v>0.97029572627599647</v>
      </c>
      <c r="G88" s="10">
        <v>0.2</v>
      </c>
      <c r="H88" s="10">
        <f t="shared" si="6"/>
        <v>0.19405914525519929</v>
      </c>
      <c r="I88" s="10">
        <v>0.1</v>
      </c>
      <c r="J88" s="10">
        <f t="shared" si="7"/>
        <v>0.29405914525519927</v>
      </c>
    </row>
    <row r="89" spans="3:10" x14ac:dyDescent="0.25">
      <c r="C89" s="5"/>
      <c r="D89" s="10">
        <v>77</v>
      </c>
      <c r="E89" s="10">
        <f t="shared" si="4"/>
        <v>1.3439035240356338</v>
      </c>
      <c r="F89" s="10">
        <f t="shared" si="5"/>
        <v>0.97437006478523525</v>
      </c>
      <c r="G89" s="10">
        <v>0.2</v>
      </c>
      <c r="H89" s="10">
        <f t="shared" si="6"/>
        <v>0.19487401295704707</v>
      </c>
      <c r="I89" s="10">
        <v>0.1</v>
      </c>
      <c r="J89" s="10">
        <f t="shared" si="7"/>
        <v>0.29487401295704707</v>
      </c>
    </row>
    <row r="90" spans="3:10" x14ac:dyDescent="0.25">
      <c r="C90" s="5"/>
      <c r="D90" s="10">
        <v>78</v>
      </c>
      <c r="E90" s="10">
        <f t="shared" si="4"/>
        <v>1.3613568165555769</v>
      </c>
      <c r="F90" s="10">
        <f t="shared" si="5"/>
        <v>0.97814760073380558</v>
      </c>
      <c r="G90" s="10">
        <v>0.2</v>
      </c>
      <c r="H90" s="10">
        <f t="shared" si="6"/>
        <v>0.19562952014676113</v>
      </c>
      <c r="I90" s="10">
        <v>0.1</v>
      </c>
      <c r="J90" s="10">
        <f t="shared" si="7"/>
        <v>0.29562952014676114</v>
      </c>
    </row>
    <row r="91" spans="3:10" x14ac:dyDescent="0.25">
      <c r="C91" s="5"/>
      <c r="D91" s="10">
        <v>79</v>
      </c>
      <c r="E91" s="10">
        <f t="shared" si="4"/>
        <v>1.3788101090755203</v>
      </c>
      <c r="F91" s="10">
        <f t="shared" si="5"/>
        <v>0.98162718344766398</v>
      </c>
      <c r="G91" s="10">
        <v>0.2</v>
      </c>
      <c r="H91" s="10">
        <f t="shared" si="6"/>
        <v>0.19632543668953281</v>
      </c>
      <c r="I91" s="10">
        <v>0.1</v>
      </c>
      <c r="J91" s="10">
        <f t="shared" si="7"/>
        <v>0.29632543668953282</v>
      </c>
    </row>
    <row r="92" spans="3:10" x14ac:dyDescent="0.25">
      <c r="C92" s="5"/>
      <c r="D92" s="10">
        <v>80</v>
      </c>
      <c r="E92" s="10">
        <f t="shared" si="4"/>
        <v>1.3962634015954636</v>
      </c>
      <c r="F92" s="10">
        <f t="shared" si="5"/>
        <v>0.98480775301220802</v>
      </c>
      <c r="G92" s="10">
        <v>0.2</v>
      </c>
      <c r="H92" s="10">
        <f t="shared" si="6"/>
        <v>0.19696155060244161</v>
      </c>
      <c r="I92" s="10">
        <v>0.1</v>
      </c>
      <c r="J92" s="10">
        <f t="shared" si="7"/>
        <v>0.29696155060244162</v>
      </c>
    </row>
    <row r="93" spans="3:10" x14ac:dyDescent="0.25">
      <c r="C93" s="5"/>
      <c r="D93" s="10">
        <v>81</v>
      </c>
      <c r="E93" s="10">
        <f t="shared" si="4"/>
        <v>1.4137166941154069</v>
      </c>
      <c r="F93" s="10">
        <f t="shared" si="5"/>
        <v>0.98768834059513777</v>
      </c>
      <c r="G93" s="10">
        <v>0.2</v>
      </c>
      <c r="H93" s="10">
        <f t="shared" si="6"/>
        <v>0.19753766811902757</v>
      </c>
      <c r="I93" s="10">
        <v>0.1</v>
      </c>
      <c r="J93" s="10">
        <f t="shared" si="7"/>
        <v>0.2975376681190276</v>
      </c>
    </row>
    <row r="94" spans="3:10" x14ac:dyDescent="0.25">
      <c r="C94" s="5"/>
      <c r="D94" s="10">
        <v>82</v>
      </c>
      <c r="E94" s="10">
        <f t="shared" si="4"/>
        <v>1.4311699866353502</v>
      </c>
      <c r="F94" s="10">
        <f t="shared" si="5"/>
        <v>0.99026806874157036</v>
      </c>
      <c r="G94" s="10">
        <v>0.2</v>
      </c>
      <c r="H94" s="10">
        <f t="shared" si="6"/>
        <v>0.19805361374831409</v>
      </c>
      <c r="I94" s="10">
        <v>0.1</v>
      </c>
      <c r="J94" s="10">
        <f t="shared" si="7"/>
        <v>0.29805361374831407</v>
      </c>
    </row>
    <row r="95" spans="3:10" x14ac:dyDescent="0.25">
      <c r="C95" s="5"/>
      <c r="D95" s="10">
        <v>83</v>
      </c>
      <c r="E95" s="10">
        <f t="shared" si="4"/>
        <v>1.4486232791552935</v>
      </c>
      <c r="F95" s="10">
        <f t="shared" si="5"/>
        <v>0.99254615164132198</v>
      </c>
      <c r="G95" s="10">
        <v>0.2</v>
      </c>
      <c r="H95" s="10">
        <f t="shared" si="6"/>
        <v>0.1985092303282644</v>
      </c>
      <c r="I95" s="10">
        <v>0.1</v>
      </c>
      <c r="J95" s="10">
        <f t="shared" si="7"/>
        <v>0.29850923032826437</v>
      </c>
    </row>
    <row r="96" spans="3:10" x14ac:dyDescent="0.25">
      <c r="C96" s="5"/>
      <c r="D96" s="10">
        <v>84</v>
      </c>
      <c r="E96" s="10">
        <f t="shared" si="4"/>
        <v>1.4660765716752369</v>
      </c>
      <c r="F96" s="10">
        <f t="shared" si="5"/>
        <v>0.99452189536827329</v>
      </c>
      <c r="G96" s="10">
        <v>0.2</v>
      </c>
      <c r="H96" s="10">
        <f t="shared" si="6"/>
        <v>0.19890437907365466</v>
      </c>
      <c r="I96" s="10">
        <v>0.1</v>
      </c>
      <c r="J96" s="10">
        <f t="shared" si="7"/>
        <v>0.29890437907365464</v>
      </c>
    </row>
    <row r="97" spans="3:10" x14ac:dyDescent="0.25">
      <c r="C97" s="5"/>
      <c r="D97" s="10">
        <v>85</v>
      </c>
      <c r="E97" s="10">
        <f t="shared" si="4"/>
        <v>1.4835298641951802</v>
      </c>
      <c r="F97" s="10">
        <f t="shared" si="5"/>
        <v>0.99619469809174555</v>
      </c>
      <c r="G97" s="10">
        <v>0.2</v>
      </c>
      <c r="H97" s="10">
        <f t="shared" si="6"/>
        <v>0.19923893961834913</v>
      </c>
      <c r="I97" s="10">
        <v>0.1</v>
      </c>
      <c r="J97" s="10">
        <f t="shared" si="7"/>
        <v>0.29923893961834913</v>
      </c>
    </row>
    <row r="98" spans="3:10" x14ac:dyDescent="0.25">
      <c r="C98" s="5"/>
      <c r="D98" s="10">
        <v>86</v>
      </c>
      <c r="E98" s="10">
        <f t="shared" si="4"/>
        <v>1.5009831567151235</v>
      </c>
      <c r="F98" s="10">
        <f t="shared" si="5"/>
        <v>0.9975640502598242</v>
      </c>
      <c r="G98" s="10">
        <v>0.2</v>
      </c>
      <c r="H98" s="10">
        <f t="shared" si="6"/>
        <v>0.19951281005196486</v>
      </c>
      <c r="I98" s="10">
        <v>0.1</v>
      </c>
      <c r="J98" s="10">
        <f t="shared" si="7"/>
        <v>0.29951281005196484</v>
      </c>
    </row>
    <row r="99" spans="3:10" x14ac:dyDescent="0.25">
      <c r="C99" s="5"/>
      <c r="D99" s="10">
        <v>87</v>
      </c>
      <c r="E99" s="10">
        <f t="shared" si="4"/>
        <v>1.5184364492350666</v>
      </c>
      <c r="F99" s="10">
        <f t="shared" si="5"/>
        <v>0.99862953475457383</v>
      </c>
      <c r="G99" s="10">
        <v>0.2</v>
      </c>
      <c r="H99" s="10">
        <f t="shared" si="6"/>
        <v>0.19972590695091477</v>
      </c>
      <c r="I99" s="10">
        <v>0.1</v>
      </c>
      <c r="J99" s="10">
        <f t="shared" si="7"/>
        <v>0.29972590695091478</v>
      </c>
    </row>
    <row r="100" spans="3:10" x14ac:dyDescent="0.25">
      <c r="C100" s="5"/>
      <c r="D100" s="10">
        <v>88</v>
      </c>
      <c r="E100" s="10">
        <f t="shared" si="4"/>
        <v>1.5358897417550099</v>
      </c>
      <c r="F100" s="10">
        <f t="shared" si="5"/>
        <v>0.99939082701909576</v>
      </c>
      <c r="G100" s="10">
        <v>0.2</v>
      </c>
      <c r="H100" s="10">
        <f t="shared" si="6"/>
        <v>0.19987816540381917</v>
      </c>
      <c r="I100" s="10">
        <v>0.1</v>
      </c>
      <c r="J100" s="10">
        <f t="shared" si="7"/>
        <v>0.29987816540381917</v>
      </c>
    </row>
    <row r="101" spans="3:10" x14ac:dyDescent="0.25">
      <c r="C101" s="5"/>
      <c r="D101" s="10">
        <v>89</v>
      </c>
      <c r="E101" s="10">
        <f t="shared" si="4"/>
        <v>1.5533430342749532</v>
      </c>
      <c r="F101" s="10">
        <f t="shared" si="5"/>
        <v>0.99984769515639127</v>
      </c>
      <c r="G101" s="10">
        <v>0.2</v>
      </c>
      <c r="H101" s="10">
        <f t="shared" si="6"/>
        <v>0.19996953903127826</v>
      </c>
      <c r="I101" s="10">
        <v>0.1</v>
      </c>
      <c r="J101" s="10">
        <f t="shared" si="7"/>
        <v>0.29996953903127827</v>
      </c>
    </row>
    <row r="102" spans="3:10" x14ac:dyDescent="0.25">
      <c r="C102" s="11">
        <v>0.70833333333333337</v>
      </c>
      <c r="D102" s="10">
        <v>90</v>
      </c>
      <c r="E102" s="10">
        <f t="shared" si="4"/>
        <v>1.5707963267948966</v>
      </c>
      <c r="F102" s="10">
        <f t="shared" si="5"/>
        <v>1</v>
      </c>
      <c r="G102" s="10">
        <v>0.2</v>
      </c>
      <c r="H102" s="10">
        <f t="shared" si="6"/>
        <v>0.2</v>
      </c>
      <c r="I102" s="10">
        <v>0.1</v>
      </c>
      <c r="J102" s="10">
        <f t="shared" si="7"/>
        <v>0.30000000000000004</v>
      </c>
    </row>
    <row r="103" spans="3:10" x14ac:dyDescent="0.25">
      <c r="C103" s="11"/>
      <c r="D103" s="10">
        <v>91</v>
      </c>
      <c r="E103" s="10">
        <f t="shared" si="4"/>
        <v>1.5882496193148399</v>
      </c>
      <c r="F103" s="10">
        <f t="shared" si="5"/>
        <v>0.99984769515639127</v>
      </c>
      <c r="G103" s="10">
        <v>0.2</v>
      </c>
      <c r="H103" s="10">
        <f t="shared" si="6"/>
        <v>0.19996953903127826</v>
      </c>
      <c r="I103" s="10">
        <v>0.1</v>
      </c>
      <c r="J103" s="10">
        <f t="shared" si="7"/>
        <v>0.29996953903127827</v>
      </c>
    </row>
    <row r="104" spans="3:10" x14ac:dyDescent="0.25">
      <c r="C104" s="5"/>
      <c r="D104" s="10">
        <v>92</v>
      </c>
      <c r="E104" s="10">
        <f t="shared" si="4"/>
        <v>1.6057029118347832</v>
      </c>
      <c r="F104" s="10">
        <f t="shared" si="5"/>
        <v>0.99939082701909576</v>
      </c>
      <c r="G104" s="10">
        <v>0.2</v>
      </c>
      <c r="H104" s="10">
        <f t="shared" si="6"/>
        <v>0.19987816540381917</v>
      </c>
      <c r="I104" s="10">
        <v>0.1</v>
      </c>
      <c r="J104" s="10">
        <f t="shared" si="7"/>
        <v>0.29987816540381917</v>
      </c>
    </row>
    <row r="105" spans="3:10" x14ac:dyDescent="0.25">
      <c r="C105" s="5"/>
      <c r="D105" s="10">
        <v>93</v>
      </c>
      <c r="E105" s="10">
        <f t="shared" si="4"/>
        <v>1.6231562043547265</v>
      </c>
      <c r="F105" s="10">
        <f t="shared" si="5"/>
        <v>0.99862953475457383</v>
      </c>
      <c r="G105" s="10">
        <v>0.2</v>
      </c>
      <c r="H105" s="10">
        <f t="shared" si="6"/>
        <v>0.19972590695091477</v>
      </c>
      <c r="I105" s="10">
        <v>0.1</v>
      </c>
      <c r="J105" s="10">
        <f t="shared" si="7"/>
        <v>0.29972590695091478</v>
      </c>
    </row>
    <row r="106" spans="3:10" x14ac:dyDescent="0.25">
      <c r="C106" s="5"/>
      <c r="D106" s="10">
        <v>94</v>
      </c>
      <c r="E106" s="10">
        <f t="shared" si="4"/>
        <v>1.6406094968746698</v>
      </c>
      <c r="F106" s="10">
        <f t="shared" si="5"/>
        <v>0.9975640502598242</v>
      </c>
      <c r="G106" s="10">
        <v>0.2</v>
      </c>
      <c r="H106" s="10">
        <f t="shared" si="6"/>
        <v>0.19951281005196486</v>
      </c>
      <c r="I106" s="10">
        <v>0.1</v>
      </c>
      <c r="J106" s="10">
        <f t="shared" si="7"/>
        <v>0.29951281005196484</v>
      </c>
    </row>
    <row r="107" spans="3:10" x14ac:dyDescent="0.25">
      <c r="C107" s="5"/>
      <c r="D107" s="10">
        <v>95</v>
      </c>
      <c r="E107" s="10">
        <f t="shared" si="4"/>
        <v>1.6580627893946132</v>
      </c>
      <c r="F107" s="10">
        <f t="shared" si="5"/>
        <v>0.99619469809174555</v>
      </c>
      <c r="G107" s="10">
        <v>0.2</v>
      </c>
      <c r="H107" s="10">
        <f t="shared" si="6"/>
        <v>0.19923893961834913</v>
      </c>
      <c r="I107" s="10">
        <v>0.1</v>
      </c>
      <c r="J107" s="10">
        <f t="shared" si="7"/>
        <v>0.29923893961834913</v>
      </c>
    </row>
    <row r="108" spans="3:10" x14ac:dyDescent="0.25">
      <c r="C108" s="5"/>
      <c r="D108" s="10">
        <v>96</v>
      </c>
      <c r="E108" s="10">
        <f t="shared" si="4"/>
        <v>1.6755160819145565</v>
      </c>
      <c r="F108" s="10">
        <f t="shared" si="5"/>
        <v>0.99452189536827329</v>
      </c>
      <c r="G108" s="10">
        <v>0.2</v>
      </c>
      <c r="H108" s="10">
        <f t="shared" si="6"/>
        <v>0.19890437907365466</v>
      </c>
      <c r="I108" s="10">
        <v>0.1</v>
      </c>
      <c r="J108" s="10">
        <f t="shared" si="7"/>
        <v>0.29890437907365464</v>
      </c>
    </row>
    <row r="109" spans="3:10" x14ac:dyDescent="0.25">
      <c r="C109" s="5"/>
      <c r="D109" s="10">
        <v>97</v>
      </c>
      <c r="E109" s="10">
        <f t="shared" si="4"/>
        <v>1.6929693744344996</v>
      </c>
      <c r="F109" s="10">
        <f t="shared" si="5"/>
        <v>0.99254615164132209</v>
      </c>
      <c r="G109" s="10">
        <v>0.2</v>
      </c>
      <c r="H109" s="10">
        <f t="shared" si="6"/>
        <v>0.19850923032826442</v>
      </c>
      <c r="I109" s="10">
        <v>0.1</v>
      </c>
      <c r="J109" s="10">
        <f t="shared" si="7"/>
        <v>0.29850923032826443</v>
      </c>
    </row>
    <row r="110" spans="3:10" x14ac:dyDescent="0.25">
      <c r="C110" s="5"/>
      <c r="D110" s="10">
        <v>98</v>
      </c>
      <c r="E110" s="10">
        <f t="shared" si="4"/>
        <v>1.7104226669544429</v>
      </c>
      <c r="F110" s="10">
        <f t="shared" si="5"/>
        <v>0.99026806874157036</v>
      </c>
      <c r="G110" s="10">
        <v>0.2</v>
      </c>
      <c r="H110" s="10">
        <f t="shared" si="6"/>
        <v>0.19805361374831409</v>
      </c>
      <c r="I110" s="10">
        <v>0.1</v>
      </c>
      <c r="J110" s="10">
        <f t="shared" si="7"/>
        <v>0.29805361374831407</v>
      </c>
    </row>
    <row r="111" spans="3:10" x14ac:dyDescent="0.25">
      <c r="C111" s="5"/>
      <c r="D111" s="10">
        <v>99</v>
      </c>
      <c r="E111" s="10">
        <f t="shared" si="4"/>
        <v>1.7278759594743862</v>
      </c>
      <c r="F111" s="10">
        <f t="shared" si="5"/>
        <v>0.98768834059513777</v>
      </c>
      <c r="G111" s="10">
        <v>0.2</v>
      </c>
      <c r="H111" s="10">
        <f t="shared" si="6"/>
        <v>0.19753766811902757</v>
      </c>
      <c r="I111" s="10">
        <v>0.1</v>
      </c>
      <c r="J111" s="10">
        <f t="shared" si="7"/>
        <v>0.2975376681190276</v>
      </c>
    </row>
    <row r="112" spans="3:10" x14ac:dyDescent="0.25">
      <c r="C112" s="5"/>
      <c r="D112" s="10">
        <v>100</v>
      </c>
      <c r="E112" s="10">
        <f t="shared" si="4"/>
        <v>1.7453292519943295</v>
      </c>
      <c r="F112" s="10">
        <f t="shared" si="5"/>
        <v>0.98480775301220802</v>
      </c>
      <c r="G112" s="10">
        <v>0.2</v>
      </c>
      <c r="H112" s="10">
        <f t="shared" si="6"/>
        <v>0.19696155060244161</v>
      </c>
      <c r="I112" s="10">
        <v>0.1</v>
      </c>
      <c r="J112" s="10">
        <f t="shared" si="7"/>
        <v>0.29696155060244162</v>
      </c>
    </row>
    <row r="113" spans="3:10" x14ac:dyDescent="0.25">
      <c r="C113" s="5"/>
      <c r="D113" s="10">
        <v>101</v>
      </c>
      <c r="E113" s="10">
        <f t="shared" si="4"/>
        <v>1.7627825445142729</v>
      </c>
      <c r="F113" s="10">
        <f t="shared" si="5"/>
        <v>0.98162718344766398</v>
      </c>
      <c r="G113" s="10">
        <v>0.2</v>
      </c>
      <c r="H113" s="10">
        <f t="shared" si="6"/>
        <v>0.19632543668953281</v>
      </c>
      <c r="I113" s="10">
        <v>0.1</v>
      </c>
      <c r="J113" s="10">
        <f t="shared" si="7"/>
        <v>0.29632543668953282</v>
      </c>
    </row>
    <row r="114" spans="3:10" x14ac:dyDescent="0.25">
      <c r="C114" s="5"/>
      <c r="D114" s="10">
        <v>102</v>
      </c>
      <c r="E114" s="10">
        <f t="shared" si="4"/>
        <v>1.7802358370342162</v>
      </c>
      <c r="F114" s="10">
        <f t="shared" si="5"/>
        <v>0.97814760073380569</v>
      </c>
      <c r="G114" s="10">
        <v>0.2</v>
      </c>
      <c r="H114" s="10">
        <f t="shared" si="6"/>
        <v>0.19562952014676116</v>
      </c>
      <c r="I114" s="10">
        <v>0.1</v>
      </c>
      <c r="J114" s="10">
        <f t="shared" si="7"/>
        <v>0.29562952014676114</v>
      </c>
    </row>
    <row r="115" spans="3:10" x14ac:dyDescent="0.25">
      <c r="C115" s="5"/>
      <c r="D115" s="10">
        <v>103</v>
      </c>
      <c r="E115" s="10">
        <f t="shared" si="4"/>
        <v>1.7976891295541595</v>
      </c>
      <c r="F115" s="10">
        <f t="shared" si="5"/>
        <v>0.97437006478523525</v>
      </c>
      <c r="G115" s="10">
        <v>0.2</v>
      </c>
      <c r="H115" s="10">
        <f t="shared" si="6"/>
        <v>0.19487401295704707</v>
      </c>
      <c r="I115" s="10">
        <v>0.1</v>
      </c>
      <c r="J115" s="10">
        <f t="shared" si="7"/>
        <v>0.29487401295704707</v>
      </c>
    </row>
    <row r="116" spans="3:10" x14ac:dyDescent="0.25">
      <c r="C116" s="5"/>
      <c r="D116" s="10">
        <v>104</v>
      </c>
      <c r="E116" s="10">
        <f t="shared" si="4"/>
        <v>1.8151424220741028</v>
      </c>
      <c r="F116" s="10">
        <f t="shared" si="5"/>
        <v>0.97029572627599647</v>
      </c>
      <c r="G116" s="10">
        <v>0.2</v>
      </c>
      <c r="H116" s="10">
        <f t="shared" si="6"/>
        <v>0.19405914525519929</v>
      </c>
      <c r="I116" s="10">
        <v>0.1</v>
      </c>
      <c r="J116" s="10">
        <f t="shared" si="7"/>
        <v>0.29405914525519927</v>
      </c>
    </row>
    <row r="117" spans="3:10" x14ac:dyDescent="0.25">
      <c r="C117" s="11">
        <v>0.75</v>
      </c>
      <c r="D117" s="10">
        <v>105</v>
      </c>
      <c r="E117" s="10">
        <f t="shared" si="4"/>
        <v>1.8325957145940461</v>
      </c>
      <c r="F117" s="10">
        <f t="shared" si="5"/>
        <v>0.96592582628906831</v>
      </c>
      <c r="G117" s="10">
        <v>0.2</v>
      </c>
      <c r="H117" s="10">
        <f t="shared" si="6"/>
        <v>0.19318516525781368</v>
      </c>
      <c r="I117" s="10">
        <v>0.1</v>
      </c>
      <c r="J117" s="10">
        <f t="shared" si="7"/>
        <v>0.29318516525781368</v>
      </c>
    </row>
    <row r="118" spans="3:10" x14ac:dyDescent="0.25">
      <c r="C118" s="11"/>
      <c r="D118" s="10">
        <v>106</v>
      </c>
      <c r="E118" s="10">
        <f t="shared" si="4"/>
        <v>1.8500490071139892</v>
      </c>
      <c r="F118" s="10">
        <f t="shared" si="5"/>
        <v>0.96126169593831889</v>
      </c>
      <c r="G118" s="10">
        <v>0.2</v>
      </c>
      <c r="H118" s="10">
        <f t="shared" si="6"/>
        <v>0.1922523391876638</v>
      </c>
      <c r="I118" s="10">
        <v>0.1</v>
      </c>
      <c r="J118" s="10">
        <f t="shared" si="7"/>
        <v>0.2922523391876638</v>
      </c>
    </row>
    <row r="119" spans="3:10" x14ac:dyDescent="0.25">
      <c r="C119" s="5"/>
      <c r="D119" s="10">
        <v>107</v>
      </c>
      <c r="E119" s="10">
        <f t="shared" si="4"/>
        <v>1.8675022996339325</v>
      </c>
      <c r="F119" s="10">
        <f t="shared" si="5"/>
        <v>0.95630475596303555</v>
      </c>
      <c r="G119" s="10">
        <v>0.2</v>
      </c>
      <c r="H119" s="10">
        <f t="shared" si="6"/>
        <v>0.19126095119260711</v>
      </c>
      <c r="I119" s="10">
        <v>0.1</v>
      </c>
      <c r="J119" s="10">
        <f t="shared" si="7"/>
        <v>0.29126095119260709</v>
      </c>
    </row>
    <row r="120" spans="3:10" x14ac:dyDescent="0.25">
      <c r="C120" s="5"/>
      <c r="D120" s="10">
        <v>108</v>
      </c>
      <c r="E120" s="10">
        <f t="shared" si="4"/>
        <v>1.8849555921538759</v>
      </c>
      <c r="F120" s="10">
        <f t="shared" si="5"/>
        <v>0.95105651629515364</v>
      </c>
      <c r="G120" s="10">
        <v>0.2</v>
      </c>
      <c r="H120" s="10">
        <f t="shared" si="6"/>
        <v>0.19021130325903074</v>
      </c>
      <c r="I120" s="10">
        <v>0.1</v>
      </c>
      <c r="J120" s="10">
        <f t="shared" si="7"/>
        <v>0.29021130325903077</v>
      </c>
    </row>
    <row r="121" spans="3:10" x14ac:dyDescent="0.25">
      <c r="C121" s="5"/>
      <c r="D121" s="10">
        <v>109</v>
      </c>
      <c r="E121" s="10">
        <f t="shared" si="4"/>
        <v>1.9024088846738192</v>
      </c>
      <c r="F121" s="10">
        <f t="shared" si="5"/>
        <v>0.94551857559931685</v>
      </c>
      <c r="G121" s="10">
        <v>0.2</v>
      </c>
      <c r="H121" s="10">
        <f t="shared" si="6"/>
        <v>0.18910371511986337</v>
      </c>
      <c r="I121" s="10">
        <v>0.1</v>
      </c>
      <c r="J121" s="10">
        <f t="shared" si="7"/>
        <v>0.28910371511986338</v>
      </c>
    </row>
    <row r="122" spans="3:10" x14ac:dyDescent="0.25">
      <c r="C122" s="5"/>
      <c r="D122" s="10">
        <v>110</v>
      </c>
      <c r="E122" s="10">
        <f t="shared" si="4"/>
        <v>1.9198621771937625</v>
      </c>
      <c r="F122" s="10">
        <f t="shared" si="5"/>
        <v>0.93969262078590843</v>
      </c>
      <c r="G122" s="10">
        <v>0.2</v>
      </c>
      <c r="H122" s="10">
        <f t="shared" si="6"/>
        <v>0.18793852415718171</v>
      </c>
      <c r="I122" s="10">
        <v>0.1</v>
      </c>
      <c r="J122" s="10">
        <f t="shared" si="7"/>
        <v>0.28793852415718169</v>
      </c>
    </row>
    <row r="123" spans="3:10" x14ac:dyDescent="0.25">
      <c r="C123" s="5"/>
      <c r="D123" s="10">
        <v>111</v>
      </c>
      <c r="E123" s="10">
        <f t="shared" si="4"/>
        <v>1.9373154697137058</v>
      </c>
      <c r="F123" s="10">
        <f t="shared" si="5"/>
        <v>0.93358042649720174</v>
      </c>
      <c r="G123" s="10">
        <v>0.2</v>
      </c>
      <c r="H123" s="10">
        <f t="shared" si="6"/>
        <v>0.18671608529944037</v>
      </c>
      <c r="I123" s="10">
        <v>0.1</v>
      </c>
      <c r="J123" s="10">
        <f t="shared" si="7"/>
        <v>0.28671608529944037</v>
      </c>
    </row>
    <row r="124" spans="3:10" x14ac:dyDescent="0.25">
      <c r="C124" s="5"/>
      <c r="D124" s="10">
        <v>112</v>
      </c>
      <c r="E124" s="10">
        <f t="shared" si="4"/>
        <v>1.9547687622336491</v>
      </c>
      <c r="F124" s="10">
        <f t="shared" si="5"/>
        <v>0.92718385456678742</v>
      </c>
      <c r="G124" s="10">
        <v>0.2</v>
      </c>
      <c r="H124" s="10">
        <f t="shared" si="6"/>
        <v>0.1854367709133575</v>
      </c>
      <c r="I124" s="10">
        <v>0.1</v>
      </c>
      <c r="J124" s="10">
        <f t="shared" si="7"/>
        <v>0.28543677091335751</v>
      </c>
    </row>
    <row r="125" spans="3:10" x14ac:dyDescent="0.25">
      <c r="C125" s="5"/>
      <c r="D125" s="10">
        <v>113</v>
      </c>
      <c r="E125" s="10">
        <f t="shared" si="4"/>
        <v>1.9722220547535925</v>
      </c>
      <c r="F125" s="10">
        <f t="shared" si="5"/>
        <v>0.92050485345244026</v>
      </c>
      <c r="G125" s="10">
        <v>0.2</v>
      </c>
      <c r="H125" s="10">
        <f t="shared" si="6"/>
        <v>0.18410097069048806</v>
      </c>
      <c r="I125" s="10">
        <v>0.1</v>
      </c>
      <c r="J125" s="10">
        <f t="shared" si="7"/>
        <v>0.28410097069048806</v>
      </c>
    </row>
    <row r="126" spans="3:10" x14ac:dyDescent="0.25">
      <c r="C126" s="5"/>
      <c r="D126" s="10">
        <v>114</v>
      </c>
      <c r="E126" s="10">
        <f t="shared" si="4"/>
        <v>1.9896753472735358</v>
      </c>
      <c r="F126" s="10">
        <f t="shared" si="5"/>
        <v>0.91354545764260087</v>
      </c>
      <c r="G126" s="10">
        <v>0.2</v>
      </c>
      <c r="H126" s="10">
        <f t="shared" si="6"/>
        <v>0.18270909152852019</v>
      </c>
      <c r="I126" s="10">
        <v>0.1</v>
      </c>
      <c r="J126" s="10">
        <f t="shared" si="7"/>
        <v>0.2827090915285202</v>
      </c>
    </row>
    <row r="127" spans="3:10" x14ac:dyDescent="0.25">
      <c r="C127" s="5"/>
      <c r="D127" s="10">
        <v>115</v>
      </c>
      <c r="E127" s="10">
        <f t="shared" si="4"/>
        <v>2.0071286397934789</v>
      </c>
      <c r="F127" s="10">
        <f t="shared" si="5"/>
        <v>0.90630778703665005</v>
      </c>
      <c r="G127" s="10">
        <v>0.2</v>
      </c>
      <c r="H127" s="10">
        <f t="shared" si="6"/>
        <v>0.18126155740733002</v>
      </c>
      <c r="I127" s="10">
        <v>0.1</v>
      </c>
      <c r="J127" s="10">
        <f t="shared" si="7"/>
        <v>0.28126155740733005</v>
      </c>
    </row>
    <row r="128" spans="3:10" x14ac:dyDescent="0.25">
      <c r="C128" s="5"/>
      <c r="D128" s="10">
        <v>116</v>
      </c>
      <c r="E128" s="10">
        <f t="shared" si="4"/>
        <v>2.0245819323134224</v>
      </c>
      <c r="F128" s="10">
        <f t="shared" si="5"/>
        <v>0.89879404629916693</v>
      </c>
      <c r="G128" s="10">
        <v>0.2</v>
      </c>
      <c r="H128" s="10">
        <f t="shared" si="6"/>
        <v>0.1797588092598334</v>
      </c>
      <c r="I128" s="10">
        <v>0.1</v>
      </c>
      <c r="J128" s="10">
        <f t="shared" si="7"/>
        <v>0.27975880925983343</v>
      </c>
    </row>
    <row r="129" spans="3:10" x14ac:dyDescent="0.25">
      <c r="C129" s="5"/>
      <c r="D129" s="10">
        <v>117</v>
      </c>
      <c r="E129" s="10">
        <f t="shared" si="4"/>
        <v>2.0420352248333655</v>
      </c>
      <c r="F129" s="10">
        <f t="shared" si="5"/>
        <v>0.8910065241883679</v>
      </c>
      <c r="G129" s="10">
        <v>0.2</v>
      </c>
      <c r="H129" s="10">
        <f t="shared" si="6"/>
        <v>0.1782013048376736</v>
      </c>
      <c r="I129" s="10">
        <v>0.1</v>
      </c>
      <c r="J129" s="10">
        <f t="shared" si="7"/>
        <v>0.27820130483767358</v>
      </c>
    </row>
    <row r="130" spans="3:10" x14ac:dyDescent="0.25">
      <c r="C130" s="5"/>
      <c r="D130" s="10">
        <v>118</v>
      </c>
      <c r="E130" s="10">
        <f t="shared" si="4"/>
        <v>2.0594885173533091</v>
      </c>
      <c r="F130" s="10">
        <f t="shared" si="5"/>
        <v>0.88294759285892688</v>
      </c>
      <c r="G130" s="10">
        <v>0.2</v>
      </c>
      <c r="H130" s="10">
        <f t="shared" si="6"/>
        <v>0.1765895185717854</v>
      </c>
      <c r="I130" s="10">
        <v>0.1</v>
      </c>
      <c r="J130" s="10">
        <f t="shared" si="7"/>
        <v>0.27658951857178538</v>
      </c>
    </row>
    <row r="131" spans="3:10" x14ac:dyDescent="0.25">
      <c r="C131" s="5"/>
      <c r="D131" s="10">
        <v>119</v>
      </c>
      <c r="E131" s="10">
        <f t="shared" si="4"/>
        <v>2.0769418098732522</v>
      </c>
      <c r="F131" s="10">
        <f t="shared" si="5"/>
        <v>0.87461970713939585</v>
      </c>
      <c r="G131" s="10">
        <v>0.2</v>
      </c>
      <c r="H131" s="10">
        <f t="shared" si="6"/>
        <v>0.17492394142787918</v>
      </c>
      <c r="I131" s="10">
        <v>0.1</v>
      </c>
      <c r="J131" s="10">
        <f t="shared" si="7"/>
        <v>0.27492394142787918</v>
      </c>
    </row>
    <row r="132" spans="3:10" x14ac:dyDescent="0.25">
      <c r="C132" s="11">
        <v>0.79166666666666663</v>
      </c>
      <c r="D132" s="10">
        <v>120</v>
      </c>
      <c r="E132" s="10">
        <f t="shared" si="4"/>
        <v>2.0943951023931953</v>
      </c>
      <c r="F132" s="10">
        <f t="shared" si="5"/>
        <v>0.86602540378443871</v>
      </c>
      <c r="G132" s="10">
        <v>0.2</v>
      </c>
      <c r="H132" s="10">
        <f t="shared" si="6"/>
        <v>0.17320508075688776</v>
      </c>
      <c r="I132" s="10">
        <v>0.1</v>
      </c>
      <c r="J132" s="10">
        <f t="shared" si="7"/>
        <v>0.27320508075688776</v>
      </c>
    </row>
    <row r="133" spans="3:10" x14ac:dyDescent="0.25">
      <c r="C133" s="11"/>
      <c r="D133" s="10">
        <v>121</v>
      </c>
      <c r="E133" s="10">
        <f t="shared" si="4"/>
        <v>2.1118483949131388</v>
      </c>
      <c r="F133" s="10">
        <f t="shared" si="5"/>
        <v>0.85716730070211233</v>
      </c>
      <c r="G133" s="10">
        <v>0.2</v>
      </c>
      <c r="H133" s="10">
        <f t="shared" si="6"/>
        <v>0.17143346014042249</v>
      </c>
      <c r="I133" s="10">
        <v>0.1</v>
      </c>
      <c r="J133" s="10">
        <f t="shared" si="7"/>
        <v>0.27143346014042247</v>
      </c>
    </row>
    <row r="134" spans="3:10" x14ac:dyDescent="0.25">
      <c r="C134" s="5"/>
      <c r="D134" s="10">
        <v>122</v>
      </c>
      <c r="E134" s="10">
        <f t="shared" si="4"/>
        <v>2.1293016874330819</v>
      </c>
      <c r="F134" s="10">
        <f t="shared" si="5"/>
        <v>0.84804809615642607</v>
      </c>
      <c r="G134" s="10">
        <v>0.2</v>
      </c>
      <c r="H134" s="10">
        <f t="shared" si="6"/>
        <v>0.16960961923128523</v>
      </c>
      <c r="I134" s="10">
        <v>0.1</v>
      </c>
      <c r="J134" s="10">
        <f t="shared" si="7"/>
        <v>0.26960961923128524</v>
      </c>
    </row>
    <row r="135" spans="3:10" x14ac:dyDescent="0.25">
      <c r="C135" s="5"/>
      <c r="D135" s="10">
        <v>123</v>
      </c>
      <c r="E135" s="10">
        <f t="shared" si="4"/>
        <v>2.1467549799530254</v>
      </c>
      <c r="F135" s="10">
        <f t="shared" si="5"/>
        <v>0.83867056794542394</v>
      </c>
      <c r="G135" s="10">
        <v>0.2</v>
      </c>
      <c r="H135" s="10">
        <f t="shared" si="6"/>
        <v>0.1677341135890848</v>
      </c>
      <c r="I135" s="10">
        <v>0.1</v>
      </c>
      <c r="J135" s="10">
        <f t="shared" si="7"/>
        <v>0.26773411358908483</v>
      </c>
    </row>
    <row r="136" spans="3:10" x14ac:dyDescent="0.25">
      <c r="C136" s="5"/>
      <c r="D136" s="10">
        <v>124</v>
      </c>
      <c r="E136" s="10">
        <f t="shared" si="4"/>
        <v>2.1642082724729685</v>
      </c>
      <c r="F136" s="10">
        <f t="shared" si="5"/>
        <v>0.82903757255504174</v>
      </c>
      <c r="G136" s="10">
        <v>0.2</v>
      </c>
      <c r="H136" s="10">
        <f t="shared" si="6"/>
        <v>0.16580751451100836</v>
      </c>
      <c r="I136" s="10">
        <v>0.1</v>
      </c>
      <c r="J136" s="10">
        <f t="shared" si="7"/>
        <v>0.26580751451100837</v>
      </c>
    </row>
    <row r="137" spans="3:10" x14ac:dyDescent="0.25">
      <c r="C137" s="5"/>
      <c r="D137" s="10">
        <v>125</v>
      </c>
      <c r="E137" s="10">
        <f t="shared" si="4"/>
        <v>2.1816615649929121</v>
      </c>
      <c r="F137" s="10">
        <f t="shared" si="5"/>
        <v>0.81915204428899169</v>
      </c>
      <c r="G137" s="10">
        <v>0.2</v>
      </c>
      <c r="H137" s="10">
        <f t="shared" si="6"/>
        <v>0.16383040885779834</v>
      </c>
      <c r="I137" s="10">
        <v>0.1</v>
      </c>
      <c r="J137" s="10">
        <f t="shared" si="7"/>
        <v>0.26383040885779835</v>
      </c>
    </row>
    <row r="138" spans="3:10" x14ac:dyDescent="0.25">
      <c r="C138" s="5"/>
      <c r="D138" s="10">
        <v>126</v>
      </c>
      <c r="E138" s="10">
        <f t="shared" si="4"/>
        <v>2.1991148575128552</v>
      </c>
      <c r="F138" s="10">
        <f t="shared" si="5"/>
        <v>0.80901699437494745</v>
      </c>
      <c r="G138" s="10">
        <v>0.2</v>
      </c>
      <c r="H138" s="10">
        <f t="shared" si="6"/>
        <v>0.16180339887498951</v>
      </c>
      <c r="I138" s="10">
        <v>0.1</v>
      </c>
      <c r="J138" s="10">
        <f t="shared" si="7"/>
        <v>0.26180339887498949</v>
      </c>
    </row>
    <row r="139" spans="3:10" x14ac:dyDescent="0.25">
      <c r="C139" s="5"/>
      <c r="D139" s="10">
        <v>127</v>
      </c>
      <c r="E139" s="10">
        <f t="shared" si="4"/>
        <v>2.2165681500327987</v>
      </c>
      <c r="F139" s="10">
        <f t="shared" si="5"/>
        <v>0.79863551004729272</v>
      </c>
      <c r="G139" s="10">
        <v>0.2</v>
      </c>
      <c r="H139" s="10">
        <f t="shared" si="6"/>
        <v>0.15972710200945855</v>
      </c>
      <c r="I139" s="10">
        <v>0.1</v>
      </c>
      <c r="J139" s="10">
        <f t="shared" si="7"/>
        <v>0.25972710200945859</v>
      </c>
    </row>
    <row r="140" spans="3:10" x14ac:dyDescent="0.25">
      <c r="C140" s="5"/>
      <c r="D140" s="10">
        <v>128</v>
      </c>
      <c r="E140" s="10">
        <f t="shared" ref="E140:E203" si="8">RADIANS(D140)</f>
        <v>2.2340214425527418</v>
      </c>
      <c r="F140" s="10">
        <f t="shared" ref="F140:F203" si="9">SIN(E140)</f>
        <v>0.78801075360672201</v>
      </c>
      <c r="G140" s="10">
        <v>0.2</v>
      </c>
      <c r="H140" s="10">
        <f t="shared" ref="H140:H203" si="10">F140*G140</f>
        <v>0.15760215072134443</v>
      </c>
      <c r="I140" s="10">
        <v>0.1</v>
      </c>
      <c r="J140" s="10">
        <f t="shared" ref="J140:J203" si="11">H140+I140</f>
        <v>0.2576021507213444</v>
      </c>
    </row>
    <row r="141" spans="3:10" x14ac:dyDescent="0.25">
      <c r="C141" s="5"/>
      <c r="D141" s="10">
        <v>129</v>
      </c>
      <c r="E141" s="10">
        <f t="shared" si="8"/>
        <v>2.2514747350726849</v>
      </c>
      <c r="F141" s="10">
        <f t="shared" si="9"/>
        <v>0.77714596145697101</v>
      </c>
      <c r="G141" s="10">
        <v>0.2</v>
      </c>
      <c r="H141" s="10">
        <f t="shared" si="10"/>
        <v>0.15542919229139421</v>
      </c>
      <c r="I141" s="10">
        <v>0.1</v>
      </c>
      <c r="J141" s="10">
        <f t="shared" si="11"/>
        <v>0.25542919229139421</v>
      </c>
    </row>
    <row r="142" spans="3:10" x14ac:dyDescent="0.25">
      <c r="C142" s="5"/>
      <c r="D142" s="10">
        <v>130</v>
      </c>
      <c r="E142" s="10">
        <f t="shared" si="8"/>
        <v>2.2689280275926285</v>
      </c>
      <c r="F142" s="10">
        <f t="shared" si="9"/>
        <v>0.76604444311897801</v>
      </c>
      <c r="G142" s="10">
        <v>0.2</v>
      </c>
      <c r="H142" s="10">
        <f t="shared" si="10"/>
        <v>0.15320888862379561</v>
      </c>
      <c r="I142" s="10">
        <v>0.1</v>
      </c>
      <c r="J142" s="10">
        <f t="shared" si="11"/>
        <v>0.25320888862379565</v>
      </c>
    </row>
    <row r="143" spans="3:10" x14ac:dyDescent="0.25">
      <c r="C143" s="5"/>
      <c r="D143" s="10">
        <v>131</v>
      </c>
      <c r="E143" s="10">
        <f t="shared" si="8"/>
        <v>2.2863813201125716</v>
      </c>
      <c r="F143" s="10">
        <f t="shared" si="9"/>
        <v>0.75470958022277213</v>
      </c>
      <c r="G143" s="10">
        <v>0.2</v>
      </c>
      <c r="H143" s="10">
        <f t="shared" si="10"/>
        <v>0.15094191604455443</v>
      </c>
      <c r="I143" s="10">
        <v>0.1</v>
      </c>
      <c r="J143" s="10">
        <f t="shared" si="11"/>
        <v>0.2509419160445544</v>
      </c>
    </row>
    <row r="144" spans="3:10" x14ac:dyDescent="0.25">
      <c r="C144" s="5"/>
      <c r="D144" s="10">
        <v>132</v>
      </c>
      <c r="E144" s="10">
        <f t="shared" si="8"/>
        <v>2.3038346126325151</v>
      </c>
      <c r="F144" s="10">
        <f t="shared" si="9"/>
        <v>0.74314482547739424</v>
      </c>
      <c r="G144" s="10">
        <v>0.2</v>
      </c>
      <c r="H144" s="10">
        <f t="shared" si="10"/>
        <v>0.14862896509547885</v>
      </c>
      <c r="I144" s="10">
        <v>0.1</v>
      </c>
      <c r="J144" s="10">
        <f t="shared" si="11"/>
        <v>0.24862896509547885</v>
      </c>
    </row>
    <row r="145" spans="3:10" x14ac:dyDescent="0.25">
      <c r="C145" s="5"/>
      <c r="D145" s="10">
        <v>133</v>
      </c>
      <c r="E145" s="10">
        <f t="shared" si="8"/>
        <v>2.3212879051524582</v>
      </c>
      <c r="F145" s="10">
        <f t="shared" si="9"/>
        <v>0.73135370161917057</v>
      </c>
      <c r="G145" s="10">
        <v>0.2</v>
      </c>
      <c r="H145" s="10">
        <f t="shared" si="10"/>
        <v>0.14627074032383411</v>
      </c>
      <c r="I145" s="10">
        <v>0.1</v>
      </c>
      <c r="J145" s="10">
        <f t="shared" si="11"/>
        <v>0.24627074032383411</v>
      </c>
    </row>
    <row r="146" spans="3:10" x14ac:dyDescent="0.25">
      <c r="C146" s="5"/>
      <c r="D146" s="10">
        <v>134</v>
      </c>
      <c r="E146" s="10">
        <f t="shared" si="8"/>
        <v>2.3387411976724017</v>
      </c>
      <c r="F146" s="10">
        <f t="shared" si="9"/>
        <v>0.71933980033865108</v>
      </c>
      <c r="G146" s="10">
        <v>0.2</v>
      </c>
      <c r="H146" s="10">
        <f t="shared" si="10"/>
        <v>0.14386796006773023</v>
      </c>
      <c r="I146" s="10">
        <v>0.1</v>
      </c>
      <c r="J146" s="10">
        <f t="shared" si="11"/>
        <v>0.24386796006773023</v>
      </c>
    </row>
    <row r="147" spans="3:10" x14ac:dyDescent="0.25">
      <c r="C147" s="11">
        <v>0.83333333333333337</v>
      </c>
      <c r="D147" s="10">
        <v>135</v>
      </c>
      <c r="E147" s="10">
        <f t="shared" si="8"/>
        <v>2.3561944901923448</v>
      </c>
      <c r="F147" s="10">
        <f t="shared" si="9"/>
        <v>0.70710678118654757</v>
      </c>
      <c r="G147" s="10">
        <v>0.2</v>
      </c>
      <c r="H147" s="10">
        <f t="shared" si="10"/>
        <v>0.14142135623730953</v>
      </c>
      <c r="I147" s="10">
        <v>0.1</v>
      </c>
      <c r="J147" s="10">
        <f t="shared" si="11"/>
        <v>0.24142135623730954</v>
      </c>
    </row>
    <row r="148" spans="3:10" x14ac:dyDescent="0.25">
      <c r="C148" s="11"/>
      <c r="D148" s="10">
        <v>136</v>
      </c>
      <c r="E148" s="10">
        <f t="shared" si="8"/>
        <v>2.3736477827122884</v>
      </c>
      <c r="F148" s="10">
        <f t="shared" si="9"/>
        <v>0.69465837045899714</v>
      </c>
      <c r="G148" s="10">
        <v>0.2</v>
      </c>
      <c r="H148" s="10">
        <f t="shared" si="10"/>
        <v>0.13893167409179943</v>
      </c>
      <c r="I148" s="10">
        <v>0.1</v>
      </c>
      <c r="J148" s="10">
        <f t="shared" si="11"/>
        <v>0.23893167409179944</v>
      </c>
    </row>
    <row r="149" spans="3:10" x14ac:dyDescent="0.25">
      <c r="C149" s="5"/>
      <c r="D149" s="10">
        <v>137</v>
      </c>
      <c r="E149" s="10">
        <f t="shared" si="8"/>
        <v>2.3911010752322315</v>
      </c>
      <c r="F149" s="10">
        <f t="shared" si="9"/>
        <v>0.68199836006249859</v>
      </c>
      <c r="G149" s="10">
        <v>0.2</v>
      </c>
      <c r="H149" s="10">
        <f t="shared" si="10"/>
        <v>0.13639967201249972</v>
      </c>
      <c r="I149" s="10">
        <v>0.1</v>
      </c>
      <c r="J149" s="10">
        <f t="shared" si="11"/>
        <v>0.23639967201249973</v>
      </c>
    </row>
    <row r="150" spans="3:10" x14ac:dyDescent="0.25">
      <c r="C150" s="5"/>
      <c r="D150" s="10">
        <v>138</v>
      </c>
      <c r="E150" s="10">
        <f t="shared" si="8"/>
        <v>2.4085543677521746</v>
      </c>
      <c r="F150" s="10">
        <f t="shared" si="9"/>
        <v>0.66913060635885835</v>
      </c>
      <c r="G150" s="10">
        <v>0.2</v>
      </c>
      <c r="H150" s="10">
        <f t="shared" si="10"/>
        <v>0.13382612127177168</v>
      </c>
      <c r="I150" s="10">
        <v>0.1</v>
      </c>
      <c r="J150" s="10">
        <f t="shared" si="11"/>
        <v>0.23382612127177169</v>
      </c>
    </row>
    <row r="151" spans="3:10" x14ac:dyDescent="0.25">
      <c r="C151" s="5"/>
      <c r="D151" s="10">
        <v>139</v>
      </c>
      <c r="E151" s="10">
        <f t="shared" si="8"/>
        <v>2.4260076602721181</v>
      </c>
      <c r="F151" s="10">
        <f t="shared" si="9"/>
        <v>0.65605902899050728</v>
      </c>
      <c r="G151" s="10">
        <v>0.2</v>
      </c>
      <c r="H151" s="10">
        <f t="shared" si="10"/>
        <v>0.13121180579810146</v>
      </c>
      <c r="I151" s="10">
        <v>0.1</v>
      </c>
      <c r="J151" s="10">
        <f t="shared" si="11"/>
        <v>0.23121180579810147</v>
      </c>
    </row>
    <row r="152" spans="3:10" x14ac:dyDescent="0.25">
      <c r="C152" s="5"/>
      <c r="D152" s="10">
        <v>140</v>
      </c>
      <c r="E152" s="10">
        <f t="shared" si="8"/>
        <v>2.4434609527920612</v>
      </c>
      <c r="F152" s="10">
        <f t="shared" si="9"/>
        <v>0.64278760968653947</v>
      </c>
      <c r="G152" s="10">
        <v>0.2</v>
      </c>
      <c r="H152" s="10">
        <f t="shared" si="10"/>
        <v>0.12855752193730791</v>
      </c>
      <c r="I152" s="10">
        <v>0.1</v>
      </c>
      <c r="J152" s="10">
        <f t="shared" si="11"/>
        <v>0.22855752193730791</v>
      </c>
    </row>
    <row r="153" spans="3:10" x14ac:dyDescent="0.25">
      <c r="C153" s="5"/>
      <c r="D153" s="10">
        <v>141</v>
      </c>
      <c r="E153" s="10">
        <f t="shared" si="8"/>
        <v>2.4609142453120048</v>
      </c>
      <c r="F153" s="10">
        <f t="shared" si="9"/>
        <v>0.62932039104983739</v>
      </c>
      <c r="G153" s="10">
        <v>0.2</v>
      </c>
      <c r="H153" s="10">
        <f t="shared" si="10"/>
        <v>0.12586407820996748</v>
      </c>
      <c r="I153" s="10">
        <v>0.1</v>
      </c>
      <c r="J153" s="10">
        <f t="shared" si="11"/>
        <v>0.22586407820996748</v>
      </c>
    </row>
    <row r="154" spans="3:10" x14ac:dyDescent="0.25">
      <c r="C154" s="5"/>
      <c r="D154" s="10">
        <v>142</v>
      </c>
      <c r="E154" s="10">
        <f t="shared" si="8"/>
        <v>2.4783675378319479</v>
      </c>
      <c r="F154" s="10">
        <f t="shared" si="9"/>
        <v>0.6156614753256584</v>
      </c>
      <c r="G154" s="10">
        <v>0.2</v>
      </c>
      <c r="H154" s="10">
        <f t="shared" si="10"/>
        <v>0.12313229506513168</v>
      </c>
      <c r="I154" s="10">
        <v>0.1</v>
      </c>
      <c r="J154" s="10">
        <f t="shared" si="11"/>
        <v>0.22313229506513169</v>
      </c>
    </row>
    <row r="155" spans="3:10" x14ac:dyDescent="0.25">
      <c r="C155" s="5"/>
      <c r="D155" s="10">
        <v>143</v>
      </c>
      <c r="E155" s="10">
        <f t="shared" si="8"/>
        <v>2.4958208303518914</v>
      </c>
      <c r="F155" s="10">
        <f t="shared" si="9"/>
        <v>0.60181502315204816</v>
      </c>
      <c r="G155" s="10">
        <v>0.2</v>
      </c>
      <c r="H155" s="10">
        <f t="shared" si="10"/>
        <v>0.12036300463040964</v>
      </c>
      <c r="I155" s="10">
        <v>0.1</v>
      </c>
      <c r="J155" s="10">
        <f t="shared" si="11"/>
        <v>0.22036300463040964</v>
      </c>
    </row>
    <row r="156" spans="3:10" x14ac:dyDescent="0.25">
      <c r="C156" s="5"/>
      <c r="D156" s="10">
        <v>144</v>
      </c>
      <c r="E156" s="10">
        <f t="shared" si="8"/>
        <v>2.5132741228718345</v>
      </c>
      <c r="F156" s="10">
        <f t="shared" si="9"/>
        <v>0.58778525229247325</v>
      </c>
      <c r="G156" s="10">
        <v>0.2</v>
      </c>
      <c r="H156" s="10">
        <f t="shared" si="10"/>
        <v>0.11755705045849466</v>
      </c>
      <c r="I156" s="10">
        <v>0.1</v>
      </c>
      <c r="J156" s="10">
        <f t="shared" si="11"/>
        <v>0.21755705045849466</v>
      </c>
    </row>
    <row r="157" spans="3:10" x14ac:dyDescent="0.25">
      <c r="C157" s="5"/>
      <c r="D157" s="10">
        <v>145</v>
      </c>
      <c r="E157" s="10">
        <f t="shared" si="8"/>
        <v>2.530727415391778</v>
      </c>
      <c r="F157" s="10">
        <f t="shared" si="9"/>
        <v>0.57357643635104594</v>
      </c>
      <c r="G157" s="10">
        <v>0.2</v>
      </c>
      <c r="H157" s="10">
        <f t="shared" si="10"/>
        <v>0.11471528727020919</v>
      </c>
      <c r="I157" s="10">
        <v>0.1</v>
      </c>
      <c r="J157" s="10">
        <f t="shared" si="11"/>
        <v>0.21471528727020919</v>
      </c>
    </row>
    <row r="158" spans="3:10" x14ac:dyDescent="0.25">
      <c r="C158" s="5"/>
      <c r="D158" s="10">
        <v>146</v>
      </c>
      <c r="E158" s="10">
        <f t="shared" si="8"/>
        <v>2.5481807079117211</v>
      </c>
      <c r="F158" s="10">
        <f t="shared" si="9"/>
        <v>0.5591929034707469</v>
      </c>
      <c r="G158" s="10">
        <v>0.2</v>
      </c>
      <c r="H158" s="10">
        <f t="shared" si="10"/>
        <v>0.11183858069414938</v>
      </c>
      <c r="I158" s="10">
        <v>0.1</v>
      </c>
      <c r="J158" s="10">
        <f t="shared" si="11"/>
        <v>0.2118385806941494</v>
      </c>
    </row>
    <row r="159" spans="3:10" x14ac:dyDescent="0.25">
      <c r="C159" s="5"/>
      <c r="D159" s="10">
        <v>147</v>
      </c>
      <c r="E159" s="10">
        <f t="shared" si="8"/>
        <v>2.5656340004316642</v>
      </c>
      <c r="F159" s="10">
        <f t="shared" si="9"/>
        <v>0.54463903501502731</v>
      </c>
      <c r="G159" s="10">
        <v>0.2</v>
      </c>
      <c r="H159" s="10">
        <f t="shared" si="10"/>
        <v>0.10892780700300547</v>
      </c>
      <c r="I159" s="10">
        <v>0.1</v>
      </c>
      <c r="J159" s="10">
        <f t="shared" si="11"/>
        <v>0.20892780700300548</v>
      </c>
    </row>
    <row r="160" spans="3:10" x14ac:dyDescent="0.25">
      <c r="C160" s="5"/>
      <c r="D160" s="10">
        <v>148</v>
      </c>
      <c r="E160" s="10">
        <f t="shared" si="8"/>
        <v>2.5830872929516078</v>
      </c>
      <c r="F160" s="10">
        <f t="shared" si="9"/>
        <v>0.5299192642332049</v>
      </c>
      <c r="G160" s="10">
        <v>0.2</v>
      </c>
      <c r="H160" s="10">
        <f t="shared" si="10"/>
        <v>0.10598385284664098</v>
      </c>
      <c r="I160" s="10">
        <v>0.1</v>
      </c>
      <c r="J160" s="10">
        <f t="shared" si="11"/>
        <v>0.205983852846641</v>
      </c>
    </row>
    <row r="161" spans="3:10" x14ac:dyDescent="0.25">
      <c r="C161" s="5"/>
      <c r="D161" s="10">
        <v>149</v>
      </c>
      <c r="E161" s="10">
        <f t="shared" si="8"/>
        <v>2.6005405854715509</v>
      </c>
      <c r="F161" s="10">
        <f t="shared" si="9"/>
        <v>0.51503807491005438</v>
      </c>
      <c r="G161" s="10">
        <v>0.2</v>
      </c>
      <c r="H161" s="10">
        <f t="shared" si="10"/>
        <v>0.10300761498201089</v>
      </c>
      <c r="I161" s="10">
        <v>0.1</v>
      </c>
      <c r="J161" s="10">
        <f t="shared" si="11"/>
        <v>0.20300761498201089</v>
      </c>
    </row>
    <row r="162" spans="3:10" x14ac:dyDescent="0.25">
      <c r="C162" s="11">
        <v>0.875</v>
      </c>
      <c r="D162" s="10">
        <v>150</v>
      </c>
      <c r="E162" s="10">
        <f t="shared" si="8"/>
        <v>2.6179938779914944</v>
      </c>
      <c r="F162" s="10">
        <f t="shared" si="9"/>
        <v>0.49999999999999994</v>
      </c>
      <c r="G162" s="10">
        <v>0.2</v>
      </c>
      <c r="H162" s="10">
        <f t="shared" si="10"/>
        <v>9.9999999999999992E-2</v>
      </c>
      <c r="I162" s="10">
        <v>0.1</v>
      </c>
      <c r="J162" s="10">
        <f t="shared" si="11"/>
        <v>0.2</v>
      </c>
    </row>
    <row r="163" spans="3:10" x14ac:dyDescent="0.25">
      <c r="C163" s="11"/>
      <c r="D163" s="10">
        <v>151</v>
      </c>
      <c r="E163" s="10">
        <f t="shared" si="8"/>
        <v>2.6354471705114375</v>
      </c>
      <c r="F163" s="10">
        <f t="shared" si="9"/>
        <v>0.48480962024633717</v>
      </c>
      <c r="G163" s="10">
        <v>0.2</v>
      </c>
      <c r="H163" s="10">
        <f t="shared" si="10"/>
        <v>9.6961924049267442E-2</v>
      </c>
      <c r="I163" s="10">
        <v>0.1</v>
      </c>
      <c r="J163" s="10">
        <f t="shared" si="11"/>
        <v>0.19696192404926743</v>
      </c>
    </row>
    <row r="164" spans="3:10" x14ac:dyDescent="0.25">
      <c r="C164" s="5"/>
      <c r="D164" s="10">
        <v>152</v>
      </c>
      <c r="E164" s="10">
        <f t="shared" si="8"/>
        <v>2.6529004630313811</v>
      </c>
      <c r="F164" s="10">
        <f t="shared" si="9"/>
        <v>0.46947156278589069</v>
      </c>
      <c r="G164" s="10">
        <v>0.2</v>
      </c>
      <c r="H164" s="10">
        <f t="shared" si="10"/>
        <v>9.3894312557178145E-2</v>
      </c>
      <c r="I164" s="10">
        <v>0.1</v>
      </c>
      <c r="J164" s="10">
        <f t="shared" si="11"/>
        <v>0.19389431255717815</v>
      </c>
    </row>
    <row r="165" spans="3:10" x14ac:dyDescent="0.25">
      <c r="C165" s="5"/>
      <c r="D165" s="10">
        <v>153</v>
      </c>
      <c r="E165" s="10">
        <f t="shared" si="8"/>
        <v>2.6703537555513241</v>
      </c>
      <c r="F165" s="10">
        <f t="shared" si="9"/>
        <v>0.45399049973954686</v>
      </c>
      <c r="G165" s="10">
        <v>0.2</v>
      </c>
      <c r="H165" s="10">
        <f t="shared" si="10"/>
        <v>9.0798099947909383E-2</v>
      </c>
      <c r="I165" s="10">
        <v>0.1</v>
      </c>
      <c r="J165" s="10">
        <f t="shared" si="11"/>
        <v>0.19079809994790939</v>
      </c>
    </row>
    <row r="166" spans="3:10" x14ac:dyDescent="0.25">
      <c r="C166" s="5"/>
      <c r="D166" s="10">
        <v>154</v>
      </c>
      <c r="E166" s="10">
        <f t="shared" si="8"/>
        <v>2.6878070480712677</v>
      </c>
      <c r="F166" s="10">
        <f t="shared" si="9"/>
        <v>0.43837114678907729</v>
      </c>
      <c r="G166" s="10">
        <v>0.2</v>
      </c>
      <c r="H166" s="10">
        <f t="shared" si="10"/>
        <v>8.7674229357815464E-2</v>
      </c>
      <c r="I166" s="10">
        <v>0.1</v>
      </c>
      <c r="J166" s="10">
        <f t="shared" si="11"/>
        <v>0.18767422935781547</v>
      </c>
    </row>
    <row r="167" spans="3:10" x14ac:dyDescent="0.25">
      <c r="C167" s="5"/>
      <c r="D167" s="10">
        <v>155</v>
      </c>
      <c r="E167" s="10">
        <f t="shared" si="8"/>
        <v>2.7052603405912108</v>
      </c>
      <c r="F167" s="10">
        <f t="shared" si="9"/>
        <v>0.4226182617406995</v>
      </c>
      <c r="G167" s="10">
        <v>0.2</v>
      </c>
      <c r="H167" s="10">
        <f t="shared" si="10"/>
        <v>8.452365234813991E-2</v>
      </c>
      <c r="I167" s="10">
        <v>0.1</v>
      </c>
      <c r="J167" s="10">
        <f t="shared" si="11"/>
        <v>0.18452365234813992</v>
      </c>
    </row>
    <row r="168" spans="3:10" x14ac:dyDescent="0.25">
      <c r="C168" s="5"/>
      <c r="D168" s="10">
        <v>156</v>
      </c>
      <c r="E168" s="10">
        <f t="shared" si="8"/>
        <v>2.7227136331111539</v>
      </c>
      <c r="F168" s="10">
        <f t="shared" si="9"/>
        <v>0.40673664307580043</v>
      </c>
      <c r="G168" s="10">
        <v>0.2</v>
      </c>
      <c r="H168" s="10">
        <f t="shared" si="10"/>
        <v>8.1347328615160086E-2</v>
      </c>
      <c r="I168" s="10">
        <v>0.1</v>
      </c>
      <c r="J168" s="10">
        <f t="shared" si="11"/>
        <v>0.18134732861516009</v>
      </c>
    </row>
    <row r="169" spans="3:10" x14ac:dyDescent="0.25">
      <c r="C169" s="5"/>
      <c r="D169" s="10">
        <v>157</v>
      </c>
      <c r="E169" s="10">
        <f t="shared" si="8"/>
        <v>2.7401669256310974</v>
      </c>
      <c r="F169" s="10">
        <f t="shared" si="9"/>
        <v>0.39073112848927377</v>
      </c>
      <c r="G169" s="10">
        <v>0.2</v>
      </c>
      <c r="H169" s="10">
        <f t="shared" si="10"/>
        <v>7.814622569785476E-2</v>
      </c>
      <c r="I169" s="10">
        <v>0.1</v>
      </c>
      <c r="J169" s="10">
        <f t="shared" si="11"/>
        <v>0.17814622569785477</v>
      </c>
    </row>
    <row r="170" spans="3:10" x14ac:dyDescent="0.25">
      <c r="C170" s="5"/>
      <c r="D170" s="10">
        <v>158</v>
      </c>
      <c r="E170" s="10">
        <f t="shared" si="8"/>
        <v>2.7576202181510405</v>
      </c>
      <c r="F170" s="10">
        <f t="shared" si="9"/>
        <v>0.37460659341591224</v>
      </c>
      <c r="G170" s="10">
        <v>0.2</v>
      </c>
      <c r="H170" s="10">
        <f t="shared" si="10"/>
        <v>7.4921318683182456E-2</v>
      </c>
      <c r="I170" s="10">
        <v>0.1</v>
      </c>
      <c r="J170" s="10">
        <f t="shared" si="11"/>
        <v>0.17492131868318245</v>
      </c>
    </row>
    <row r="171" spans="3:10" x14ac:dyDescent="0.25">
      <c r="C171" s="5"/>
      <c r="D171" s="10">
        <v>159</v>
      </c>
      <c r="E171" s="10">
        <f t="shared" si="8"/>
        <v>2.7750735106709841</v>
      </c>
      <c r="F171" s="10">
        <f t="shared" si="9"/>
        <v>0.35836794954530021</v>
      </c>
      <c r="G171" s="10">
        <v>0.2</v>
      </c>
      <c r="H171" s="10">
        <f t="shared" si="10"/>
        <v>7.1673589909060045E-2</v>
      </c>
      <c r="I171" s="10">
        <v>0.1</v>
      </c>
      <c r="J171" s="10">
        <f t="shared" si="11"/>
        <v>0.17167358990906006</v>
      </c>
    </row>
    <row r="172" spans="3:10" x14ac:dyDescent="0.25">
      <c r="C172" s="5"/>
      <c r="D172" s="10">
        <v>160</v>
      </c>
      <c r="E172" s="10">
        <f t="shared" si="8"/>
        <v>2.7925268031909272</v>
      </c>
      <c r="F172" s="10">
        <f t="shared" si="9"/>
        <v>0.34202014332566888</v>
      </c>
      <c r="G172" s="10">
        <v>0.2</v>
      </c>
      <c r="H172" s="10">
        <f t="shared" si="10"/>
        <v>6.8404028665133773E-2</v>
      </c>
      <c r="I172" s="10">
        <v>0.1</v>
      </c>
      <c r="J172" s="10">
        <f t="shared" si="11"/>
        <v>0.16840402866513376</v>
      </c>
    </row>
    <row r="173" spans="3:10" x14ac:dyDescent="0.25">
      <c r="C173" s="5"/>
      <c r="D173" s="10">
        <v>161</v>
      </c>
      <c r="E173" s="10">
        <f t="shared" si="8"/>
        <v>2.8099800957108707</v>
      </c>
      <c r="F173" s="10">
        <f t="shared" si="9"/>
        <v>0.32556815445715659</v>
      </c>
      <c r="G173" s="10">
        <v>0.2</v>
      </c>
      <c r="H173" s="10">
        <f t="shared" si="10"/>
        <v>6.5113630891431323E-2</v>
      </c>
      <c r="I173" s="10">
        <v>0.1</v>
      </c>
      <c r="J173" s="10">
        <f t="shared" si="11"/>
        <v>0.16511363089143133</v>
      </c>
    </row>
    <row r="174" spans="3:10" x14ac:dyDescent="0.25">
      <c r="C174" s="5"/>
      <c r="D174" s="10">
        <v>162</v>
      </c>
      <c r="E174" s="10">
        <f t="shared" si="8"/>
        <v>2.8274333882308138</v>
      </c>
      <c r="F174" s="10">
        <f t="shared" si="9"/>
        <v>0.30901699437494751</v>
      </c>
      <c r="G174" s="10">
        <v>0.2</v>
      </c>
      <c r="H174" s="10">
        <f t="shared" si="10"/>
        <v>6.1803398874989507E-2</v>
      </c>
      <c r="I174" s="10">
        <v>0.1</v>
      </c>
      <c r="J174" s="10">
        <f t="shared" si="11"/>
        <v>0.16180339887498951</v>
      </c>
    </row>
    <row r="175" spans="3:10" x14ac:dyDescent="0.25">
      <c r="C175" s="5"/>
      <c r="D175" s="10">
        <v>163</v>
      </c>
      <c r="E175" s="10">
        <f t="shared" si="8"/>
        <v>2.8448866807507573</v>
      </c>
      <c r="F175" s="10">
        <f t="shared" si="9"/>
        <v>0.2923717047227366</v>
      </c>
      <c r="G175" s="10">
        <v>0.2</v>
      </c>
      <c r="H175" s="10">
        <f t="shared" si="10"/>
        <v>5.8474340944547322E-2</v>
      </c>
      <c r="I175" s="10">
        <v>0.1</v>
      </c>
      <c r="J175" s="10">
        <f t="shared" si="11"/>
        <v>0.15847434094454732</v>
      </c>
    </row>
    <row r="176" spans="3:10" x14ac:dyDescent="0.25">
      <c r="C176" s="5"/>
      <c r="D176" s="10">
        <v>164</v>
      </c>
      <c r="E176" s="10">
        <f t="shared" si="8"/>
        <v>2.8623399732707004</v>
      </c>
      <c r="F176" s="10">
        <f t="shared" si="9"/>
        <v>0.27563735581699922</v>
      </c>
      <c r="G176" s="10">
        <v>0.2</v>
      </c>
      <c r="H176" s="10">
        <f t="shared" si="10"/>
        <v>5.5127471163399847E-2</v>
      </c>
      <c r="I176" s="10">
        <v>0.1</v>
      </c>
      <c r="J176" s="10">
        <f t="shared" si="11"/>
        <v>0.15512747116339987</v>
      </c>
    </row>
    <row r="177" spans="3:10" x14ac:dyDescent="0.25">
      <c r="C177" s="11">
        <v>0.91666666666666663</v>
      </c>
      <c r="D177" s="10">
        <v>165</v>
      </c>
      <c r="E177" s="10">
        <f t="shared" si="8"/>
        <v>2.8797932657906435</v>
      </c>
      <c r="F177" s="10">
        <f t="shared" si="9"/>
        <v>0.25881904510252102</v>
      </c>
      <c r="G177" s="10">
        <v>0.2</v>
      </c>
      <c r="H177" s="10">
        <f t="shared" si="10"/>
        <v>5.1763809020504203E-2</v>
      </c>
      <c r="I177" s="10">
        <v>0.1</v>
      </c>
      <c r="J177" s="10">
        <f t="shared" si="11"/>
        <v>0.15176380902050421</v>
      </c>
    </row>
    <row r="178" spans="3:10" x14ac:dyDescent="0.25">
      <c r="C178" s="11"/>
      <c r="D178" s="10">
        <v>166</v>
      </c>
      <c r="E178" s="10">
        <f t="shared" si="8"/>
        <v>2.8972465583105871</v>
      </c>
      <c r="F178" s="10">
        <f t="shared" si="9"/>
        <v>0.24192189559966773</v>
      </c>
      <c r="G178" s="10">
        <v>0.2</v>
      </c>
      <c r="H178" s="10">
        <f t="shared" si="10"/>
        <v>4.8384379119933547E-2</v>
      </c>
      <c r="I178" s="10">
        <v>0.1</v>
      </c>
      <c r="J178" s="10">
        <f t="shared" si="11"/>
        <v>0.14838437911993355</v>
      </c>
    </row>
    <row r="179" spans="3:10" x14ac:dyDescent="0.25">
      <c r="C179" s="5"/>
      <c r="D179" s="10">
        <v>167</v>
      </c>
      <c r="E179" s="10">
        <f t="shared" si="8"/>
        <v>2.9146998508305302</v>
      </c>
      <c r="F179" s="10">
        <f t="shared" si="9"/>
        <v>0.2249510543438652</v>
      </c>
      <c r="G179" s="10">
        <v>0.2</v>
      </c>
      <c r="H179" s="10">
        <f t="shared" si="10"/>
        <v>4.4990210868773042E-2</v>
      </c>
      <c r="I179" s="10">
        <v>0.1</v>
      </c>
      <c r="J179" s="10">
        <f t="shared" si="11"/>
        <v>0.14499021086877306</v>
      </c>
    </row>
    <row r="180" spans="3:10" x14ac:dyDescent="0.25">
      <c r="C180" s="5"/>
      <c r="D180" s="10">
        <v>168</v>
      </c>
      <c r="E180" s="10">
        <f t="shared" si="8"/>
        <v>2.9321531433504737</v>
      </c>
      <c r="F180" s="10">
        <f t="shared" si="9"/>
        <v>0.20791169081775931</v>
      </c>
      <c r="G180" s="10">
        <v>0.2</v>
      </c>
      <c r="H180" s="10">
        <f t="shared" si="10"/>
        <v>4.1582338163551863E-2</v>
      </c>
      <c r="I180" s="10">
        <v>0.1</v>
      </c>
      <c r="J180" s="10">
        <f t="shared" si="11"/>
        <v>0.14158233816355187</v>
      </c>
    </row>
    <row r="181" spans="3:10" x14ac:dyDescent="0.25">
      <c r="C181" s="5"/>
      <c r="D181" s="10">
        <v>169</v>
      </c>
      <c r="E181" s="10">
        <f t="shared" si="8"/>
        <v>2.9496064358704168</v>
      </c>
      <c r="F181" s="10">
        <f t="shared" si="9"/>
        <v>0.19080899537654497</v>
      </c>
      <c r="G181" s="10">
        <v>0.2</v>
      </c>
      <c r="H181" s="10">
        <f t="shared" si="10"/>
        <v>3.8161799075308998E-2</v>
      </c>
      <c r="I181" s="10">
        <v>0.1</v>
      </c>
      <c r="J181" s="10">
        <f t="shared" si="11"/>
        <v>0.13816179907530901</v>
      </c>
    </row>
    <row r="182" spans="3:10" x14ac:dyDescent="0.25">
      <c r="C182" s="5"/>
      <c r="D182" s="10">
        <v>170</v>
      </c>
      <c r="E182" s="10">
        <f t="shared" si="8"/>
        <v>2.9670597283903604</v>
      </c>
      <c r="F182" s="10">
        <f t="shared" si="9"/>
        <v>0.17364817766693028</v>
      </c>
      <c r="G182" s="10">
        <v>0.2</v>
      </c>
      <c r="H182" s="10">
        <f t="shared" si="10"/>
        <v>3.4729635533386059E-2</v>
      </c>
      <c r="I182" s="10">
        <v>0.1</v>
      </c>
      <c r="J182" s="10">
        <f t="shared" si="11"/>
        <v>0.13472963553338607</v>
      </c>
    </row>
    <row r="183" spans="3:10" x14ac:dyDescent="0.25">
      <c r="C183" s="5"/>
      <c r="D183" s="10">
        <v>171</v>
      </c>
      <c r="E183" s="10">
        <f t="shared" si="8"/>
        <v>2.9845130209103035</v>
      </c>
      <c r="F183" s="10">
        <f t="shared" si="9"/>
        <v>0.15643446504023098</v>
      </c>
      <c r="G183" s="10">
        <v>0.2</v>
      </c>
      <c r="H183" s="10">
        <f t="shared" si="10"/>
        <v>3.1286893008046199E-2</v>
      </c>
      <c r="I183" s="10">
        <v>0.1</v>
      </c>
      <c r="J183" s="10">
        <f t="shared" si="11"/>
        <v>0.13128689300804619</v>
      </c>
    </row>
    <row r="184" spans="3:10" x14ac:dyDescent="0.25">
      <c r="C184" s="5"/>
      <c r="D184" s="10">
        <v>172</v>
      </c>
      <c r="E184" s="10">
        <f t="shared" si="8"/>
        <v>3.001966313430247</v>
      </c>
      <c r="F184" s="10">
        <f t="shared" si="9"/>
        <v>0.13917310096006533</v>
      </c>
      <c r="G184" s="10">
        <v>0.2</v>
      </c>
      <c r="H184" s="10">
        <f t="shared" si="10"/>
        <v>2.7834620192013066E-2</v>
      </c>
      <c r="I184" s="10">
        <v>0.1</v>
      </c>
      <c r="J184" s="10">
        <f t="shared" si="11"/>
        <v>0.12783462019201308</v>
      </c>
    </row>
    <row r="185" spans="3:10" x14ac:dyDescent="0.25">
      <c r="C185" s="5"/>
      <c r="D185" s="10">
        <v>173</v>
      </c>
      <c r="E185" s="10">
        <f t="shared" si="8"/>
        <v>3.0194196059501901</v>
      </c>
      <c r="F185" s="10">
        <f t="shared" si="9"/>
        <v>0.12186934340514755</v>
      </c>
      <c r="G185" s="10">
        <v>0.2</v>
      </c>
      <c r="H185" s="10">
        <f t="shared" si="10"/>
        <v>2.437386868102951E-2</v>
      </c>
      <c r="I185" s="10">
        <v>0.1</v>
      </c>
      <c r="J185" s="10">
        <f t="shared" si="11"/>
        <v>0.12437386868102951</v>
      </c>
    </row>
    <row r="186" spans="3:10" x14ac:dyDescent="0.25">
      <c r="C186" s="5"/>
      <c r="D186" s="10">
        <v>174</v>
      </c>
      <c r="E186" s="10">
        <f t="shared" si="8"/>
        <v>3.0368728984701332</v>
      </c>
      <c r="F186" s="10">
        <f t="shared" si="9"/>
        <v>0.10452846326765373</v>
      </c>
      <c r="G186" s="10">
        <v>0.2</v>
      </c>
      <c r="H186" s="10">
        <f t="shared" si="10"/>
        <v>2.0905692653530747E-2</v>
      </c>
      <c r="I186" s="10">
        <v>0.1</v>
      </c>
      <c r="J186" s="10">
        <f t="shared" si="11"/>
        <v>0.12090569265353075</v>
      </c>
    </row>
    <row r="187" spans="3:10" x14ac:dyDescent="0.25">
      <c r="C187" s="5"/>
      <c r="D187" s="10">
        <v>175</v>
      </c>
      <c r="E187" s="10">
        <f t="shared" si="8"/>
        <v>3.0543261909900767</v>
      </c>
      <c r="F187" s="10">
        <f t="shared" si="9"/>
        <v>8.7155742747658194E-2</v>
      </c>
      <c r="G187" s="10">
        <v>0.2</v>
      </c>
      <c r="H187" s="10">
        <f t="shared" si="10"/>
        <v>1.7431148549531639E-2</v>
      </c>
      <c r="I187" s="10">
        <v>0.1</v>
      </c>
      <c r="J187" s="10">
        <f t="shared" si="11"/>
        <v>0.11743114854953164</v>
      </c>
    </row>
    <row r="188" spans="3:10" x14ac:dyDescent="0.25">
      <c r="C188" s="5"/>
      <c r="D188" s="10">
        <v>176</v>
      </c>
      <c r="E188" s="10">
        <f t="shared" si="8"/>
        <v>3.0717794835100198</v>
      </c>
      <c r="F188" s="10">
        <f t="shared" si="9"/>
        <v>6.9756473744125524E-2</v>
      </c>
      <c r="G188" s="10">
        <v>0.2</v>
      </c>
      <c r="H188" s="10">
        <f t="shared" si="10"/>
        <v>1.3951294748825106E-2</v>
      </c>
      <c r="I188" s="10">
        <v>0.1</v>
      </c>
      <c r="J188" s="10">
        <f t="shared" si="11"/>
        <v>0.11395129474882511</v>
      </c>
    </row>
    <row r="189" spans="3:10" x14ac:dyDescent="0.25">
      <c r="C189" s="5"/>
      <c r="D189" s="10">
        <v>177</v>
      </c>
      <c r="E189" s="10">
        <f t="shared" si="8"/>
        <v>3.0892327760299634</v>
      </c>
      <c r="F189" s="10">
        <f t="shared" si="9"/>
        <v>5.2335956242943807E-2</v>
      </c>
      <c r="G189" s="10">
        <v>0.2</v>
      </c>
      <c r="H189" s="10">
        <f t="shared" si="10"/>
        <v>1.0467191248588761E-2</v>
      </c>
      <c r="I189" s="10">
        <v>0.1</v>
      </c>
      <c r="J189" s="10">
        <f t="shared" si="11"/>
        <v>0.11046719124858877</v>
      </c>
    </row>
    <row r="190" spans="3:10" x14ac:dyDescent="0.25">
      <c r="C190" s="5"/>
      <c r="D190" s="10">
        <v>178</v>
      </c>
      <c r="E190" s="10">
        <f t="shared" si="8"/>
        <v>3.1066860685499065</v>
      </c>
      <c r="F190" s="10">
        <f t="shared" si="9"/>
        <v>3.4899496702501143E-2</v>
      </c>
      <c r="G190" s="10">
        <v>0.2</v>
      </c>
      <c r="H190" s="10">
        <f t="shared" si="10"/>
        <v>6.9798993405002291E-3</v>
      </c>
      <c r="I190" s="10">
        <v>0.1</v>
      </c>
      <c r="J190" s="10">
        <f t="shared" si="11"/>
        <v>0.10697989934050023</v>
      </c>
    </row>
    <row r="191" spans="3:10" x14ac:dyDescent="0.25">
      <c r="C191" s="5"/>
      <c r="D191" s="10">
        <v>179</v>
      </c>
      <c r="E191" s="10">
        <f t="shared" si="8"/>
        <v>3.12413936106985</v>
      </c>
      <c r="F191" s="10">
        <f t="shared" si="9"/>
        <v>1.7452406437283439E-2</v>
      </c>
      <c r="G191" s="10">
        <v>0.2</v>
      </c>
      <c r="H191" s="10">
        <f t="shared" si="10"/>
        <v>3.4904812874566879E-3</v>
      </c>
      <c r="I191" s="10">
        <v>0.1</v>
      </c>
      <c r="J191" s="10">
        <f t="shared" si="11"/>
        <v>0.10349048128745669</v>
      </c>
    </row>
    <row r="192" spans="3:10" x14ac:dyDescent="0.25">
      <c r="C192" s="11">
        <v>0.95833333333333337</v>
      </c>
      <c r="D192" s="10">
        <v>180</v>
      </c>
      <c r="E192" s="10">
        <f t="shared" si="8"/>
        <v>3.1415926535897931</v>
      </c>
      <c r="F192" s="10">
        <f t="shared" si="9"/>
        <v>1.22514845490862E-16</v>
      </c>
      <c r="G192" s="10">
        <v>0.2</v>
      </c>
      <c r="H192" s="10">
        <f t="shared" si="10"/>
        <v>2.45029690981724E-17</v>
      </c>
      <c r="I192" s="10">
        <v>0.1</v>
      </c>
      <c r="J192" s="10">
        <f t="shared" si="11"/>
        <v>0.10000000000000003</v>
      </c>
    </row>
    <row r="193" spans="3:10" x14ac:dyDescent="0.25">
      <c r="C193" s="5"/>
      <c r="D193" s="10">
        <v>181</v>
      </c>
      <c r="E193" s="10">
        <f t="shared" si="8"/>
        <v>3.1590459461097367</v>
      </c>
      <c r="F193" s="10">
        <f t="shared" si="9"/>
        <v>-1.7452406437283637E-2</v>
      </c>
      <c r="G193" s="10">
        <v>0.2</v>
      </c>
      <c r="H193" s="10">
        <f t="shared" si="10"/>
        <v>-3.4904812874567274E-3</v>
      </c>
      <c r="I193" s="10">
        <v>0.1</v>
      </c>
      <c r="J193" s="10">
        <f t="shared" si="11"/>
        <v>9.6509518712543277E-2</v>
      </c>
    </row>
    <row r="194" spans="3:10" x14ac:dyDescent="0.25">
      <c r="C194" s="5"/>
      <c r="D194" s="10">
        <v>182</v>
      </c>
      <c r="E194" s="10">
        <f t="shared" si="8"/>
        <v>3.1764992386296798</v>
      </c>
      <c r="F194" s="10">
        <f t="shared" si="9"/>
        <v>-3.48994967025009E-2</v>
      </c>
      <c r="G194" s="10">
        <v>0.2</v>
      </c>
      <c r="H194" s="10">
        <f t="shared" si="10"/>
        <v>-6.9798993405001805E-3</v>
      </c>
      <c r="I194" s="10">
        <v>0.1</v>
      </c>
      <c r="J194" s="10">
        <f t="shared" si="11"/>
        <v>9.3020100659499824E-2</v>
      </c>
    </row>
    <row r="195" spans="3:10" x14ac:dyDescent="0.25">
      <c r="C195" s="5"/>
      <c r="D195" s="10">
        <v>183</v>
      </c>
      <c r="E195" s="10">
        <f t="shared" si="8"/>
        <v>3.1939525311496229</v>
      </c>
      <c r="F195" s="10">
        <f t="shared" si="9"/>
        <v>-5.2335956242943557E-2</v>
      </c>
      <c r="G195" s="10">
        <v>0.2</v>
      </c>
      <c r="H195" s="10">
        <f t="shared" si="10"/>
        <v>-1.0467191248588713E-2</v>
      </c>
      <c r="I195" s="10">
        <v>0.1</v>
      </c>
      <c r="J195" s="10">
        <f t="shared" si="11"/>
        <v>8.9532808751411286E-2</v>
      </c>
    </row>
    <row r="196" spans="3:10" x14ac:dyDescent="0.25">
      <c r="C196" s="5"/>
      <c r="D196" s="10">
        <v>184</v>
      </c>
      <c r="E196" s="10">
        <f t="shared" si="8"/>
        <v>3.2114058236695664</v>
      </c>
      <c r="F196" s="10">
        <f t="shared" si="9"/>
        <v>-6.9756473744125275E-2</v>
      </c>
      <c r="G196" s="10">
        <v>0.2</v>
      </c>
      <c r="H196" s="10">
        <f t="shared" si="10"/>
        <v>-1.3951294748825055E-2</v>
      </c>
      <c r="I196" s="10">
        <v>0.1</v>
      </c>
      <c r="J196" s="10">
        <f t="shared" si="11"/>
        <v>8.6048705251174945E-2</v>
      </c>
    </row>
    <row r="197" spans="3:10" x14ac:dyDescent="0.25">
      <c r="C197" s="5"/>
      <c r="D197" s="10">
        <v>185</v>
      </c>
      <c r="E197" s="10">
        <f t="shared" si="8"/>
        <v>3.2288591161895095</v>
      </c>
      <c r="F197" s="10">
        <f t="shared" si="9"/>
        <v>-8.7155742747657944E-2</v>
      </c>
      <c r="G197" s="10">
        <v>0.2</v>
      </c>
      <c r="H197" s="10">
        <f t="shared" si="10"/>
        <v>-1.7431148549531591E-2</v>
      </c>
      <c r="I197" s="10">
        <v>0.1</v>
      </c>
      <c r="J197" s="10">
        <f t="shared" si="11"/>
        <v>8.2568851450468411E-2</v>
      </c>
    </row>
    <row r="198" spans="3:10" x14ac:dyDescent="0.25">
      <c r="C198" s="5"/>
      <c r="D198" s="10">
        <v>186</v>
      </c>
      <c r="E198" s="10">
        <f t="shared" si="8"/>
        <v>3.246312408709453</v>
      </c>
      <c r="F198" s="10">
        <f t="shared" si="9"/>
        <v>-0.1045284632676535</v>
      </c>
      <c r="G198" s="10">
        <v>0.2</v>
      </c>
      <c r="H198" s="10">
        <f t="shared" si="10"/>
        <v>-2.0905692653530702E-2</v>
      </c>
      <c r="I198" s="10">
        <v>0.1</v>
      </c>
      <c r="J198" s="10">
        <f t="shared" si="11"/>
        <v>7.90943073464693E-2</v>
      </c>
    </row>
    <row r="199" spans="3:10" x14ac:dyDescent="0.25">
      <c r="C199" s="5"/>
      <c r="D199" s="10">
        <v>187</v>
      </c>
      <c r="E199" s="10">
        <f t="shared" si="8"/>
        <v>3.2637657012293961</v>
      </c>
      <c r="F199" s="10">
        <f t="shared" si="9"/>
        <v>-0.12186934340514731</v>
      </c>
      <c r="G199" s="10">
        <v>0.2</v>
      </c>
      <c r="H199" s="10">
        <f t="shared" si="10"/>
        <v>-2.4373868681029462E-2</v>
      </c>
      <c r="I199" s="10">
        <v>0.1</v>
      </c>
      <c r="J199" s="10">
        <f t="shared" si="11"/>
        <v>7.5626131318970544E-2</v>
      </c>
    </row>
    <row r="200" spans="3:10" x14ac:dyDescent="0.25">
      <c r="C200" s="5"/>
      <c r="D200" s="10">
        <v>188</v>
      </c>
      <c r="E200" s="10">
        <f t="shared" si="8"/>
        <v>3.2812189937493397</v>
      </c>
      <c r="F200" s="10">
        <f t="shared" si="9"/>
        <v>-0.13917310096006552</v>
      </c>
      <c r="G200" s="10">
        <v>0.2</v>
      </c>
      <c r="H200" s="10">
        <f t="shared" si="10"/>
        <v>-2.7834620192013104E-2</v>
      </c>
      <c r="I200" s="10">
        <v>0.1</v>
      </c>
      <c r="J200" s="10">
        <f t="shared" si="11"/>
        <v>7.2165379807986901E-2</v>
      </c>
    </row>
    <row r="201" spans="3:10" x14ac:dyDescent="0.25">
      <c r="C201" s="5"/>
      <c r="D201" s="10">
        <v>189</v>
      </c>
      <c r="E201" s="10">
        <f t="shared" si="8"/>
        <v>3.2986722862692828</v>
      </c>
      <c r="F201" s="10">
        <f t="shared" si="9"/>
        <v>-0.15643446504023073</v>
      </c>
      <c r="G201" s="10">
        <v>0.2</v>
      </c>
      <c r="H201" s="10">
        <f t="shared" si="10"/>
        <v>-3.128689300804615E-2</v>
      </c>
      <c r="I201" s="10">
        <v>0.1</v>
      </c>
      <c r="J201" s="10">
        <f t="shared" si="11"/>
        <v>6.8713106991953848E-2</v>
      </c>
    </row>
    <row r="202" spans="3:10" x14ac:dyDescent="0.25">
      <c r="C202" s="5"/>
      <c r="D202" s="10">
        <v>190</v>
      </c>
      <c r="E202" s="10">
        <f t="shared" si="8"/>
        <v>3.3161255787892263</v>
      </c>
      <c r="F202" s="10">
        <f t="shared" si="9"/>
        <v>-0.17364817766693047</v>
      </c>
      <c r="G202" s="10">
        <v>0.2</v>
      </c>
      <c r="H202" s="10">
        <f t="shared" si="10"/>
        <v>-3.4729635533386094E-2</v>
      </c>
      <c r="I202" s="10">
        <v>0.1</v>
      </c>
      <c r="J202" s="10">
        <f t="shared" si="11"/>
        <v>6.5270364466613912E-2</v>
      </c>
    </row>
    <row r="203" spans="3:10" x14ac:dyDescent="0.25">
      <c r="C203" s="5"/>
      <c r="D203" s="10">
        <v>191</v>
      </c>
      <c r="E203" s="10">
        <f t="shared" si="8"/>
        <v>3.3335788713091694</v>
      </c>
      <c r="F203" s="10">
        <f t="shared" si="9"/>
        <v>-0.19080899537654472</v>
      </c>
      <c r="G203" s="10">
        <v>0.2</v>
      </c>
      <c r="H203" s="10">
        <f t="shared" si="10"/>
        <v>-3.816179907530895E-2</v>
      </c>
      <c r="I203" s="10">
        <v>0.1</v>
      </c>
      <c r="J203" s="10">
        <f t="shared" si="11"/>
        <v>6.1838200924691056E-2</v>
      </c>
    </row>
    <row r="204" spans="3:10" x14ac:dyDescent="0.25">
      <c r="C204" s="5"/>
      <c r="D204" s="10">
        <v>192</v>
      </c>
      <c r="E204" s="10">
        <f t="shared" ref="E204:E267" si="12">RADIANS(D204)</f>
        <v>3.351032163829113</v>
      </c>
      <c r="F204" s="10">
        <f t="shared" ref="F204:F267" si="13">SIN(E204)</f>
        <v>-0.20791169081775951</v>
      </c>
      <c r="G204" s="10">
        <v>0.2</v>
      </c>
      <c r="H204" s="10">
        <f t="shared" ref="H204:H267" si="14">F204*G204</f>
        <v>-4.1582338163551905E-2</v>
      </c>
      <c r="I204" s="10">
        <v>0.1</v>
      </c>
      <c r="J204" s="10">
        <f t="shared" ref="J204:J267" si="15">H204+I204</f>
        <v>5.8417661836448101E-2</v>
      </c>
    </row>
    <row r="205" spans="3:10" x14ac:dyDescent="0.25">
      <c r="C205" s="5"/>
      <c r="D205" s="10">
        <v>193</v>
      </c>
      <c r="E205" s="10">
        <f t="shared" si="12"/>
        <v>3.3684854563490561</v>
      </c>
      <c r="F205" s="10">
        <f t="shared" si="13"/>
        <v>-0.22495105434386498</v>
      </c>
      <c r="G205" s="10">
        <v>0.2</v>
      </c>
      <c r="H205" s="10">
        <f t="shared" si="14"/>
        <v>-4.4990210868773001E-2</v>
      </c>
      <c r="I205" s="10">
        <v>0.1</v>
      </c>
      <c r="J205" s="10">
        <f t="shared" si="15"/>
        <v>5.5009789131227005E-2</v>
      </c>
    </row>
    <row r="206" spans="3:10" x14ac:dyDescent="0.25">
      <c r="C206" s="5"/>
      <c r="D206" s="10">
        <v>194</v>
      </c>
      <c r="E206" s="10">
        <f t="shared" si="12"/>
        <v>3.3859387488689991</v>
      </c>
      <c r="F206" s="10">
        <f t="shared" si="13"/>
        <v>-0.24192189559966751</v>
      </c>
      <c r="G206" s="10">
        <v>0.2</v>
      </c>
      <c r="H206" s="10">
        <f t="shared" si="14"/>
        <v>-4.8384379119933506E-2</v>
      </c>
      <c r="I206" s="10">
        <v>0.1</v>
      </c>
      <c r="J206" s="10">
        <f t="shared" si="15"/>
        <v>5.16156208800665E-2</v>
      </c>
    </row>
    <row r="207" spans="3:10" x14ac:dyDescent="0.25">
      <c r="C207" s="11">
        <v>0</v>
      </c>
      <c r="D207" s="10">
        <v>195</v>
      </c>
      <c r="E207" s="10">
        <f t="shared" si="12"/>
        <v>3.4033920413889427</v>
      </c>
      <c r="F207" s="10">
        <f t="shared" si="13"/>
        <v>-0.25881904510252079</v>
      </c>
      <c r="G207" s="10">
        <v>0.2</v>
      </c>
      <c r="H207" s="10">
        <f t="shared" si="14"/>
        <v>-5.1763809020504162E-2</v>
      </c>
      <c r="I207" s="10">
        <v>0.1</v>
      </c>
      <c r="J207" s="10">
        <f t="shared" si="15"/>
        <v>4.8236190979495844E-2</v>
      </c>
    </row>
    <row r="208" spans="3:10" x14ac:dyDescent="0.25">
      <c r="C208" s="5"/>
      <c r="D208" s="10">
        <v>196</v>
      </c>
      <c r="E208" s="10">
        <f t="shared" si="12"/>
        <v>3.4208453339088858</v>
      </c>
      <c r="F208" s="10">
        <f t="shared" si="13"/>
        <v>-0.275637355816999</v>
      </c>
      <c r="G208" s="10">
        <v>0.2</v>
      </c>
      <c r="H208" s="10">
        <f t="shared" si="14"/>
        <v>-5.5127471163399805E-2</v>
      </c>
      <c r="I208" s="10">
        <v>0.1</v>
      </c>
      <c r="J208" s="10">
        <f t="shared" si="15"/>
        <v>4.4872528836600201E-2</v>
      </c>
    </row>
    <row r="209" spans="3:10" x14ac:dyDescent="0.25">
      <c r="C209" s="5"/>
      <c r="D209" s="10">
        <v>197</v>
      </c>
      <c r="E209" s="10">
        <f t="shared" si="12"/>
        <v>3.4382986264288293</v>
      </c>
      <c r="F209" s="10">
        <f t="shared" si="13"/>
        <v>-0.29237170472273677</v>
      </c>
      <c r="G209" s="10">
        <v>0.2</v>
      </c>
      <c r="H209" s="10">
        <f t="shared" si="14"/>
        <v>-5.8474340944547357E-2</v>
      </c>
      <c r="I209" s="10">
        <v>0.1</v>
      </c>
      <c r="J209" s="10">
        <f t="shared" si="15"/>
        <v>4.1525659055452649E-2</v>
      </c>
    </row>
    <row r="210" spans="3:10" x14ac:dyDescent="0.25">
      <c r="C210" s="5"/>
      <c r="D210" s="10">
        <v>198</v>
      </c>
      <c r="E210" s="10">
        <f t="shared" si="12"/>
        <v>3.4557519189487724</v>
      </c>
      <c r="F210" s="10">
        <f t="shared" si="13"/>
        <v>-0.30901699437494728</v>
      </c>
      <c r="G210" s="10">
        <v>0.2</v>
      </c>
      <c r="H210" s="10">
        <f t="shared" si="14"/>
        <v>-6.1803398874989458E-2</v>
      </c>
      <c r="I210" s="10">
        <v>0.1</v>
      </c>
      <c r="J210" s="10">
        <f t="shared" si="15"/>
        <v>3.8196601125010547E-2</v>
      </c>
    </row>
    <row r="211" spans="3:10" x14ac:dyDescent="0.25">
      <c r="C211" s="5"/>
      <c r="D211" s="10">
        <v>199</v>
      </c>
      <c r="E211" s="10">
        <f t="shared" si="12"/>
        <v>3.473205211468716</v>
      </c>
      <c r="F211" s="10">
        <f t="shared" si="13"/>
        <v>-0.32556815445715676</v>
      </c>
      <c r="G211" s="10">
        <v>0.2</v>
      </c>
      <c r="H211" s="10">
        <f t="shared" si="14"/>
        <v>-6.5113630891431351E-2</v>
      </c>
      <c r="I211" s="10">
        <v>0.1</v>
      </c>
      <c r="J211" s="10">
        <f t="shared" si="15"/>
        <v>3.4886369108568654E-2</v>
      </c>
    </row>
    <row r="212" spans="3:10" x14ac:dyDescent="0.25">
      <c r="C212" s="5"/>
      <c r="D212" s="10">
        <v>200</v>
      </c>
      <c r="E212" s="10">
        <f t="shared" si="12"/>
        <v>3.4906585039886591</v>
      </c>
      <c r="F212" s="10">
        <f t="shared" si="13"/>
        <v>-0.34202014332566866</v>
      </c>
      <c r="G212" s="10">
        <v>0.2</v>
      </c>
      <c r="H212" s="10">
        <f t="shared" si="14"/>
        <v>-6.8404028665133731E-2</v>
      </c>
      <c r="I212" s="10">
        <v>0.1</v>
      </c>
      <c r="J212" s="10">
        <f t="shared" si="15"/>
        <v>3.1595971334866274E-2</v>
      </c>
    </row>
    <row r="213" spans="3:10" x14ac:dyDescent="0.25">
      <c r="C213" s="5"/>
      <c r="D213" s="10">
        <v>201</v>
      </c>
      <c r="E213" s="10">
        <f t="shared" si="12"/>
        <v>3.5081117965086026</v>
      </c>
      <c r="F213" s="10">
        <f t="shared" si="13"/>
        <v>-0.35836794954530043</v>
      </c>
      <c r="G213" s="10">
        <v>0.2</v>
      </c>
      <c r="H213" s="10">
        <f t="shared" si="14"/>
        <v>-7.1673589909060087E-2</v>
      </c>
      <c r="I213" s="10">
        <v>0.1</v>
      </c>
      <c r="J213" s="10">
        <f t="shared" si="15"/>
        <v>2.8326410090939919E-2</v>
      </c>
    </row>
    <row r="214" spans="3:10" x14ac:dyDescent="0.25">
      <c r="C214" s="5"/>
      <c r="D214" s="10">
        <v>202</v>
      </c>
      <c r="E214" s="10">
        <f t="shared" si="12"/>
        <v>3.5255650890285457</v>
      </c>
      <c r="F214" s="10">
        <f t="shared" si="13"/>
        <v>-0.37460659341591201</v>
      </c>
      <c r="G214" s="10">
        <v>0.2</v>
      </c>
      <c r="H214" s="10">
        <f t="shared" si="14"/>
        <v>-7.49213186831824E-2</v>
      </c>
      <c r="I214" s="10">
        <v>0.1</v>
      </c>
      <c r="J214" s="10">
        <f t="shared" si="15"/>
        <v>2.5078681316817605E-2</v>
      </c>
    </row>
    <row r="215" spans="3:10" x14ac:dyDescent="0.25">
      <c r="C215" s="5"/>
      <c r="D215" s="10">
        <v>203</v>
      </c>
      <c r="E215" s="10">
        <f t="shared" si="12"/>
        <v>3.5430183815484888</v>
      </c>
      <c r="F215" s="10">
        <f t="shared" si="13"/>
        <v>-0.39073112848927355</v>
      </c>
      <c r="G215" s="10">
        <v>0.2</v>
      </c>
      <c r="H215" s="10">
        <f t="shared" si="14"/>
        <v>-7.8146225697854718E-2</v>
      </c>
      <c r="I215" s="10">
        <v>0.1</v>
      </c>
      <c r="J215" s="10">
        <f t="shared" si="15"/>
        <v>2.1853774302145287E-2</v>
      </c>
    </row>
    <row r="216" spans="3:10" x14ac:dyDescent="0.25">
      <c r="C216" s="5"/>
      <c r="D216" s="10">
        <v>204</v>
      </c>
      <c r="E216" s="10">
        <f t="shared" si="12"/>
        <v>3.5604716740684323</v>
      </c>
      <c r="F216" s="10">
        <f t="shared" si="13"/>
        <v>-0.40673664307580021</v>
      </c>
      <c r="G216" s="10">
        <v>0.2</v>
      </c>
      <c r="H216" s="10">
        <f t="shared" si="14"/>
        <v>-8.1347328615160044E-2</v>
      </c>
      <c r="I216" s="10">
        <v>0.1</v>
      </c>
      <c r="J216" s="10">
        <f t="shared" si="15"/>
        <v>1.8652671384839961E-2</v>
      </c>
    </row>
    <row r="217" spans="3:10" x14ac:dyDescent="0.25">
      <c r="C217" s="5"/>
      <c r="D217" s="10">
        <v>205</v>
      </c>
      <c r="E217" s="10">
        <f t="shared" si="12"/>
        <v>3.5779249665883754</v>
      </c>
      <c r="F217" s="10">
        <f t="shared" si="13"/>
        <v>-0.42261826174069927</v>
      </c>
      <c r="G217" s="10">
        <v>0.2</v>
      </c>
      <c r="H217" s="10">
        <f t="shared" si="14"/>
        <v>-8.4523652348139855E-2</v>
      </c>
      <c r="I217" s="10">
        <v>0.1</v>
      </c>
      <c r="J217" s="10">
        <f t="shared" si="15"/>
        <v>1.5476347651860151E-2</v>
      </c>
    </row>
    <row r="218" spans="3:10" x14ac:dyDescent="0.25">
      <c r="C218" s="5"/>
      <c r="D218" s="10">
        <v>206</v>
      </c>
      <c r="E218" s="10">
        <f t="shared" si="12"/>
        <v>3.595378259108319</v>
      </c>
      <c r="F218" s="10">
        <f t="shared" si="13"/>
        <v>-0.43837114678907746</v>
      </c>
      <c r="G218" s="10">
        <v>0.2</v>
      </c>
      <c r="H218" s="10">
        <f t="shared" si="14"/>
        <v>-8.7674229357815492E-2</v>
      </c>
      <c r="I218" s="10">
        <v>0.1</v>
      </c>
      <c r="J218" s="10">
        <f t="shared" si="15"/>
        <v>1.2325770642184514E-2</v>
      </c>
    </row>
    <row r="219" spans="3:10" x14ac:dyDescent="0.25">
      <c r="C219" s="5"/>
      <c r="D219" s="10">
        <v>207</v>
      </c>
      <c r="E219" s="10">
        <f t="shared" si="12"/>
        <v>3.6128315516282621</v>
      </c>
      <c r="F219" s="10">
        <f t="shared" si="13"/>
        <v>-0.45399049973954669</v>
      </c>
      <c r="G219" s="10">
        <v>0.2</v>
      </c>
      <c r="H219" s="10">
        <f t="shared" si="14"/>
        <v>-9.0798099947909341E-2</v>
      </c>
      <c r="I219" s="10">
        <v>0.1</v>
      </c>
      <c r="J219" s="10">
        <f t="shared" si="15"/>
        <v>9.2019000520906641E-3</v>
      </c>
    </row>
    <row r="220" spans="3:10" x14ac:dyDescent="0.25">
      <c r="C220" s="5"/>
      <c r="D220" s="10">
        <v>208</v>
      </c>
      <c r="E220" s="10">
        <f t="shared" si="12"/>
        <v>3.6302848441482056</v>
      </c>
      <c r="F220" s="10">
        <f t="shared" si="13"/>
        <v>-0.46947156278589086</v>
      </c>
      <c r="G220" s="10">
        <v>0.2</v>
      </c>
      <c r="H220" s="10">
        <f t="shared" si="14"/>
        <v>-9.3894312557178172E-2</v>
      </c>
      <c r="I220" s="10">
        <v>0.1</v>
      </c>
      <c r="J220" s="10">
        <f t="shared" si="15"/>
        <v>6.1056874428218333E-3</v>
      </c>
    </row>
    <row r="221" spans="3:10" x14ac:dyDescent="0.25">
      <c r="C221" s="5"/>
      <c r="D221" s="10">
        <v>209</v>
      </c>
      <c r="E221" s="10">
        <f t="shared" si="12"/>
        <v>3.6477381366681487</v>
      </c>
      <c r="F221" s="10">
        <f t="shared" si="13"/>
        <v>-0.48480962024633695</v>
      </c>
      <c r="G221" s="10">
        <v>0.2</v>
      </c>
      <c r="H221" s="10">
        <f t="shared" si="14"/>
        <v>-9.6961924049267401E-2</v>
      </c>
      <c r="I221" s="10">
        <v>0.1</v>
      </c>
      <c r="J221" s="10">
        <f t="shared" si="15"/>
        <v>3.0380759507326049E-3</v>
      </c>
    </row>
    <row r="222" spans="3:10" x14ac:dyDescent="0.25">
      <c r="C222" s="11">
        <v>4.1666666666666664E-2</v>
      </c>
      <c r="D222" s="10">
        <v>210</v>
      </c>
      <c r="E222" s="10">
        <f t="shared" si="12"/>
        <v>3.6651914291880923</v>
      </c>
      <c r="F222" s="10">
        <f t="shared" si="13"/>
        <v>-0.50000000000000011</v>
      </c>
      <c r="G222" s="10">
        <v>0.2</v>
      </c>
      <c r="H222" s="10">
        <f t="shared" si="14"/>
        <v>-0.10000000000000003</v>
      </c>
      <c r="I222" s="10">
        <v>0.1</v>
      </c>
      <c r="J222" s="10">
        <f t="shared" si="15"/>
        <v>0</v>
      </c>
    </row>
    <row r="223" spans="3:10" x14ac:dyDescent="0.25">
      <c r="C223" s="5"/>
      <c r="D223" s="10">
        <v>211</v>
      </c>
      <c r="E223" s="10">
        <f t="shared" si="12"/>
        <v>3.6826447217080354</v>
      </c>
      <c r="F223" s="10">
        <f t="shared" si="13"/>
        <v>-0.51503807491005416</v>
      </c>
      <c r="G223" s="10">
        <v>0.2</v>
      </c>
      <c r="H223" s="10">
        <f t="shared" si="14"/>
        <v>-0.10300761498201083</v>
      </c>
      <c r="I223" s="10">
        <v>0.1</v>
      </c>
      <c r="J223" s="10">
        <f t="shared" si="15"/>
        <v>-3.0076149820108256E-3</v>
      </c>
    </row>
    <row r="224" spans="3:10" x14ac:dyDescent="0.25">
      <c r="C224" s="5"/>
      <c r="D224" s="10">
        <v>212</v>
      </c>
      <c r="E224" s="10">
        <f t="shared" si="12"/>
        <v>3.7000980142279785</v>
      </c>
      <c r="F224" s="10">
        <f t="shared" si="13"/>
        <v>-0.52991926423320479</v>
      </c>
      <c r="G224" s="10">
        <v>0.2</v>
      </c>
      <c r="H224" s="10">
        <f t="shared" si="14"/>
        <v>-0.10598385284664097</v>
      </c>
      <c r="I224" s="10">
        <v>0.1</v>
      </c>
      <c r="J224" s="10">
        <f t="shared" si="15"/>
        <v>-5.9838528466409635E-3</v>
      </c>
    </row>
    <row r="225" spans="3:10" x14ac:dyDescent="0.25">
      <c r="C225" s="5"/>
      <c r="D225" s="10">
        <v>213</v>
      </c>
      <c r="E225" s="10">
        <f t="shared" si="12"/>
        <v>3.717551306747922</v>
      </c>
      <c r="F225" s="10">
        <f t="shared" si="13"/>
        <v>-0.54463903501502708</v>
      </c>
      <c r="G225" s="10">
        <v>0.2</v>
      </c>
      <c r="H225" s="10">
        <f t="shared" si="14"/>
        <v>-0.10892780700300542</v>
      </c>
      <c r="I225" s="10">
        <v>0.1</v>
      </c>
      <c r="J225" s="10">
        <f t="shared" si="15"/>
        <v>-8.9278070030054113E-3</v>
      </c>
    </row>
    <row r="226" spans="3:10" x14ac:dyDescent="0.25">
      <c r="C226" s="5"/>
      <c r="D226" s="10">
        <v>214</v>
      </c>
      <c r="E226" s="10">
        <f t="shared" si="12"/>
        <v>3.7350045992678651</v>
      </c>
      <c r="F226" s="10">
        <f t="shared" si="13"/>
        <v>-0.55919290347074668</v>
      </c>
      <c r="G226" s="10">
        <v>0.2</v>
      </c>
      <c r="H226" s="10">
        <f t="shared" si="14"/>
        <v>-0.11183858069414934</v>
      </c>
      <c r="I226" s="10">
        <v>0.1</v>
      </c>
      <c r="J226" s="10">
        <f t="shared" si="15"/>
        <v>-1.1838580694149337E-2</v>
      </c>
    </row>
    <row r="227" spans="3:10" x14ac:dyDescent="0.25">
      <c r="C227" s="5"/>
      <c r="D227" s="10">
        <v>215</v>
      </c>
      <c r="E227" s="10">
        <f t="shared" si="12"/>
        <v>3.7524578917878086</v>
      </c>
      <c r="F227" s="10">
        <f t="shared" si="13"/>
        <v>-0.57357643635104616</v>
      </c>
      <c r="G227" s="10">
        <v>0.2</v>
      </c>
      <c r="H227" s="10">
        <f t="shared" si="14"/>
        <v>-0.11471528727020924</v>
      </c>
      <c r="I227" s="10">
        <v>0.1</v>
      </c>
      <c r="J227" s="10">
        <f t="shared" si="15"/>
        <v>-1.4715287270209237E-2</v>
      </c>
    </row>
    <row r="228" spans="3:10" x14ac:dyDescent="0.25">
      <c r="C228" s="5"/>
      <c r="D228" s="10">
        <v>216</v>
      </c>
      <c r="E228" s="10">
        <f t="shared" si="12"/>
        <v>3.7699111843077517</v>
      </c>
      <c r="F228" s="10">
        <f t="shared" si="13"/>
        <v>-0.58778525229247303</v>
      </c>
      <c r="G228" s="10">
        <v>0.2</v>
      </c>
      <c r="H228" s="10">
        <f t="shared" si="14"/>
        <v>-0.11755705045849461</v>
      </c>
      <c r="I228" s="10">
        <v>0.1</v>
      </c>
      <c r="J228" s="10">
        <f t="shared" si="15"/>
        <v>-1.7557050458494608E-2</v>
      </c>
    </row>
    <row r="229" spans="3:10" x14ac:dyDescent="0.25">
      <c r="C229" s="5"/>
      <c r="D229" s="10">
        <v>217</v>
      </c>
      <c r="E229" s="10">
        <f t="shared" si="12"/>
        <v>3.7873644768276953</v>
      </c>
      <c r="F229" s="10">
        <f t="shared" si="13"/>
        <v>-0.60181502315204838</v>
      </c>
      <c r="G229" s="10">
        <v>0.2</v>
      </c>
      <c r="H229" s="10">
        <f t="shared" si="14"/>
        <v>-0.12036300463040968</v>
      </c>
      <c r="I229" s="10">
        <v>0.1</v>
      </c>
      <c r="J229" s="10">
        <f t="shared" si="15"/>
        <v>-2.0363004630409673E-2</v>
      </c>
    </row>
    <row r="230" spans="3:10" x14ac:dyDescent="0.25">
      <c r="C230" s="5"/>
      <c r="D230" s="10">
        <v>218</v>
      </c>
      <c r="E230" s="10">
        <f t="shared" si="12"/>
        <v>3.8048177693476384</v>
      </c>
      <c r="F230" s="10">
        <f t="shared" si="13"/>
        <v>-0.61566147532565818</v>
      </c>
      <c r="G230" s="10">
        <v>0.2</v>
      </c>
      <c r="H230" s="10">
        <f t="shared" si="14"/>
        <v>-0.12313229506513164</v>
      </c>
      <c r="I230" s="10">
        <v>0.1</v>
      </c>
      <c r="J230" s="10">
        <f t="shared" si="15"/>
        <v>-2.3132295065131633E-2</v>
      </c>
    </row>
    <row r="231" spans="3:10" x14ac:dyDescent="0.25">
      <c r="C231" s="5"/>
      <c r="D231" s="10">
        <v>219</v>
      </c>
      <c r="E231" s="10">
        <f t="shared" si="12"/>
        <v>3.8222710618675819</v>
      </c>
      <c r="F231" s="10">
        <f t="shared" si="13"/>
        <v>-0.62932039104983761</v>
      </c>
      <c r="G231" s="10">
        <v>0.2</v>
      </c>
      <c r="H231" s="10">
        <f t="shared" si="14"/>
        <v>-0.12586407820996753</v>
      </c>
      <c r="I231" s="10">
        <v>0.1</v>
      </c>
      <c r="J231" s="10">
        <f t="shared" si="15"/>
        <v>-2.5864078209967528E-2</v>
      </c>
    </row>
    <row r="232" spans="3:10" x14ac:dyDescent="0.25">
      <c r="C232" s="5"/>
      <c r="D232" s="10">
        <v>220</v>
      </c>
      <c r="E232" s="10">
        <f t="shared" si="12"/>
        <v>3.839724354387525</v>
      </c>
      <c r="F232" s="10">
        <f t="shared" si="13"/>
        <v>-0.64278760968653925</v>
      </c>
      <c r="G232" s="10">
        <v>0.2</v>
      </c>
      <c r="H232" s="10">
        <f t="shared" si="14"/>
        <v>-0.12855752193730785</v>
      </c>
      <c r="I232" s="10">
        <v>0.1</v>
      </c>
      <c r="J232" s="10">
        <f t="shared" si="15"/>
        <v>-2.8557521937307845E-2</v>
      </c>
    </row>
    <row r="233" spans="3:10" x14ac:dyDescent="0.25">
      <c r="C233" s="5"/>
      <c r="D233" s="10">
        <v>221</v>
      </c>
      <c r="E233" s="10">
        <f t="shared" si="12"/>
        <v>3.8571776469074681</v>
      </c>
      <c r="F233" s="10">
        <f t="shared" si="13"/>
        <v>-0.65605902899050705</v>
      </c>
      <c r="G233" s="10">
        <v>0.2</v>
      </c>
      <c r="H233" s="10">
        <f t="shared" si="14"/>
        <v>-0.13121180579810141</v>
      </c>
      <c r="I233" s="10">
        <v>0.1</v>
      </c>
      <c r="J233" s="10">
        <f t="shared" si="15"/>
        <v>-3.12118057981014E-2</v>
      </c>
    </row>
    <row r="234" spans="3:10" x14ac:dyDescent="0.25">
      <c r="C234" s="5"/>
      <c r="D234" s="10">
        <v>222</v>
      </c>
      <c r="E234" s="10">
        <f t="shared" si="12"/>
        <v>3.8746309394274117</v>
      </c>
      <c r="F234" s="10">
        <f t="shared" si="13"/>
        <v>-0.66913060635885824</v>
      </c>
      <c r="G234" s="10">
        <v>0.2</v>
      </c>
      <c r="H234" s="10">
        <f t="shared" si="14"/>
        <v>-0.13382612127177165</v>
      </c>
      <c r="I234" s="10">
        <v>0.1</v>
      </c>
      <c r="J234" s="10">
        <f t="shared" si="15"/>
        <v>-3.3826121271771648E-2</v>
      </c>
    </row>
    <row r="235" spans="3:10" x14ac:dyDescent="0.25">
      <c r="C235" s="5"/>
      <c r="D235" s="10">
        <v>223</v>
      </c>
      <c r="E235" s="10">
        <f t="shared" si="12"/>
        <v>3.8920842319473548</v>
      </c>
      <c r="F235" s="10">
        <f t="shared" si="13"/>
        <v>-0.68199836006249837</v>
      </c>
      <c r="G235" s="10">
        <v>0.2</v>
      </c>
      <c r="H235" s="10">
        <f t="shared" si="14"/>
        <v>-0.13639967201249967</v>
      </c>
      <c r="I235" s="10">
        <v>0.1</v>
      </c>
      <c r="J235" s="10">
        <f t="shared" si="15"/>
        <v>-3.6399672012499662E-2</v>
      </c>
    </row>
    <row r="236" spans="3:10" x14ac:dyDescent="0.25">
      <c r="C236" s="5"/>
      <c r="D236" s="10">
        <v>224</v>
      </c>
      <c r="E236" s="10">
        <f t="shared" si="12"/>
        <v>3.9095375244672983</v>
      </c>
      <c r="F236" s="10">
        <f t="shared" si="13"/>
        <v>-0.69465837045899737</v>
      </c>
      <c r="G236" s="10">
        <v>0.2</v>
      </c>
      <c r="H236" s="10">
        <f t="shared" si="14"/>
        <v>-0.13893167409179949</v>
      </c>
      <c r="I236" s="10">
        <v>0.1</v>
      </c>
      <c r="J236" s="10">
        <f t="shared" si="15"/>
        <v>-3.8931674091799484E-2</v>
      </c>
    </row>
    <row r="237" spans="3:10" x14ac:dyDescent="0.25">
      <c r="C237" s="11">
        <v>8.3333333333333329E-2</v>
      </c>
      <c r="D237" s="10">
        <v>225</v>
      </c>
      <c r="E237" s="10">
        <f t="shared" si="12"/>
        <v>3.9269908169872414</v>
      </c>
      <c r="F237" s="10">
        <f t="shared" si="13"/>
        <v>-0.70710678118654746</v>
      </c>
      <c r="G237" s="10">
        <v>0.2</v>
      </c>
      <c r="H237" s="10">
        <f t="shared" si="14"/>
        <v>-0.1414213562373095</v>
      </c>
      <c r="I237" s="10">
        <v>0.1</v>
      </c>
      <c r="J237" s="10">
        <f t="shared" si="15"/>
        <v>-4.1421356237309498E-2</v>
      </c>
    </row>
    <row r="238" spans="3:10" x14ac:dyDescent="0.25">
      <c r="C238" s="5"/>
      <c r="D238" s="10">
        <v>226</v>
      </c>
      <c r="E238" s="10">
        <f t="shared" si="12"/>
        <v>3.9444441095071849</v>
      </c>
      <c r="F238" s="10">
        <f t="shared" si="13"/>
        <v>-0.71933980033865119</v>
      </c>
      <c r="G238" s="10">
        <v>0.2</v>
      </c>
      <c r="H238" s="10">
        <f t="shared" si="14"/>
        <v>-0.14386796006773026</v>
      </c>
      <c r="I238" s="10">
        <v>0.1</v>
      </c>
      <c r="J238" s="10">
        <f t="shared" si="15"/>
        <v>-4.3867960067730249E-2</v>
      </c>
    </row>
    <row r="239" spans="3:10" x14ac:dyDescent="0.25">
      <c r="C239" s="5"/>
      <c r="D239" s="10">
        <v>227</v>
      </c>
      <c r="E239" s="10">
        <f t="shared" si="12"/>
        <v>3.961897402027128</v>
      </c>
      <c r="F239" s="10">
        <f t="shared" si="13"/>
        <v>-0.73135370161917046</v>
      </c>
      <c r="G239" s="10">
        <v>0.2</v>
      </c>
      <c r="H239" s="10">
        <f t="shared" si="14"/>
        <v>-0.14627074032383411</v>
      </c>
      <c r="I239" s="10">
        <v>0.1</v>
      </c>
      <c r="J239" s="10">
        <f t="shared" si="15"/>
        <v>-4.6270740323834103E-2</v>
      </c>
    </row>
    <row r="240" spans="3:10" x14ac:dyDescent="0.25">
      <c r="C240" s="5"/>
      <c r="D240" s="10">
        <v>228</v>
      </c>
      <c r="E240" s="10">
        <f t="shared" si="12"/>
        <v>3.9793506945470716</v>
      </c>
      <c r="F240" s="10">
        <f t="shared" si="13"/>
        <v>-0.74314482547739436</v>
      </c>
      <c r="G240" s="10">
        <v>0.2</v>
      </c>
      <c r="H240" s="10">
        <f t="shared" si="14"/>
        <v>-0.14862896509547888</v>
      </c>
      <c r="I240" s="10">
        <v>0.1</v>
      </c>
      <c r="J240" s="10">
        <f t="shared" si="15"/>
        <v>-4.8628965095478871E-2</v>
      </c>
    </row>
    <row r="241" spans="3:10" x14ac:dyDescent="0.25">
      <c r="C241" s="5"/>
      <c r="D241" s="10">
        <v>229</v>
      </c>
      <c r="E241" s="10">
        <f t="shared" si="12"/>
        <v>3.9968039870670147</v>
      </c>
      <c r="F241" s="10">
        <f t="shared" si="13"/>
        <v>-0.75470958022277201</v>
      </c>
      <c r="G241" s="10">
        <v>0.2</v>
      </c>
      <c r="H241" s="10">
        <f t="shared" si="14"/>
        <v>-0.15094191604455443</v>
      </c>
      <c r="I241" s="10">
        <v>0.1</v>
      </c>
      <c r="J241" s="10">
        <f t="shared" si="15"/>
        <v>-5.0941916044554419E-2</v>
      </c>
    </row>
    <row r="242" spans="3:10" x14ac:dyDescent="0.25">
      <c r="C242" s="5"/>
      <c r="D242" s="10">
        <v>230</v>
      </c>
      <c r="E242" s="10">
        <f t="shared" si="12"/>
        <v>4.0142572795869578</v>
      </c>
      <c r="F242" s="10">
        <f t="shared" si="13"/>
        <v>-0.7660444431189779</v>
      </c>
      <c r="G242" s="10">
        <v>0.2</v>
      </c>
      <c r="H242" s="10">
        <f t="shared" si="14"/>
        <v>-0.15320888862379559</v>
      </c>
      <c r="I242" s="10">
        <v>0.1</v>
      </c>
      <c r="J242" s="10">
        <f t="shared" si="15"/>
        <v>-5.320888862379558E-2</v>
      </c>
    </row>
    <row r="243" spans="3:10" x14ac:dyDescent="0.25">
      <c r="C243" s="5"/>
      <c r="D243" s="10">
        <v>231</v>
      </c>
      <c r="E243" s="10">
        <f t="shared" si="12"/>
        <v>4.0317105721069009</v>
      </c>
      <c r="F243" s="10">
        <f t="shared" si="13"/>
        <v>-0.77714596145697057</v>
      </c>
      <c r="G243" s="10">
        <v>0.2</v>
      </c>
      <c r="H243" s="10">
        <f t="shared" si="14"/>
        <v>-0.15542919229139412</v>
      </c>
      <c r="I243" s="10">
        <v>0.1</v>
      </c>
      <c r="J243" s="10">
        <f t="shared" si="15"/>
        <v>-5.5429192291394119E-2</v>
      </c>
    </row>
    <row r="244" spans="3:10" x14ac:dyDescent="0.25">
      <c r="C244" s="5"/>
      <c r="D244" s="10">
        <v>232</v>
      </c>
      <c r="E244" s="10">
        <f t="shared" si="12"/>
        <v>4.0491638646268449</v>
      </c>
      <c r="F244" s="10">
        <f t="shared" si="13"/>
        <v>-0.78801075360672213</v>
      </c>
      <c r="G244" s="10">
        <v>0.2</v>
      </c>
      <c r="H244" s="10">
        <f t="shared" si="14"/>
        <v>-0.15760215072134443</v>
      </c>
      <c r="I244" s="10">
        <v>0.1</v>
      </c>
      <c r="J244" s="10">
        <f t="shared" si="15"/>
        <v>-5.7602150721344419E-2</v>
      </c>
    </row>
    <row r="245" spans="3:10" x14ac:dyDescent="0.25">
      <c r="C245" s="5"/>
      <c r="D245" s="10">
        <v>233</v>
      </c>
      <c r="E245" s="10">
        <f t="shared" si="12"/>
        <v>4.066617157146788</v>
      </c>
      <c r="F245" s="10">
        <f t="shared" si="13"/>
        <v>-0.79863551004729283</v>
      </c>
      <c r="G245" s="10">
        <v>0.2</v>
      </c>
      <c r="H245" s="10">
        <f t="shared" si="14"/>
        <v>-0.15972710200945858</v>
      </c>
      <c r="I245" s="10">
        <v>0.1</v>
      </c>
      <c r="J245" s="10">
        <f t="shared" si="15"/>
        <v>-5.9727102009458577E-2</v>
      </c>
    </row>
    <row r="246" spans="3:10" x14ac:dyDescent="0.25">
      <c r="C246" s="5"/>
      <c r="D246" s="10">
        <v>234</v>
      </c>
      <c r="E246" s="10">
        <f t="shared" si="12"/>
        <v>4.0840704496667311</v>
      </c>
      <c r="F246" s="10">
        <f t="shared" si="13"/>
        <v>-0.80901699437494734</v>
      </c>
      <c r="G246" s="10">
        <v>0.2</v>
      </c>
      <c r="H246" s="10">
        <f t="shared" si="14"/>
        <v>-0.16180339887498948</v>
      </c>
      <c r="I246" s="10">
        <v>0.1</v>
      </c>
      <c r="J246" s="10">
        <f t="shared" si="15"/>
        <v>-6.1803398874989479E-2</v>
      </c>
    </row>
    <row r="247" spans="3:10" x14ac:dyDescent="0.25">
      <c r="C247" s="5"/>
      <c r="D247" s="10">
        <v>235</v>
      </c>
      <c r="E247" s="10">
        <f t="shared" si="12"/>
        <v>4.1015237421866741</v>
      </c>
      <c r="F247" s="10">
        <f t="shared" si="13"/>
        <v>-0.81915204428899158</v>
      </c>
      <c r="G247" s="10">
        <v>0.2</v>
      </c>
      <c r="H247" s="10">
        <f t="shared" si="14"/>
        <v>-0.16383040885779832</v>
      </c>
      <c r="I247" s="10">
        <v>0.1</v>
      </c>
      <c r="J247" s="10">
        <f t="shared" si="15"/>
        <v>-6.383040885779831E-2</v>
      </c>
    </row>
    <row r="248" spans="3:10" x14ac:dyDescent="0.25">
      <c r="C248" s="5"/>
      <c r="D248" s="10">
        <v>236</v>
      </c>
      <c r="E248" s="10">
        <f t="shared" si="12"/>
        <v>4.1189770347066181</v>
      </c>
      <c r="F248" s="10">
        <f t="shared" si="13"/>
        <v>-0.82903757255504185</v>
      </c>
      <c r="G248" s="10">
        <v>0.2</v>
      </c>
      <c r="H248" s="10">
        <f t="shared" si="14"/>
        <v>-0.16580751451100839</v>
      </c>
      <c r="I248" s="10">
        <v>0.1</v>
      </c>
      <c r="J248" s="10">
        <f t="shared" si="15"/>
        <v>-6.5807514511008386E-2</v>
      </c>
    </row>
    <row r="249" spans="3:10" x14ac:dyDescent="0.25">
      <c r="C249" s="5"/>
      <c r="D249" s="10">
        <v>237</v>
      </c>
      <c r="E249" s="10">
        <f t="shared" si="12"/>
        <v>4.1364303272265612</v>
      </c>
      <c r="F249" s="10">
        <f t="shared" si="13"/>
        <v>-0.83867056794542405</v>
      </c>
      <c r="G249" s="10">
        <v>0.2</v>
      </c>
      <c r="H249" s="10">
        <f t="shared" si="14"/>
        <v>-0.16773411358908483</v>
      </c>
      <c r="I249" s="10">
        <v>0.1</v>
      </c>
      <c r="J249" s="10">
        <f t="shared" si="15"/>
        <v>-6.7734113589084821E-2</v>
      </c>
    </row>
    <row r="250" spans="3:10" x14ac:dyDescent="0.25">
      <c r="C250" s="5"/>
      <c r="D250" s="10">
        <v>238</v>
      </c>
      <c r="E250" s="10">
        <f t="shared" si="12"/>
        <v>4.1538836197465043</v>
      </c>
      <c r="F250" s="10">
        <f t="shared" si="13"/>
        <v>-0.84804809615642596</v>
      </c>
      <c r="G250" s="10">
        <v>0.2</v>
      </c>
      <c r="H250" s="10">
        <f t="shared" si="14"/>
        <v>-0.1696096192312852</v>
      </c>
      <c r="I250" s="10">
        <v>0.1</v>
      </c>
      <c r="J250" s="10">
        <f t="shared" si="15"/>
        <v>-6.9609619231285197E-2</v>
      </c>
    </row>
    <row r="251" spans="3:10" x14ac:dyDescent="0.25">
      <c r="C251" s="5"/>
      <c r="D251" s="10">
        <v>239</v>
      </c>
      <c r="E251" s="10">
        <f t="shared" si="12"/>
        <v>4.1713369122664474</v>
      </c>
      <c r="F251" s="10">
        <f t="shared" si="13"/>
        <v>-0.85716730070211211</v>
      </c>
      <c r="G251" s="10">
        <v>0.2</v>
      </c>
      <c r="H251" s="10">
        <f t="shared" si="14"/>
        <v>-0.17143346014042243</v>
      </c>
      <c r="I251" s="10">
        <v>0.1</v>
      </c>
      <c r="J251" s="10">
        <f t="shared" si="15"/>
        <v>-7.1433460140422428E-2</v>
      </c>
    </row>
    <row r="252" spans="3:10" x14ac:dyDescent="0.25">
      <c r="C252" s="11">
        <v>0.125</v>
      </c>
      <c r="D252" s="10">
        <v>240</v>
      </c>
      <c r="E252" s="10">
        <f t="shared" si="12"/>
        <v>4.1887902047863905</v>
      </c>
      <c r="F252" s="10">
        <f t="shared" si="13"/>
        <v>-0.86602540378443837</v>
      </c>
      <c r="G252" s="10">
        <v>0.2</v>
      </c>
      <c r="H252" s="10">
        <f t="shared" si="14"/>
        <v>-0.17320508075688767</v>
      </c>
      <c r="I252" s="10">
        <v>0.1</v>
      </c>
      <c r="J252" s="10">
        <f t="shared" si="15"/>
        <v>-7.3205080756887669E-2</v>
      </c>
    </row>
    <row r="253" spans="3:10" x14ac:dyDescent="0.25">
      <c r="C253" s="5"/>
      <c r="D253" s="10">
        <v>241</v>
      </c>
      <c r="E253" s="10">
        <f t="shared" si="12"/>
        <v>4.2062434973063345</v>
      </c>
      <c r="F253" s="10">
        <f t="shared" si="13"/>
        <v>-0.87461970713939596</v>
      </c>
      <c r="G253" s="10">
        <v>0.2</v>
      </c>
      <c r="H253" s="10">
        <f t="shared" si="14"/>
        <v>-0.1749239414278792</v>
      </c>
      <c r="I253" s="10">
        <v>0.1</v>
      </c>
      <c r="J253" s="10">
        <f t="shared" si="15"/>
        <v>-7.4923941427879198E-2</v>
      </c>
    </row>
    <row r="254" spans="3:10" x14ac:dyDescent="0.25">
      <c r="C254" s="5"/>
      <c r="D254" s="10">
        <v>242</v>
      </c>
      <c r="E254" s="10">
        <f t="shared" si="12"/>
        <v>4.2236967898262776</v>
      </c>
      <c r="F254" s="10">
        <f t="shared" si="13"/>
        <v>-0.88294759285892699</v>
      </c>
      <c r="G254" s="10">
        <v>0.2</v>
      </c>
      <c r="H254" s="10">
        <f t="shared" si="14"/>
        <v>-0.1765895185717854</v>
      </c>
      <c r="I254" s="10">
        <v>0.1</v>
      </c>
      <c r="J254" s="10">
        <f t="shared" si="15"/>
        <v>-7.6589518571785392E-2</v>
      </c>
    </row>
    <row r="255" spans="3:10" x14ac:dyDescent="0.25">
      <c r="C255" s="5"/>
      <c r="D255" s="10">
        <v>243</v>
      </c>
      <c r="E255" s="10">
        <f t="shared" si="12"/>
        <v>4.2411500823462207</v>
      </c>
      <c r="F255" s="10">
        <f t="shared" si="13"/>
        <v>-0.89100652418836779</v>
      </c>
      <c r="G255" s="10">
        <v>0.2</v>
      </c>
      <c r="H255" s="10">
        <f t="shared" si="14"/>
        <v>-0.17820130483767357</v>
      </c>
      <c r="I255" s="10">
        <v>0.1</v>
      </c>
      <c r="J255" s="10">
        <f t="shared" si="15"/>
        <v>-7.8201304837673569E-2</v>
      </c>
    </row>
    <row r="256" spans="3:10" x14ac:dyDescent="0.25">
      <c r="C256" s="5"/>
      <c r="D256" s="10">
        <v>244</v>
      </c>
      <c r="E256" s="10">
        <f t="shared" si="12"/>
        <v>4.2586033748661638</v>
      </c>
      <c r="F256" s="10">
        <f t="shared" si="13"/>
        <v>-0.89879404629916682</v>
      </c>
      <c r="G256" s="10">
        <v>0.2</v>
      </c>
      <c r="H256" s="10">
        <f t="shared" si="14"/>
        <v>-0.17975880925983337</v>
      </c>
      <c r="I256" s="10">
        <v>0.1</v>
      </c>
      <c r="J256" s="10">
        <f t="shared" si="15"/>
        <v>-7.9758809259833363E-2</v>
      </c>
    </row>
    <row r="257" spans="3:10" x14ac:dyDescent="0.25">
      <c r="C257" s="5"/>
      <c r="D257" s="10">
        <v>245</v>
      </c>
      <c r="E257" s="10">
        <f t="shared" si="12"/>
        <v>4.2760566673861078</v>
      </c>
      <c r="F257" s="10">
        <f t="shared" si="13"/>
        <v>-0.90630778703665005</v>
      </c>
      <c r="G257" s="10">
        <v>0.2</v>
      </c>
      <c r="H257" s="10">
        <f t="shared" si="14"/>
        <v>-0.18126155740733002</v>
      </c>
      <c r="I257" s="10">
        <v>0.1</v>
      </c>
      <c r="J257" s="10">
        <f t="shared" si="15"/>
        <v>-8.1261557407330015E-2</v>
      </c>
    </row>
    <row r="258" spans="3:10" x14ac:dyDescent="0.25">
      <c r="C258" s="5"/>
      <c r="D258" s="10">
        <v>246</v>
      </c>
      <c r="E258" s="10">
        <f t="shared" si="12"/>
        <v>4.2935099599060509</v>
      </c>
      <c r="F258" s="10">
        <f t="shared" si="13"/>
        <v>-0.91354545764260098</v>
      </c>
      <c r="G258" s="10">
        <v>0.2</v>
      </c>
      <c r="H258" s="10">
        <f t="shared" si="14"/>
        <v>-0.18270909152852022</v>
      </c>
      <c r="I258" s="10">
        <v>0.1</v>
      </c>
      <c r="J258" s="10">
        <f t="shared" si="15"/>
        <v>-8.2709091528520212E-2</v>
      </c>
    </row>
    <row r="259" spans="3:10" x14ac:dyDescent="0.25">
      <c r="C259" s="5"/>
      <c r="D259" s="10">
        <v>247</v>
      </c>
      <c r="E259" s="10">
        <f t="shared" si="12"/>
        <v>4.310963252425994</v>
      </c>
      <c r="F259" s="10">
        <f t="shared" si="13"/>
        <v>-0.92050485345244026</v>
      </c>
      <c r="G259" s="10">
        <v>0.2</v>
      </c>
      <c r="H259" s="10">
        <f t="shared" si="14"/>
        <v>-0.18410097069048806</v>
      </c>
      <c r="I259" s="10">
        <v>0.1</v>
      </c>
      <c r="J259" s="10">
        <f t="shared" si="15"/>
        <v>-8.4100970690488053E-2</v>
      </c>
    </row>
    <row r="260" spans="3:10" x14ac:dyDescent="0.25">
      <c r="C260" s="5"/>
      <c r="D260" s="10">
        <v>248</v>
      </c>
      <c r="E260" s="10">
        <f t="shared" si="12"/>
        <v>4.3284165449459371</v>
      </c>
      <c r="F260" s="10">
        <f t="shared" si="13"/>
        <v>-0.92718385456678731</v>
      </c>
      <c r="G260" s="10">
        <v>0.2</v>
      </c>
      <c r="H260" s="10">
        <f t="shared" si="14"/>
        <v>-0.18543677091335747</v>
      </c>
      <c r="I260" s="10">
        <v>0.1</v>
      </c>
      <c r="J260" s="10">
        <f t="shared" si="15"/>
        <v>-8.5436770913357468E-2</v>
      </c>
    </row>
    <row r="261" spans="3:10" x14ac:dyDescent="0.25">
      <c r="C261" s="5"/>
      <c r="D261" s="10">
        <v>249</v>
      </c>
      <c r="E261" s="10">
        <f t="shared" si="12"/>
        <v>4.3458698374658802</v>
      </c>
      <c r="F261" s="10">
        <f t="shared" si="13"/>
        <v>-0.93358042649720163</v>
      </c>
      <c r="G261" s="10">
        <v>0.2</v>
      </c>
      <c r="H261" s="10">
        <f t="shared" si="14"/>
        <v>-0.18671608529944034</v>
      </c>
      <c r="I261" s="10">
        <v>0.1</v>
      </c>
      <c r="J261" s="10">
        <f t="shared" si="15"/>
        <v>-8.6716085299440332E-2</v>
      </c>
    </row>
    <row r="262" spans="3:10" x14ac:dyDescent="0.25">
      <c r="C262" s="5"/>
      <c r="D262" s="10">
        <v>250</v>
      </c>
      <c r="E262" s="10">
        <f t="shared" si="12"/>
        <v>4.3633231299858242</v>
      </c>
      <c r="F262" s="10">
        <f t="shared" si="13"/>
        <v>-0.93969262078590843</v>
      </c>
      <c r="G262" s="10">
        <v>0.2</v>
      </c>
      <c r="H262" s="10">
        <f t="shared" si="14"/>
        <v>-0.18793852415718171</v>
      </c>
      <c r="I262" s="10">
        <v>0.1</v>
      </c>
      <c r="J262" s="10">
        <f t="shared" si="15"/>
        <v>-8.7938524157181702E-2</v>
      </c>
    </row>
    <row r="263" spans="3:10" x14ac:dyDescent="0.25">
      <c r="C263" s="5"/>
      <c r="D263" s="10">
        <v>251</v>
      </c>
      <c r="E263" s="10">
        <f t="shared" si="12"/>
        <v>4.3807764225057673</v>
      </c>
      <c r="F263" s="10">
        <f t="shared" si="13"/>
        <v>-0.94551857559931685</v>
      </c>
      <c r="G263" s="10">
        <v>0.2</v>
      </c>
      <c r="H263" s="10">
        <f t="shared" si="14"/>
        <v>-0.18910371511986337</v>
      </c>
      <c r="I263" s="10">
        <v>0.1</v>
      </c>
      <c r="J263" s="10">
        <f t="shared" si="15"/>
        <v>-8.9103715119863369E-2</v>
      </c>
    </row>
    <row r="264" spans="3:10" x14ac:dyDescent="0.25">
      <c r="C264" s="5"/>
      <c r="D264" s="10">
        <v>252</v>
      </c>
      <c r="E264" s="10">
        <f t="shared" si="12"/>
        <v>4.3982297150257104</v>
      </c>
      <c r="F264" s="10">
        <f t="shared" si="13"/>
        <v>-0.95105651629515353</v>
      </c>
      <c r="G264" s="10">
        <v>0.2</v>
      </c>
      <c r="H264" s="10">
        <f t="shared" si="14"/>
        <v>-0.19021130325903071</v>
      </c>
      <c r="I264" s="10">
        <v>0.1</v>
      </c>
      <c r="J264" s="10">
        <f t="shared" si="15"/>
        <v>-9.0211303259030706E-2</v>
      </c>
    </row>
    <row r="265" spans="3:10" x14ac:dyDescent="0.25">
      <c r="C265" s="5"/>
      <c r="D265" s="10">
        <v>253</v>
      </c>
      <c r="E265" s="10">
        <f t="shared" si="12"/>
        <v>4.4156830075456535</v>
      </c>
      <c r="F265" s="10">
        <f t="shared" si="13"/>
        <v>-0.95630475596303532</v>
      </c>
      <c r="G265" s="10">
        <v>0.2</v>
      </c>
      <c r="H265" s="10">
        <f t="shared" si="14"/>
        <v>-0.19126095119260708</v>
      </c>
      <c r="I265" s="10">
        <v>0.1</v>
      </c>
      <c r="J265" s="10">
        <f t="shared" si="15"/>
        <v>-9.1260951192607076E-2</v>
      </c>
    </row>
    <row r="266" spans="3:10" x14ac:dyDescent="0.25">
      <c r="C266" s="5"/>
      <c r="D266" s="10">
        <v>254</v>
      </c>
      <c r="E266" s="10">
        <f t="shared" si="12"/>
        <v>4.4331363000655974</v>
      </c>
      <c r="F266" s="10">
        <f t="shared" si="13"/>
        <v>-0.96126169593831901</v>
      </c>
      <c r="G266" s="10">
        <v>0.2</v>
      </c>
      <c r="H266" s="10">
        <f t="shared" si="14"/>
        <v>-0.19225233918766382</v>
      </c>
      <c r="I266" s="10">
        <v>0.1</v>
      </c>
      <c r="J266" s="10">
        <f t="shared" si="15"/>
        <v>-9.2252339187663818E-2</v>
      </c>
    </row>
    <row r="267" spans="3:10" x14ac:dyDescent="0.25">
      <c r="C267" s="11">
        <v>0.16666666666666666</v>
      </c>
      <c r="D267" s="10">
        <v>255</v>
      </c>
      <c r="E267" s="10">
        <f t="shared" si="12"/>
        <v>4.4505895925855405</v>
      </c>
      <c r="F267" s="10">
        <f t="shared" si="13"/>
        <v>-0.96592582628906831</v>
      </c>
      <c r="G267" s="10">
        <v>0.2</v>
      </c>
      <c r="H267" s="10">
        <f t="shared" si="14"/>
        <v>-0.19318516525781368</v>
      </c>
      <c r="I267" s="10">
        <v>0.1</v>
      </c>
      <c r="J267" s="10">
        <f t="shared" si="15"/>
        <v>-9.3185165257813674E-2</v>
      </c>
    </row>
    <row r="268" spans="3:10" x14ac:dyDescent="0.25">
      <c r="C268" s="5"/>
      <c r="D268" s="10">
        <v>256</v>
      </c>
      <c r="E268" s="10">
        <f t="shared" ref="E268:E331" si="16">RADIANS(D268)</f>
        <v>4.4680428851054836</v>
      </c>
      <c r="F268" s="10">
        <f t="shared" ref="F268:F331" si="17">SIN(E268)</f>
        <v>-0.97029572627599647</v>
      </c>
      <c r="G268" s="10">
        <v>0.2</v>
      </c>
      <c r="H268" s="10">
        <f t="shared" ref="H268:H331" si="18">F268*G268</f>
        <v>-0.19405914525519929</v>
      </c>
      <c r="I268" s="10">
        <v>0.1</v>
      </c>
      <c r="J268" s="10">
        <f t="shared" ref="J268:J331" si="19">H268+I268</f>
        <v>-9.4059145255199289E-2</v>
      </c>
    </row>
    <row r="269" spans="3:10" x14ac:dyDescent="0.25">
      <c r="C269" s="5"/>
      <c r="D269" s="10">
        <v>257</v>
      </c>
      <c r="E269" s="10">
        <f t="shared" si="16"/>
        <v>4.4854961776254267</v>
      </c>
      <c r="F269" s="10">
        <f t="shared" si="17"/>
        <v>-0.97437006478523513</v>
      </c>
      <c r="G269" s="10">
        <v>0.2</v>
      </c>
      <c r="H269" s="10">
        <f t="shared" si="18"/>
        <v>-0.19487401295704704</v>
      </c>
      <c r="I269" s="10">
        <v>0.1</v>
      </c>
      <c r="J269" s="10">
        <f t="shared" si="19"/>
        <v>-9.4874012957047033E-2</v>
      </c>
    </row>
    <row r="270" spans="3:10" x14ac:dyDescent="0.25">
      <c r="C270" s="5"/>
      <c r="D270" s="10">
        <v>258</v>
      </c>
      <c r="E270" s="10">
        <f t="shared" si="16"/>
        <v>4.5029494701453698</v>
      </c>
      <c r="F270" s="10">
        <f t="shared" si="17"/>
        <v>-0.97814760073380558</v>
      </c>
      <c r="G270" s="10">
        <v>0.2</v>
      </c>
      <c r="H270" s="10">
        <f t="shared" si="18"/>
        <v>-0.19562952014676113</v>
      </c>
      <c r="I270" s="10">
        <v>0.1</v>
      </c>
      <c r="J270" s="10">
        <f t="shared" si="19"/>
        <v>-9.5629520146761127E-2</v>
      </c>
    </row>
    <row r="271" spans="3:10" x14ac:dyDescent="0.25">
      <c r="C271" s="5"/>
      <c r="D271" s="10">
        <v>259</v>
      </c>
      <c r="E271" s="10">
        <f t="shared" si="16"/>
        <v>4.5204027626653138</v>
      </c>
      <c r="F271" s="10">
        <f t="shared" si="17"/>
        <v>-0.98162718344766398</v>
      </c>
      <c r="G271" s="10">
        <v>0.2</v>
      </c>
      <c r="H271" s="10">
        <f t="shared" si="18"/>
        <v>-0.19632543668953281</v>
      </c>
      <c r="I271" s="10">
        <v>0.1</v>
      </c>
      <c r="J271" s="10">
        <f t="shared" si="19"/>
        <v>-9.6325436689532806E-2</v>
      </c>
    </row>
    <row r="272" spans="3:10" x14ac:dyDescent="0.25">
      <c r="C272" s="5"/>
      <c r="D272" s="10">
        <v>260</v>
      </c>
      <c r="E272" s="10">
        <f t="shared" si="16"/>
        <v>4.5378560551852569</v>
      </c>
      <c r="F272" s="10">
        <f t="shared" si="17"/>
        <v>-0.98480775301220802</v>
      </c>
      <c r="G272" s="10">
        <v>0.2</v>
      </c>
      <c r="H272" s="10">
        <f t="shared" si="18"/>
        <v>-0.19696155060244161</v>
      </c>
      <c r="I272" s="10">
        <v>0.1</v>
      </c>
      <c r="J272" s="10">
        <f t="shared" si="19"/>
        <v>-9.6961550602441604E-2</v>
      </c>
    </row>
    <row r="273" spans="3:10" x14ac:dyDescent="0.25">
      <c r="C273" s="5"/>
      <c r="D273" s="10">
        <v>261</v>
      </c>
      <c r="E273" s="10">
        <f t="shared" si="16"/>
        <v>4.5553093477052</v>
      </c>
      <c r="F273" s="10">
        <f t="shared" si="17"/>
        <v>-0.98768834059513766</v>
      </c>
      <c r="G273" s="10">
        <v>0.2</v>
      </c>
      <c r="H273" s="10">
        <f t="shared" si="18"/>
        <v>-0.19753766811902754</v>
      </c>
      <c r="I273" s="10">
        <v>0.1</v>
      </c>
      <c r="J273" s="10">
        <f t="shared" si="19"/>
        <v>-9.7537668119027532E-2</v>
      </c>
    </row>
    <row r="274" spans="3:10" x14ac:dyDescent="0.25">
      <c r="C274" s="5"/>
      <c r="D274" s="10">
        <v>262</v>
      </c>
      <c r="E274" s="10">
        <f t="shared" si="16"/>
        <v>4.5727626402251431</v>
      </c>
      <c r="F274" s="10">
        <f t="shared" si="17"/>
        <v>-0.99026806874157025</v>
      </c>
      <c r="G274" s="10">
        <v>0.2</v>
      </c>
      <c r="H274" s="10">
        <f t="shared" si="18"/>
        <v>-0.19805361374831407</v>
      </c>
      <c r="I274" s="10">
        <v>0.1</v>
      </c>
      <c r="J274" s="10">
        <f t="shared" si="19"/>
        <v>-9.8053613748314061E-2</v>
      </c>
    </row>
    <row r="275" spans="3:10" x14ac:dyDescent="0.25">
      <c r="C275" s="5"/>
      <c r="D275" s="10">
        <v>263</v>
      </c>
      <c r="E275" s="10">
        <f t="shared" si="16"/>
        <v>4.5902159327450871</v>
      </c>
      <c r="F275" s="10">
        <f t="shared" si="17"/>
        <v>-0.99254615164132209</v>
      </c>
      <c r="G275" s="10">
        <v>0.2</v>
      </c>
      <c r="H275" s="10">
        <f t="shared" si="18"/>
        <v>-0.19850923032826442</v>
      </c>
      <c r="I275" s="10">
        <v>0.1</v>
      </c>
      <c r="J275" s="10">
        <f t="shared" si="19"/>
        <v>-9.8509230328264419E-2</v>
      </c>
    </row>
    <row r="276" spans="3:10" x14ac:dyDescent="0.25">
      <c r="C276" s="5"/>
      <c r="D276" s="10">
        <v>264</v>
      </c>
      <c r="E276" s="10">
        <f t="shared" si="16"/>
        <v>4.6076692252650302</v>
      </c>
      <c r="F276" s="10">
        <f t="shared" si="17"/>
        <v>-0.9945218953682734</v>
      </c>
      <c r="G276" s="10">
        <v>0.2</v>
      </c>
      <c r="H276" s="10">
        <f t="shared" si="18"/>
        <v>-0.19890437907365469</v>
      </c>
      <c r="I276" s="10">
        <v>0.1</v>
      </c>
      <c r="J276" s="10">
        <f t="shared" si="19"/>
        <v>-9.890437907365468E-2</v>
      </c>
    </row>
    <row r="277" spans="3:10" x14ac:dyDescent="0.25">
      <c r="C277" s="5"/>
      <c r="D277" s="10">
        <v>265</v>
      </c>
      <c r="E277" s="10">
        <f t="shared" si="16"/>
        <v>4.6251225177849733</v>
      </c>
      <c r="F277" s="10">
        <f t="shared" si="17"/>
        <v>-0.99619469809174555</v>
      </c>
      <c r="G277" s="10">
        <v>0.2</v>
      </c>
      <c r="H277" s="10">
        <f t="shared" si="18"/>
        <v>-0.19923893961834913</v>
      </c>
      <c r="I277" s="10">
        <v>0.1</v>
      </c>
      <c r="J277" s="10">
        <f t="shared" si="19"/>
        <v>-9.923893961834912E-2</v>
      </c>
    </row>
    <row r="278" spans="3:10" x14ac:dyDescent="0.25">
      <c r="C278" s="5"/>
      <c r="D278" s="10">
        <v>266</v>
      </c>
      <c r="E278" s="10">
        <f t="shared" si="16"/>
        <v>4.6425758103049164</v>
      </c>
      <c r="F278" s="10">
        <f t="shared" si="17"/>
        <v>-0.9975640502598242</v>
      </c>
      <c r="G278" s="10">
        <v>0.2</v>
      </c>
      <c r="H278" s="10">
        <f t="shared" si="18"/>
        <v>-0.19951281005196486</v>
      </c>
      <c r="I278" s="10">
        <v>0.1</v>
      </c>
      <c r="J278" s="10">
        <f t="shared" si="19"/>
        <v>-9.9512810051964856E-2</v>
      </c>
    </row>
    <row r="279" spans="3:10" x14ac:dyDescent="0.25">
      <c r="C279" s="5"/>
      <c r="D279" s="10">
        <v>267</v>
      </c>
      <c r="E279" s="10">
        <f t="shared" si="16"/>
        <v>4.6600291028248595</v>
      </c>
      <c r="F279" s="10">
        <f t="shared" si="17"/>
        <v>-0.99862953475457383</v>
      </c>
      <c r="G279" s="10">
        <v>0.2</v>
      </c>
      <c r="H279" s="10">
        <f t="shared" si="18"/>
        <v>-0.19972590695091477</v>
      </c>
      <c r="I279" s="10">
        <v>0.1</v>
      </c>
      <c r="J279" s="10">
        <f t="shared" si="19"/>
        <v>-9.9725906950914767E-2</v>
      </c>
    </row>
    <row r="280" spans="3:10" x14ac:dyDescent="0.25">
      <c r="C280" s="5"/>
      <c r="D280" s="10">
        <v>268</v>
      </c>
      <c r="E280" s="10">
        <f t="shared" si="16"/>
        <v>4.6774823953448035</v>
      </c>
      <c r="F280" s="10">
        <f t="shared" si="17"/>
        <v>-0.99939082701909576</v>
      </c>
      <c r="G280" s="10">
        <v>0.2</v>
      </c>
      <c r="H280" s="10">
        <f t="shared" si="18"/>
        <v>-0.19987816540381917</v>
      </c>
      <c r="I280" s="10">
        <v>0.1</v>
      </c>
      <c r="J280" s="10">
        <f t="shared" si="19"/>
        <v>-9.9878165403819164E-2</v>
      </c>
    </row>
    <row r="281" spans="3:10" x14ac:dyDescent="0.25">
      <c r="C281" s="5"/>
      <c r="D281" s="10">
        <v>269</v>
      </c>
      <c r="E281" s="10">
        <f t="shared" si="16"/>
        <v>4.6949356878647466</v>
      </c>
      <c r="F281" s="10">
        <f t="shared" si="17"/>
        <v>-0.99984769515639127</v>
      </c>
      <c r="G281" s="10">
        <v>0.2</v>
      </c>
      <c r="H281" s="10">
        <f t="shared" si="18"/>
        <v>-0.19996953903127826</v>
      </c>
      <c r="I281" s="10">
        <v>0.1</v>
      </c>
      <c r="J281" s="10">
        <f t="shared" si="19"/>
        <v>-9.9969539031278254E-2</v>
      </c>
    </row>
    <row r="282" spans="3:10" x14ac:dyDescent="0.25">
      <c r="C282" s="11">
        <v>0.20833333333333334</v>
      </c>
      <c r="D282" s="10">
        <v>270</v>
      </c>
      <c r="E282" s="10">
        <f t="shared" si="16"/>
        <v>4.7123889803846897</v>
      </c>
      <c r="F282" s="10">
        <f t="shared" si="17"/>
        <v>-1</v>
      </c>
      <c r="G282" s="10">
        <v>0.2</v>
      </c>
      <c r="H282" s="10">
        <f t="shared" si="18"/>
        <v>-0.2</v>
      </c>
      <c r="I282" s="10">
        <v>0.1</v>
      </c>
      <c r="J282" s="10">
        <f t="shared" si="19"/>
        <v>-0.1</v>
      </c>
    </row>
    <row r="283" spans="3:10" x14ac:dyDescent="0.25">
      <c r="C283" s="5"/>
      <c r="D283" s="10">
        <v>271</v>
      </c>
      <c r="E283" s="10">
        <f t="shared" si="16"/>
        <v>4.7298422729046328</v>
      </c>
      <c r="F283" s="10">
        <f t="shared" si="17"/>
        <v>-0.99984769515639127</v>
      </c>
      <c r="G283" s="10">
        <v>0.2</v>
      </c>
      <c r="H283" s="10">
        <f t="shared" si="18"/>
        <v>-0.19996953903127826</v>
      </c>
      <c r="I283" s="10">
        <v>0.1</v>
      </c>
      <c r="J283" s="10">
        <f t="shared" si="19"/>
        <v>-9.9969539031278254E-2</v>
      </c>
    </row>
    <row r="284" spans="3:10" x14ac:dyDescent="0.25">
      <c r="C284" s="5"/>
      <c r="D284" s="10">
        <v>272</v>
      </c>
      <c r="E284" s="10">
        <f t="shared" si="16"/>
        <v>4.7472955654245768</v>
      </c>
      <c r="F284" s="10">
        <f t="shared" si="17"/>
        <v>-0.99939082701909576</v>
      </c>
      <c r="G284" s="10">
        <v>0.2</v>
      </c>
      <c r="H284" s="10">
        <f t="shared" si="18"/>
        <v>-0.19987816540381917</v>
      </c>
      <c r="I284" s="10">
        <v>0.1</v>
      </c>
      <c r="J284" s="10">
        <f t="shared" si="19"/>
        <v>-9.9878165403819164E-2</v>
      </c>
    </row>
    <row r="285" spans="3:10" x14ac:dyDescent="0.25">
      <c r="C285" s="5"/>
      <c r="D285" s="10">
        <v>273</v>
      </c>
      <c r="E285" s="10">
        <f t="shared" si="16"/>
        <v>4.7647488579445199</v>
      </c>
      <c r="F285" s="10">
        <f t="shared" si="17"/>
        <v>-0.99862953475457383</v>
      </c>
      <c r="G285" s="10">
        <v>0.2</v>
      </c>
      <c r="H285" s="10">
        <f t="shared" si="18"/>
        <v>-0.19972590695091477</v>
      </c>
      <c r="I285" s="10">
        <v>0.1</v>
      </c>
      <c r="J285" s="10">
        <f t="shared" si="19"/>
        <v>-9.9725906950914767E-2</v>
      </c>
    </row>
    <row r="286" spans="3:10" x14ac:dyDescent="0.25">
      <c r="C286" s="5"/>
      <c r="D286" s="10">
        <v>274</v>
      </c>
      <c r="E286" s="10">
        <f t="shared" si="16"/>
        <v>4.782202150464463</v>
      </c>
      <c r="F286" s="10">
        <f t="shared" si="17"/>
        <v>-0.99756405025982431</v>
      </c>
      <c r="G286" s="10">
        <v>0.2</v>
      </c>
      <c r="H286" s="10">
        <f t="shared" si="18"/>
        <v>-0.19951281005196486</v>
      </c>
      <c r="I286" s="10">
        <v>0.1</v>
      </c>
      <c r="J286" s="10">
        <f t="shared" si="19"/>
        <v>-9.9512810051964856E-2</v>
      </c>
    </row>
    <row r="287" spans="3:10" x14ac:dyDescent="0.25">
      <c r="C287" s="5"/>
      <c r="D287" s="10">
        <v>275</v>
      </c>
      <c r="E287" s="10">
        <f t="shared" si="16"/>
        <v>4.7996554429844061</v>
      </c>
      <c r="F287" s="10">
        <f t="shared" si="17"/>
        <v>-0.99619469809174555</v>
      </c>
      <c r="G287" s="10">
        <v>0.2</v>
      </c>
      <c r="H287" s="10">
        <f t="shared" si="18"/>
        <v>-0.19923893961834913</v>
      </c>
      <c r="I287" s="10">
        <v>0.1</v>
      </c>
      <c r="J287" s="10">
        <f t="shared" si="19"/>
        <v>-9.923893961834912E-2</v>
      </c>
    </row>
    <row r="288" spans="3:10" x14ac:dyDescent="0.25">
      <c r="C288" s="5"/>
      <c r="D288" s="10">
        <v>276</v>
      </c>
      <c r="E288" s="10">
        <f t="shared" si="16"/>
        <v>4.8171087355043491</v>
      </c>
      <c r="F288" s="10">
        <f t="shared" si="17"/>
        <v>-0.9945218953682734</v>
      </c>
      <c r="G288" s="10">
        <v>0.2</v>
      </c>
      <c r="H288" s="10">
        <f t="shared" si="18"/>
        <v>-0.19890437907365469</v>
      </c>
      <c r="I288" s="10">
        <v>0.1</v>
      </c>
      <c r="J288" s="10">
        <f t="shared" si="19"/>
        <v>-9.890437907365468E-2</v>
      </c>
    </row>
    <row r="289" spans="3:10" x14ac:dyDescent="0.25">
      <c r="C289" s="5"/>
      <c r="D289" s="10">
        <v>277</v>
      </c>
      <c r="E289" s="10">
        <f t="shared" si="16"/>
        <v>4.8345620280242931</v>
      </c>
      <c r="F289" s="10">
        <f t="shared" si="17"/>
        <v>-0.99254615164132198</v>
      </c>
      <c r="G289" s="10">
        <v>0.2</v>
      </c>
      <c r="H289" s="10">
        <f t="shared" si="18"/>
        <v>-0.1985092303282644</v>
      </c>
      <c r="I289" s="10">
        <v>0.1</v>
      </c>
      <c r="J289" s="10">
        <f t="shared" si="19"/>
        <v>-9.8509230328264391E-2</v>
      </c>
    </row>
    <row r="290" spans="3:10" x14ac:dyDescent="0.25">
      <c r="C290" s="5"/>
      <c r="D290" s="10">
        <v>278</v>
      </c>
      <c r="E290" s="10">
        <f t="shared" si="16"/>
        <v>4.8520153205442362</v>
      </c>
      <c r="F290" s="10">
        <f t="shared" si="17"/>
        <v>-0.99026806874157036</v>
      </c>
      <c r="G290" s="10">
        <v>0.2</v>
      </c>
      <c r="H290" s="10">
        <f t="shared" si="18"/>
        <v>-0.19805361374831409</v>
      </c>
      <c r="I290" s="10">
        <v>0.1</v>
      </c>
      <c r="J290" s="10">
        <f t="shared" si="19"/>
        <v>-9.8053613748314089E-2</v>
      </c>
    </row>
    <row r="291" spans="3:10" x14ac:dyDescent="0.25">
      <c r="C291" s="5"/>
      <c r="D291" s="10">
        <v>279</v>
      </c>
      <c r="E291" s="10">
        <f t="shared" si="16"/>
        <v>4.8694686130641793</v>
      </c>
      <c r="F291" s="10">
        <f t="shared" si="17"/>
        <v>-0.98768834059513777</v>
      </c>
      <c r="G291" s="10">
        <v>0.2</v>
      </c>
      <c r="H291" s="10">
        <f t="shared" si="18"/>
        <v>-0.19753766811902757</v>
      </c>
      <c r="I291" s="10">
        <v>0.1</v>
      </c>
      <c r="J291" s="10">
        <f t="shared" si="19"/>
        <v>-9.753766811902756E-2</v>
      </c>
    </row>
    <row r="292" spans="3:10" x14ac:dyDescent="0.25">
      <c r="C292" s="5"/>
      <c r="D292" s="10">
        <v>280</v>
      </c>
      <c r="E292" s="10">
        <f t="shared" si="16"/>
        <v>4.8869219055841224</v>
      </c>
      <c r="F292" s="10">
        <f t="shared" si="17"/>
        <v>-0.98480775301220813</v>
      </c>
      <c r="G292" s="10">
        <v>0.2</v>
      </c>
      <c r="H292" s="10">
        <f t="shared" si="18"/>
        <v>-0.19696155060244164</v>
      </c>
      <c r="I292" s="10">
        <v>0.1</v>
      </c>
      <c r="J292" s="10">
        <f t="shared" si="19"/>
        <v>-9.6961550602441632E-2</v>
      </c>
    </row>
    <row r="293" spans="3:10" x14ac:dyDescent="0.25">
      <c r="C293" s="5"/>
      <c r="D293" s="10">
        <v>281</v>
      </c>
      <c r="E293" s="10">
        <f t="shared" si="16"/>
        <v>4.9043751981040664</v>
      </c>
      <c r="F293" s="10">
        <f t="shared" si="17"/>
        <v>-0.98162718344766386</v>
      </c>
      <c r="G293" s="10">
        <v>0.2</v>
      </c>
      <c r="H293" s="10">
        <f t="shared" si="18"/>
        <v>-0.19632543668953278</v>
      </c>
      <c r="I293" s="10">
        <v>0.1</v>
      </c>
      <c r="J293" s="10">
        <f t="shared" si="19"/>
        <v>-9.6325436689532778E-2</v>
      </c>
    </row>
    <row r="294" spans="3:10" x14ac:dyDescent="0.25">
      <c r="C294" s="5"/>
      <c r="D294" s="10">
        <v>282</v>
      </c>
      <c r="E294" s="10">
        <f t="shared" si="16"/>
        <v>4.9218284906240095</v>
      </c>
      <c r="F294" s="10">
        <f t="shared" si="17"/>
        <v>-0.97814760073380558</v>
      </c>
      <c r="G294" s="10">
        <v>0.2</v>
      </c>
      <c r="H294" s="10">
        <f t="shared" si="18"/>
        <v>-0.19562952014676113</v>
      </c>
      <c r="I294" s="10">
        <v>0.1</v>
      </c>
      <c r="J294" s="10">
        <f t="shared" si="19"/>
        <v>-9.5629520146761127E-2</v>
      </c>
    </row>
    <row r="295" spans="3:10" x14ac:dyDescent="0.25">
      <c r="C295" s="5"/>
      <c r="D295" s="10">
        <v>283</v>
      </c>
      <c r="E295" s="10">
        <f t="shared" si="16"/>
        <v>4.9392817831439526</v>
      </c>
      <c r="F295" s="10">
        <f t="shared" si="17"/>
        <v>-0.97437006478523525</v>
      </c>
      <c r="G295" s="10">
        <v>0.2</v>
      </c>
      <c r="H295" s="10">
        <f t="shared" si="18"/>
        <v>-0.19487401295704707</v>
      </c>
      <c r="I295" s="10">
        <v>0.1</v>
      </c>
      <c r="J295" s="10">
        <f t="shared" si="19"/>
        <v>-9.487401295704706E-2</v>
      </c>
    </row>
    <row r="296" spans="3:10" x14ac:dyDescent="0.25">
      <c r="C296" s="5"/>
      <c r="D296" s="10">
        <v>284</v>
      </c>
      <c r="E296" s="10">
        <f t="shared" si="16"/>
        <v>4.9567350756638957</v>
      </c>
      <c r="F296" s="10">
        <f t="shared" si="17"/>
        <v>-0.97029572627599658</v>
      </c>
      <c r="G296" s="10">
        <v>0.2</v>
      </c>
      <c r="H296" s="10">
        <f t="shared" si="18"/>
        <v>-0.19405914525519932</v>
      </c>
      <c r="I296" s="10">
        <v>0.1</v>
      </c>
      <c r="J296" s="10">
        <f t="shared" si="19"/>
        <v>-9.4059145255199317E-2</v>
      </c>
    </row>
    <row r="297" spans="3:10" x14ac:dyDescent="0.25">
      <c r="C297" s="11">
        <v>0.25</v>
      </c>
      <c r="D297" s="10">
        <v>285</v>
      </c>
      <c r="E297" s="10">
        <f t="shared" si="16"/>
        <v>4.9741883681838388</v>
      </c>
      <c r="F297" s="10">
        <f t="shared" si="17"/>
        <v>-0.96592582628906842</v>
      </c>
      <c r="G297" s="10">
        <v>0.2</v>
      </c>
      <c r="H297" s="10">
        <f t="shared" si="18"/>
        <v>-0.19318516525781371</v>
      </c>
      <c r="I297" s="10">
        <v>0.1</v>
      </c>
      <c r="J297" s="10">
        <f t="shared" si="19"/>
        <v>-9.3185165257813701E-2</v>
      </c>
    </row>
    <row r="298" spans="3:10" x14ac:dyDescent="0.25">
      <c r="C298" s="5"/>
      <c r="D298" s="10">
        <v>286</v>
      </c>
      <c r="E298" s="10">
        <f t="shared" si="16"/>
        <v>4.9916416607037828</v>
      </c>
      <c r="F298" s="10">
        <f t="shared" si="17"/>
        <v>-0.96126169593831878</v>
      </c>
      <c r="G298" s="10">
        <v>0.2</v>
      </c>
      <c r="H298" s="10">
        <f t="shared" si="18"/>
        <v>-0.19225233918766377</v>
      </c>
      <c r="I298" s="10">
        <v>0.1</v>
      </c>
      <c r="J298" s="10">
        <f t="shared" si="19"/>
        <v>-9.2252339187663762E-2</v>
      </c>
    </row>
    <row r="299" spans="3:10" x14ac:dyDescent="0.25">
      <c r="C299" s="5"/>
      <c r="D299" s="10">
        <v>287</v>
      </c>
      <c r="E299" s="10">
        <f t="shared" si="16"/>
        <v>5.0090949532237259</v>
      </c>
      <c r="F299" s="10">
        <f t="shared" si="17"/>
        <v>-0.95630475596303544</v>
      </c>
      <c r="G299" s="10">
        <v>0.2</v>
      </c>
      <c r="H299" s="10">
        <f t="shared" si="18"/>
        <v>-0.19126095119260711</v>
      </c>
      <c r="I299" s="10">
        <v>0.1</v>
      </c>
      <c r="J299" s="10">
        <f t="shared" si="19"/>
        <v>-9.1260951192607104E-2</v>
      </c>
    </row>
    <row r="300" spans="3:10" x14ac:dyDescent="0.25">
      <c r="C300" s="5"/>
      <c r="D300" s="10">
        <v>288</v>
      </c>
      <c r="E300" s="10">
        <f t="shared" si="16"/>
        <v>5.026548245743669</v>
      </c>
      <c r="F300" s="10">
        <f t="shared" si="17"/>
        <v>-0.95105651629515364</v>
      </c>
      <c r="G300" s="10">
        <v>0.2</v>
      </c>
      <c r="H300" s="10">
        <f t="shared" si="18"/>
        <v>-0.19021130325903074</v>
      </c>
      <c r="I300" s="10">
        <v>0.1</v>
      </c>
      <c r="J300" s="10">
        <f t="shared" si="19"/>
        <v>-9.0211303259030734E-2</v>
      </c>
    </row>
    <row r="301" spans="3:10" x14ac:dyDescent="0.25">
      <c r="C301" s="5"/>
      <c r="D301" s="10">
        <v>289</v>
      </c>
      <c r="E301" s="10">
        <f t="shared" si="16"/>
        <v>5.0440015382636121</v>
      </c>
      <c r="F301" s="10">
        <f t="shared" si="17"/>
        <v>-0.94551857559931696</v>
      </c>
      <c r="G301" s="10">
        <v>0.2</v>
      </c>
      <c r="H301" s="10">
        <f t="shared" si="18"/>
        <v>-0.1891037151198634</v>
      </c>
      <c r="I301" s="10">
        <v>0.1</v>
      </c>
      <c r="J301" s="10">
        <f t="shared" si="19"/>
        <v>-8.9103715119863397E-2</v>
      </c>
    </row>
    <row r="302" spans="3:10" x14ac:dyDescent="0.25">
      <c r="C302" s="5"/>
      <c r="D302" s="10">
        <v>290</v>
      </c>
      <c r="E302" s="10">
        <f t="shared" si="16"/>
        <v>5.0614548307835561</v>
      </c>
      <c r="F302" s="10">
        <f t="shared" si="17"/>
        <v>-0.93969262078590832</v>
      </c>
      <c r="G302" s="10">
        <v>0.2</v>
      </c>
      <c r="H302" s="10">
        <f t="shared" si="18"/>
        <v>-0.18793852415718168</v>
      </c>
      <c r="I302" s="10">
        <v>0.1</v>
      </c>
      <c r="J302" s="10">
        <f t="shared" si="19"/>
        <v>-8.7938524157181674E-2</v>
      </c>
    </row>
    <row r="303" spans="3:10" x14ac:dyDescent="0.25">
      <c r="C303" s="5"/>
      <c r="D303" s="10">
        <v>291</v>
      </c>
      <c r="E303" s="10">
        <f t="shared" si="16"/>
        <v>5.0789081233034992</v>
      </c>
      <c r="F303" s="10">
        <f t="shared" si="17"/>
        <v>-0.93358042649720174</v>
      </c>
      <c r="G303" s="10">
        <v>0.2</v>
      </c>
      <c r="H303" s="10">
        <f t="shared" si="18"/>
        <v>-0.18671608529944037</v>
      </c>
      <c r="I303" s="10">
        <v>0.1</v>
      </c>
      <c r="J303" s="10">
        <f t="shared" si="19"/>
        <v>-8.671608529944036E-2</v>
      </c>
    </row>
    <row r="304" spans="3:10" x14ac:dyDescent="0.25">
      <c r="C304" s="5"/>
      <c r="D304" s="10">
        <v>292</v>
      </c>
      <c r="E304" s="10">
        <f t="shared" si="16"/>
        <v>5.0963614158234423</v>
      </c>
      <c r="F304" s="10">
        <f t="shared" si="17"/>
        <v>-0.92718385456678742</v>
      </c>
      <c r="G304" s="10">
        <v>0.2</v>
      </c>
      <c r="H304" s="10">
        <f t="shared" si="18"/>
        <v>-0.1854367709133575</v>
      </c>
      <c r="I304" s="10">
        <v>0.1</v>
      </c>
      <c r="J304" s="10">
        <f t="shared" si="19"/>
        <v>-8.5436770913357496E-2</v>
      </c>
    </row>
    <row r="305" spans="3:10" x14ac:dyDescent="0.25">
      <c r="C305" s="5"/>
      <c r="D305" s="10">
        <v>293</v>
      </c>
      <c r="E305" s="10">
        <f t="shared" si="16"/>
        <v>5.1138147083433854</v>
      </c>
      <c r="F305" s="10">
        <f t="shared" si="17"/>
        <v>-0.92050485345244049</v>
      </c>
      <c r="G305" s="10">
        <v>0.2</v>
      </c>
      <c r="H305" s="10">
        <f t="shared" si="18"/>
        <v>-0.18410097069048811</v>
      </c>
      <c r="I305" s="10">
        <v>0.1</v>
      </c>
      <c r="J305" s="10">
        <f t="shared" si="19"/>
        <v>-8.4100970690488108E-2</v>
      </c>
    </row>
    <row r="306" spans="3:10" x14ac:dyDescent="0.25">
      <c r="C306" s="5"/>
      <c r="D306" s="10">
        <v>294</v>
      </c>
      <c r="E306" s="10">
        <f t="shared" si="16"/>
        <v>5.1312680008633285</v>
      </c>
      <c r="F306" s="10">
        <f t="shared" si="17"/>
        <v>-0.91354545764260109</v>
      </c>
      <c r="G306" s="10">
        <v>0.2</v>
      </c>
      <c r="H306" s="10">
        <f t="shared" si="18"/>
        <v>-0.18270909152852022</v>
      </c>
      <c r="I306" s="10">
        <v>0.1</v>
      </c>
      <c r="J306" s="10">
        <f t="shared" si="19"/>
        <v>-8.2709091528520212E-2</v>
      </c>
    </row>
    <row r="307" spans="3:10" x14ac:dyDescent="0.25">
      <c r="C307" s="5"/>
      <c r="D307" s="10">
        <v>295</v>
      </c>
      <c r="E307" s="10">
        <f t="shared" si="16"/>
        <v>5.1487212933832724</v>
      </c>
      <c r="F307" s="10">
        <f t="shared" si="17"/>
        <v>-0.90630778703664994</v>
      </c>
      <c r="G307" s="10">
        <v>0.2</v>
      </c>
      <c r="H307" s="10">
        <f t="shared" si="18"/>
        <v>-0.18126155740732999</v>
      </c>
      <c r="I307" s="10">
        <v>0.1</v>
      </c>
      <c r="J307" s="10">
        <f t="shared" si="19"/>
        <v>-8.1261557407329987E-2</v>
      </c>
    </row>
    <row r="308" spans="3:10" x14ac:dyDescent="0.25">
      <c r="C308" s="5"/>
      <c r="D308" s="10">
        <v>296</v>
      </c>
      <c r="E308" s="10">
        <f t="shared" si="16"/>
        <v>5.1661745859032155</v>
      </c>
      <c r="F308" s="10">
        <f t="shared" si="17"/>
        <v>-0.89879404629916704</v>
      </c>
      <c r="G308" s="10">
        <v>0.2</v>
      </c>
      <c r="H308" s="10">
        <f t="shared" si="18"/>
        <v>-0.17975880925983342</v>
      </c>
      <c r="I308" s="10">
        <v>0.1</v>
      </c>
      <c r="J308" s="10">
        <f t="shared" si="19"/>
        <v>-7.9758809259833419E-2</v>
      </c>
    </row>
    <row r="309" spans="3:10" x14ac:dyDescent="0.25">
      <c r="C309" s="5"/>
      <c r="D309" s="10">
        <v>297</v>
      </c>
      <c r="E309" s="10">
        <f t="shared" si="16"/>
        <v>5.1836278784231586</v>
      </c>
      <c r="F309" s="10">
        <f t="shared" si="17"/>
        <v>-0.8910065241883679</v>
      </c>
      <c r="G309" s="10">
        <v>0.2</v>
      </c>
      <c r="H309" s="10">
        <f t="shared" si="18"/>
        <v>-0.1782013048376736</v>
      </c>
      <c r="I309" s="10">
        <v>0.1</v>
      </c>
      <c r="J309" s="10">
        <f t="shared" si="19"/>
        <v>-7.8201304837673596E-2</v>
      </c>
    </row>
    <row r="310" spans="3:10" x14ac:dyDescent="0.25">
      <c r="C310" s="5"/>
      <c r="D310" s="10">
        <v>298</v>
      </c>
      <c r="E310" s="10">
        <f t="shared" si="16"/>
        <v>5.2010811709431017</v>
      </c>
      <c r="F310" s="10">
        <f t="shared" si="17"/>
        <v>-0.8829475928589271</v>
      </c>
      <c r="G310" s="10">
        <v>0.2</v>
      </c>
      <c r="H310" s="10">
        <f t="shared" si="18"/>
        <v>-0.17658951857178543</v>
      </c>
      <c r="I310" s="10">
        <v>0.1</v>
      </c>
      <c r="J310" s="10">
        <f t="shared" si="19"/>
        <v>-7.658951857178542E-2</v>
      </c>
    </row>
    <row r="311" spans="3:10" x14ac:dyDescent="0.25">
      <c r="C311" s="5"/>
      <c r="D311" s="10">
        <v>299</v>
      </c>
      <c r="E311" s="10">
        <f t="shared" si="16"/>
        <v>5.2185344634630457</v>
      </c>
      <c r="F311" s="10">
        <f t="shared" si="17"/>
        <v>-0.87461970713939563</v>
      </c>
      <c r="G311" s="10">
        <v>0.2</v>
      </c>
      <c r="H311" s="10">
        <f t="shared" si="18"/>
        <v>-0.17492394142787915</v>
      </c>
      <c r="I311" s="10">
        <v>0.1</v>
      </c>
      <c r="J311" s="10">
        <f t="shared" si="19"/>
        <v>-7.4923941427879143E-2</v>
      </c>
    </row>
    <row r="312" spans="3:10" x14ac:dyDescent="0.25">
      <c r="C312" s="11">
        <v>0.29166666666666669</v>
      </c>
      <c r="D312" s="10">
        <v>300</v>
      </c>
      <c r="E312" s="10">
        <f t="shared" si="16"/>
        <v>5.2359877559829888</v>
      </c>
      <c r="F312" s="10">
        <f t="shared" si="17"/>
        <v>-0.8660254037844386</v>
      </c>
      <c r="G312" s="10">
        <v>0.2</v>
      </c>
      <c r="H312" s="10">
        <f t="shared" si="18"/>
        <v>-0.17320508075688773</v>
      </c>
      <c r="I312" s="10">
        <v>0.1</v>
      </c>
      <c r="J312" s="10">
        <f t="shared" si="19"/>
        <v>-7.3205080756887725E-2</v>
      </c>
    </row>
    <row r="313" spans="3:10" x14ac:dyDescent="0.25">
      <c r="C313" s="5"/>
      <c r="D313" s="10">
        <v>301</v>
      </c>
      <c r="E313" s="10">
        <f t="shared" si="16"/>
        <v>5.2534410485029319</v>
      </c>
      <c r="F313" s="10">
        <f t="shared" si="17"/>
        <v>-0.85716730070211233</v>
      </c>
      <c r="G313" s="10">
        <v>0.2</v>
      </c>
      <c r="H313" s="10">
        <f t="shared" si="18"/>
        <v>-0.17143346014042249</v>
      </c>
      <c r="I313" s="10">
        <v>0.1</v>
      </c>
      <c r="J313" s="10">
        <f t="shared" si="19"/>
        <v>-7.1433460140422483E-2</v>
      </c>
    </row>
    <row r="314" spans="3:10" x14ac:dyDescent="0.25">
      <c r="C314" s="5"/>
      <c r="D314" s="10">
        <v>302</v>
      </c>
      <c r="E314" s="10">
        <f t="shared" si="16"/>
        <v>5.270894341022875</v>
      </c>
      <c r="F314" s="10">
        <f t="shared" si="17"/>
        <v>-0.84804809615642618</v>
      </c>
      <c r="G314" s="10">
        <v>0.2</v>
      </c>
      <c r="H314" s="10">
        <f t="shared" si="18"/>
        <v>-0.16960961923128526</v>
      </c>
      <c r="I314" s="10">
        <v>0.1</v>
      </c>
      <c r="J314" s="10">
        <f t="shared" si="19"/>
        <v>-6.9609619231285252E-2</v>
      </c>
    </row>
    <row r="315" spans="3:10" x14ac:dyDescent="0.25">
      <c r="C315" s="5"/>
      <c r="D315" s="10">
        <v>303</v>
      </c>
      <c r="E315" s="10">
        <f t="shared" si="16"/>
        <v>5.2883476335428181</v>
      </c>
      <c r="F315" s="10">
        <f t="shared" si="17"/>
        <v>-0.83867056794542427</v>
      </c>
      <c r="G315" s="10">
        <v>0.2</v>
      </c>
      <c r="H315" s="10">
        <f t="shared" si="18"/>
        <v>-0.16773411358908485</v>
      </c>
      <c r="I315" s="10">
        <v>0.1</v>
      </c>
      <c r="J315" s="10">
        <f t="shared" si="19"/>
        <v>-6.7734113589084849E-2</v>
      </c>
    </row>
    <row r="316" spans="3:10" x14ac:dyDescent="0.25">
      <c r="C316" s="5"/>
      <c r="D316" s="10">
        <v>304</v>
      </c>
      <c r="E316" s="10">
        <f t="shared" si="16"/>
        <v>5.3058009260627621</v>
      </c>
      <c r="F316" s="10">
        <f t="shared" si="17"/>
        <v>-0.82903757255504162</v>
      </c>
      <c r="G316" s="10">
        <v>0.2</v>
      </c>
      <c r="H316" s="10">
        <f t="shared" si="18"/>
        <v>-0.16580751451100834</v>
      </c>
      <c r="I316" s="10">
        <v>0.1</v>
      </c>
      <c r="J316" s="10">
        <f t="shared" si="19"/>
        <v>-6.580751451100833E-2</v>
      </c>
    </row>
    <row r="317" spans="3:10" x14ac:dyDescent="0.25">
      <c r="C317" s="5"/>
      <c r="D317" s="10">
        <v>305</v>
      </c>
      <c r="E317" s="10">
        <f t="shared" si="16"/>
        <v>5.3232542185827052</v>
      </c>
      <c r="F317" s="10">
        <f t="shared" si="17"/>
        <v>-0.8191520442889918</v>
      </c>
      <c r="G317" s="10">
        <v>0.2</v>
      </c>
      <c r="H317" s="10">
        <f t="shared" si="18"/>
        <v>-0.16383040885779837</v>
      </c>
      <c r="I317" s="10">
        <v>0.1</v>
      </c>
      <c r="J317" s="10">
        <f t="shared" si="19"/>
        <v>-6.3830408857798365E-2</v>
      </c>
    </row>
    <row r="318" spans="3:10" x14ac:dyDescent="0.25">
      <c r="C318" s="5"/>
      <c r="D318" s="10">
        <v>306</v>
      </c>
      <c r="E318" s="10">
        <f t="shared" si="16"/>
        <v>5.3407075111026483</v>
      </c>
      <c r="F318" s="10">
        <f t="shared" si="17"/>
        <v>-0.80901699437494756</v>
      </c>
      <c r="G318" s="10">
        <v>0.2</v>
      </c>
      <c r="H318" s="10">
        <f t="shared" si="18"/>
        <v>-0.16180339887498951</v>
      </c>
      <c r="I318" s="10">
        <v>0.1</v>
      </c>
      <c r="J318" s="10">
        <f t="shared" si="19"/>
        <v>-6.1803398874989507E-2</v>
      </c>
    </row>
    <row r="319" spans="3:10" x14ac:dyDescent="0.25">
      <c r="C319" s="5"/>
      <c r="D319" s="10">
        <v>307</v>
      </c>
      <c r="E319" s="10">
        <f t="shared" si="16"/>
        <v>5.3581608036225914</v>
      </c>
      <c r="F319" s="10">
        <f t="shared" si="17"/>
        <v>-0.79863551004729305</v>
      </c>
      <c r="G319" s="10">
        <v>0.2</v>
      </c>
      <c r="H319" s="10">
        <f t="shared" si="18"/>
        <v>-0.15972710200945861</v>
      </c>
      <c r="I319" s="10">
        <v>0.1</v>
      </c>
      <c r="J319" s="10">
        <f t="shared" si="19"/>
        <v>-5.9727102009458605E-2</v>
      </c>
    </row>
    <row r="320" spans="3:10" x14ac:dyDescent="0.25">
      <c r="C320" s="5"/>
      <c r="D320" s="10">
        <v>308</v>
      </c>
      <c r="E320" s="10">
        <f t="shared" si="16"/>
        <v>5.3756140961425354</v>
      </c>
      <c r="F320" s="10">
        <f t="shared" si="17"/>
        <v>-0.78801075360672179</v>
      </c>
      <c r="G320" s="10">
        <v>0.2</v>
      </c>
      <c r="H320" s="10">
        <f t="shared" si="18"/>
        <v>-0.15760215072134437</v>
      </c>
      <c r="I320" s="10">
        <v>0.1</v>
      </c>
      <c r="J320" s="10">
        <f t="shared" si="19"/>
        <v>-5.7602150721344364E-2</v>
      </c>
    </row>
    <row r="321" spans="3:10" x14ac:dyDescent="0.25">
      <c r="C321" s="5"/>
      <c r="D321" s="10">
        <v>309</v>
      </c>
      <c r="E321" s="10">
        <f t="shared" si="16"/>
        <v>5.3930673886624785</v>
      </c>
      <c r="F321" s="10">
        <f t="shared" si="17"/>
        <v>-0.77714596145697079</v>
      </c>
      <c r="G321" s="10">
        <v>0.2</v>
      </c>
      <c r="H321" s="10">
        <f t="shared" si="18"/>
        <v>-0.15542919229139418</v>
      </c>
      <c r="I321" s="10">
        <v>0.1</v>
      </c>
      <c r="J321" s="10">
        <f t="shared" si="19"/>
        <v>-5.5429192291394175E-2</v>
      </c>
    </row>
    <row r="322" spans="3:10" x14ac:dyDescent="0.25">
      <c r="C322" s="5"/>
      <c r="D322" s="10">
        <v>310</v>
      </c>
      <c r="E322" s="10">
        <f t="shared" si="16"/>
        <v>5.4105206811824216</v>
      </c>
      <c r="F322" s="10">
        <f t="shared" si="17"/>
        <v>-0.76604444311897812</v>
      </c>
      <c r="G322" s="10">
        <v>0.2</v>
      </c>
      <c r="H322" s="10">
        <f t="shared" si="18"/>
        <v>-0.15320888862379564</v>
      </c>
      <c r="I322" s="10">
        <v>0.1</v>
      </c>
      <c r="J322" s="10">
        <f t="shared" si="19"/>
        <v>-5.3208888623795636E-2</v>
      </c>
    </row>
    <row r="323" spans="3:10" x14ac:dyDescent="0.25">
      <c r="C323" s="5"/>
      <c r="D323" s="10">
        <v>311</v>
      </c>
      <c r="E323" s="10">
        <f t="shared" si="16"/>
        <v>5.4279739737023647</v>
      </c>
      <c r="F323" s="10">
        <f t="shared" si="17"/>
        <v>-0.75470958022277224</v>
      </c>
      <c r="G323" s="10">
        <v>0.2</v>
      </c>
      <c r="H323" s="10">
        <f t="shared" si="18"/>
        <v>-0.15094191604455445</v>
      </c>
      <c r="I323" s="10">
        <v>0.1</v>
      </c>
      <c r="J323" s="10">
        <f t="shared" si="19"/>
        <v>-5.0941916044554447E-2</v>
      </c>
    </row>
    <row r="324" spans="3:10" x14ac:dyDescent="0.25">
      <c r="C324" s="5"/>
      <c r="D324" s="10">
        <v>312</v>
      </c>
      <c r="E324" s="10">
        <f t="shared" si="16"/>
        <v>5.4454272662223078</v>
      </c>
      <c r="F324" s="10">
        <f t="shared" si="17"/>
        <v>-0.74314482547739458</v>
      </c>
      <c r="G324" s="10">
        <v>0.2</v>
      </c>
      <c r="H324" s="10">
        <f t="shared" si="18"/>
        <v>-0.14862896509547893</v>
      </c>
      <c r="I324" s="10">
        <v>0.1</v>
      </c>
      <c r="J324" s="10">
        <f t="shared" si="19"/>
        <v>-4.8628965095478927E-2</v>
      </c>
    </row>
    <row r="325" spans="3:10" x14ac:dyDescent="0.25">
      <c r="C325" s="5"/>
      <c r="D325" s="10">
        <v>313</v>
      </c>
      <c r="E325" s="10">
        <f t="shared" si="16"/>
        <v>5.4628805587422518</v>
      </c>
      <c r="F325" s="10">
        <f t="shared" si="17"/>
        <v>-0.73135370161917035</v>
      </c>
      <c r="G325" s="10">
        <v>0.2</v>
      </c>
      <c r="H325" s="10">
        <f t="shared" si="18"/>
        <v>-0.14627074032383408</v>
      </c>
      <c r="I325" s="10">
        <v>0.1</v>
      </c>
      <c r="J325" s="10">
        <f t="shared" si="19"/>
        <v>-4.6270740323834075E-2</v>
      </c>
    </row>
    <row r="326" spans="3:10" x14ac:dyDescent="0.25">
      <c r="C326" s="5"/>
      <c r="D326" s="10">
        <v>314</v>
      </c>
      <c r="E326" s="10">
        <f t="shared" si="16"/>
        <v>5.4803338512621949</v>
      </c>
      <c r="F326" s="10">
        <f t="shared" si="17"/>
        <v>-0.71933980033865119</v>
      </c>
      <c r="G326" s="10">
        <v>0.2</v>
      </c>
      <c r="H326" s="10">
        <f t="shared" si="18"/>
        <v>-0.14386796006773026</v>
      </c>
      <c r="I326" s="10">
        <v>0.1</v>
      </c>
      <c r="J326" s="10">
        <f t="shared" si="19"/>
        <v>-4.3867960067730249E-2</v>
      </c>
    </row>
    <row r="327" spans="3:10" x14ac:dyDescent="0.25">
      <c r="C327" s="11">
        <v>0.33333333333333331</v>
      </c>
      <c r="D327" s="10">
        <v>315</v>
      </c>
      <c r="E327" s="10">
        <f t="shared" si="16"/>
        <v>5.497787143782138</v>
      </c>
      <c r="F327" s="10">
        <f t="shared" si="17"/>
        <v>-0.70710678118654768</v>
      </c>
      <c r="G327" s="10">
        <v>0.2</v>
      </c>
      <c r="H327" s="10">
        <f t="shared" si="18"/>
        <v>-0.14142135623730953</v>
      </c>
      <c r="I327" s="10">
        <v>0.1</v>
      </c>
      <c r="J327" s="10">
        <f t="shared" si="19"/>
        <v>-4.1421356237309526E-2</v>
      </c>
    </row>
    <row r="328" spans="3:10" x14ac:dyDescent="0.25">
      <c r="C328" s="5"/>
      <c r="D328" s="10">
        <v>316</v>
      </c>
      <c r="E328" s="10">
        <f t="shared" si="16"/>
        <v>5.5152404363020811</v>
      </c>
      <c r="F328" s="10">
        <f t="shared" si="17"/>
        <v>-0.69465837045899759</v>
      </c>
      <c r="G328" s="10">
        <v>0.2</v>
      </c>
      <c r="H328" s="10">
        <f t="shared" si="18"/>
        <v>-0.13893167409179952</v>
      </c>
      <c r="I328" s="10">
        <v>0.1</v>
      </c>
      <c r="J328" s="10">
        <f t="shared" si="19"/>
        <v>-3.8931674091799512E-2</v>
      </c>
    </row>
    <row r="329" spans="3:10" x14ac:dyDescent="0.25">
      <c r="C329" s="5"/>
      <c r="D329" s="10">
        <v>317</v>
      </c>
      <c r="E329" s="10">
        <f t="shared" si="16"/>
        <v>5.532693728822025</v>
      </c>
      <c r="F329" s="10">
        <f t="shared" si="17"/>
        <v>-0.68199836006249825</v>
      </c>
      <c r="G329" s="10">
        <v>0.2</v>
      </c>
      <c r="H329" s="10">
        <f t="shared" si="18"/>
        <v>-0.13639967201249967</v>
      </c>
      <c r="I329" s="10">
        <v>0.1</v>
      </c>
      <c r="J329" s="10">
        <f t="shared" si="19"/>
        <v>-3.6399672012499662E-2</v>
      </c>
    </row>
    <row r="330" spans="3:10" x14ac:dyDescent="0.25">
      <c r="C330" s="5"/>
      <c r="D330" s="10">
        <v>318</v>
      </c>
      <c r="E330" s="10">
        <f t="shared" si="16"/>
        <v>5.5501470213419681</v>
      </c>
      <c r="F330" s="10">
        <f t="shared" si="17"/>
        <v>-0.66913060635885813</v>
      </c>
      <c r="G330" s="10">
        <v>0.2</v>
      </c>
      <c r="H330" s="10">
        <f t="shared" si="18"/>
        <v>-0.13382612127177163</v>
      </c>
      <c r="I330" s="10">
        <v>0.1</v>
      </c>
      <c r="J330" s="10">
        <f t="shared" si="19"/>
        <v>-3.382612127177162E-2</v>
      </c>
    </row>
    <row r="331" spans="3:10" x14ac:dyDescent="0.25">
      <c r="C331" s="5"/>
      <c r="D331" s="10">
        <v>319</v>
      </c>
      <c r="E331" s="10">
        <f t="shared" si="16"/>
        <v>5.5676003138619112</v>
      </c>
      <c r="F331" s="10">
        <f t="shared" si="17"/>
        <v>-0.65605902899050739</v>
      </c>
      <c r="G331" s="10">
        <v>0.2</v>
      </c>
      <c r="H331" s="10">
        <f t="shared" si="18"/>
        <v>-0.13121180579810149</v>
      </c>
      <c r="I331" s="10">
        <v>0.1</v>
      </c>
      <c r="J331" s="10">
        <f t="shared" si="19"/>
        <v>-3.1211805798101483E-2</v>
      </c>
    </row>
    <row r="332" spans="3:10" x14ac:dyDescent="0.25">
      <c r="C332" s="5"/>
      <c r="D332" s="10">
        <v>320</v>
      </c>
      <c r="E332" s="10">
        <f t="shared" ref="E332:E372" si="20">RADIANS(D332)</f>
        <v>5.5850536063818543</v>
      </c>
      <c r="F332" s="10">
        <f t="shared" ref="F332:F371" si="21">SIN(E332)</f>
        <v>-0.64278760968653958</v>
      </c>
      <c r="G332" s="10">
        <v>0.2</v>
      </c>
      <c r="H332" s="10">
        <f t="shared" ref="H332:H372" si="22">F332*G332</f>
        <v>-0.12855752193730793</v>
      </c>
      <c r="I332" s="10">
        <v>0.1</v>
      </c>
      <c r="J332" s="10">
        <f t="shared" ref="J332:J372" si="23">H332+I332</f>
        <v>-2.8557521937307928E-2</v>
      </c>
    </row>
    <row r="333" spans="3:10" x14ac:dyDescent="0.25">
      <c r="C333" s="5"/>
      <c r="D333" s="10">
        <v>321</v>
      </c>
      <c r="E333" s="10">
        <f t="shared" si="20"/>
        <v>5.6025068989017974</v>
      </c>
      <c r="F333" s="10">
        <f t="shared" si="21"/>
        <v>-0.62932039104983784</v>
      </c>
      <c r="G333" s="10">
        <v>0.2</v>
      </c>
      <c r="H333" s="10">
        <f t="shared" si="22"/>
        <v>-0.12586407820996756</v>
      </c>
      <c r="I333" s="10">
        <v>0.1</v>
      </c>
      <c r="J333" s="10">
        <f t="shared" si="23"/>
        <v>-2.5864078209967556E-2</v>
      </c>
    </row>
    <row r="334" spans="3:10" x14ac:dyDescent="0.25">
      <c r="C334" s="5"/>
      <c r="D334" s="10">
        <v>322</v>
      </c>
      <c r="E334" s="10">
        <f t="shared" si="20"/>
        <v>5.6199601914217414</v>
      </c>
      <c r="F334" s="10">
        <f t="shared" si="21"/>
        <v>-0.61566147532565818</v>
      </c>
      <c r="G334" s="10">
        <v>0.2</v>
      </c>
      <c r="H334" s="10">
        <f t="shared" si="22"/>
        <v>-0.12313229506513164</v>
      </c>
      <c r="I334" s="10">
        <v>0.1</v>
      </c>
      <c r="J334" s="10">
        <f t="shared" si="23"/>
        <v>-2.3132295065131633E-2</v>
      </c>
    </row>
    <row r="335" spans="3:10" x14ac:dyDescent="0.25">
      <c r="C335" s="5"/>
      <c r="D335" s="10">
        <v>323</v>
      </c>
      <c r="E335" s="10">
        <f t="shared" si="20"/>
        <v>5.6374134839416845</v>
      </c>
      <c r="F335" s="10">
        <f t="shared" si="21"/>
        <v>-0.60181502315204827</v>
      </c>
      <c r="G335" s="10">
        <v>0.2</v>
      </c>
      <c r="H335" s="10">
        <f t="shared" si="22"/>
        <v>-0.12036300463040966</v>
      </c>
      <c r="I335" s="10">
        <v>0.1</v>
      </c>
      <c r="J335" s="10">
        <f t="shared" si="23"/>
        <v>-2.0363004630409659E-2</v>
      </c>
    </row>
    <row r="336" spans="3:10" x14ac:dyDescent="0.25">
      <c r="C336" s="5"/>
      <c r="D336" s="10">
        <v>324</v>
      </c>
      <c r="E336" s="10">
        <f t="shared" si="20"/>
        <v>5.6548667764616276</v>
      </c>
      <c r="F336" s="10">
        <f t="shared" si="21"/>
        <v>-0.58778525229247336</v>
      </c>
      <c r="G336" s="10">
        <v>0.2</v>
      </c>
      <c r="H336" s="10">
        <f t="shared" si="22"/>
        <v>-0.11755705045849468</v>
      </c>
      <c r="I336" s="10">
        <v>0.1</v>
      </c>
      <c r="J336" s="10">
        <f t="shared" si="23"/>
        <v>-1.7557050458494677E-2</v>
      </c>
    </row>
    <row r="337" spans="3:10" x14ac:dyDescent="0.25">
      <c r="C337" s="5"/>
      <c r="D337" s="10">
        <v>325</v>
      </c>
      <c r="E337" s="10">
        <f t="shared" si="20"/>
        <v>5.6723200689815707</v>
      </c>
      <c r="F337" s="10">
        <f t="shared" si="21"/>
        <v>-0.57357643635104649</v>
      </c>
      <c r="G337" s="10">
        <v>0.2</v>
      </c>
      <c r="H337" s="10">
        <f t="shared" si="22"/>
        <v>-0.1147152872702093</v>
      </c>
      <c r="I337" s="10">
        <v>0.1</v>
      </c>
      <c r="J337" s="10">
        <f t="shared" si="23"/>
        <v>-1.4715287270209293E-2</v>
      </c>
    </row>
    <row r="338" spans="3:10" x14ac:dyDescent="0.25">
      <c r="C338" s="5"/>
      <c r="D338" s="10">
        <v>326</v>
      </c>
      <c r="E338" s="10">
        <f t="shared" si="20"/>
        <v>5.6897733615015147</v>
      </c>
      <c r="F338" s="10">
        <f t="shared" si="21"/>
        <v>-0.55919290347074657</v>
      </c>
      <c r="G338" s="10">
        <v>0.2</v>
      </c>
      <c r="H338" s="10">
        <f t="shared" si="22"/>
        <v>-0.11183858069414931</v>
      </c>
      <c r="I338" s="10">
        <v>0.1</v>
      </c>
      <c r="J338" s="10">
        <f t="shared" si="23"/>
        <v>-1.1838580694149309E-2</v>
      </c>
    </row>
    <row r="339" spans="3:10" x14ac:dyDescent="0.25">
      <c r="C339" s="5"/>
      <c r="D339" s="10">
        <v>327</v>
      </c>
      <c r="E339" s="10">
        <f t="shared" si="20"/>
        <v>5.7072266540214578</v>
      </c>
      <c r="F339" s="10">
        <f t="shared" si="21"/>
        <v>-0.54463903501502697</v>
      </c>
      <c r="G339" s="10">
        <v>0.2</v>
      </c>
      <c r="H339" s="10">
        <f t="shared" si="22"/>
        <v>-0.1089278070030054</v>
      </c>
      <c r="I339" s="10">
        <v>0.1</v>
      </c>
      <c r="J339" s="10">
        <f t="shared" si="23"/>
        <v>-8.9278070030053974E-3</v>
      </c>
    </row>
    <row r="340" spans="3:10" x14ac:dyDescent="0.25">
      <c r="C340" s="5"/>
      <c r="D340" s="10">
        <v>328</v>
      </c>
      <c r="E340" s="10">
        <f t="shared" si="20"/>
        <v>5.7246799465414009</v>
      </c>
      <c r="F340" s="10">
        <f t="shared" si="21"/>
        <v>-0.52991926423320501</v>
      </c>
      <c r="G340" s="10">
        <v>0.2</v>
      </c>
      <c r="H340" s="10">
        <f t="shared" si="22"/>
        <v>-0.10598385284664101</v>
      </c>
      <c r="I340" s="10">
        <v>0.1</v>
      </c>
      <c r="J340" s="10">
        <f t="shared" si="23"/>
        <v>-5.9838528466410051E-3</v>
      </c>
    </row>
    <row r="341" spans="3:10" x14ac:dyDescent="0.25">
      <c r="C341" s="5"/>
      <c r="D341" s="10">
        <v>329</v>
      </c>
      <c r="E341" s="10">
        <f t="shared" si="20"/>
        <v>5.742133239061344</v>
      </c>
      <c r="F341" s="10">
        <f t="shared" si="21"/>
        <v>-0.51503807491005449</v>
      </c>
      <c r="G341" s="10">
        <v>0.2</v>
      </c>
      <c r="H341" s="10">
        <f t="shared" si="22"/>
        <v>-0.1030076149820109</v>
      </c>
      <c r="I341" s="10">
        <v>0.1</v>
      </c>
      <c r="J341" s="10">
        <f t="shared" si="23"/>
        <v>-3.0076149820108949E-3</v>
      </c>
    </row>
    <row r="342" spans="3:10" x14ac:dyDescent="0.25">
      <c r="C342" s="11">
        <v>0.375</v>
      </c>
      <c r="D342" s="10">
        <v>330</v>
      </c>
      <c r="E342" s="10">
        <f t="shared" si="20"/>
        <v>5.7595865315812871</v>
      </c>
      <c r="F342" s="10">
        <f t="shared" si="21"/>
        <v>-0.50000000000000044</v>
      </c>
      <c r="G342" s="10">
        <v>0.2</v>
      </c>
      <c r="H342" s="10">
        <f t="shared" si="22"/>
        <v>-0.10000000000000009</v>
      </c>
      <c r="I342" s="10">
        <v>0.1</v>
      </c>
      <c r="J342" s="10">
        <f t="shared" si="23"/>
        <v>0</v>
      </c>
    </row>
    <row r="343" spans="3:10" x14ac:dyDescent="0.25">
      <c r="C343" s="5"/>
      <c r="D343" s="10">
        <v>331</v>
      </c>
      <c r="E343" s="10">
        <f t="shared" si="20"/>
        <v>5.7770398241012311</v>
      </c>
      <c r="F343" s="10">
        <f t="shared" si="21"/>
        <v>-0.48480962024633689</v>
      </c>
      <c r="G343" s="10">
        <v>0.2</v>
      </c>
      <c r="H343" s="10">
        <f t="shared" si="22"/>
        <v>-9.6961924049267387E-2</v>
      </c>
      <c r="I343" s="10">
        <v>0.1</v>
      </c>
      <c r="J343" s="10">
        <f t="shared" si="23"/>
        <v>3.0380759507326188E-3</v>
      </c>
    </row>
    <row r="344" spans="3:10" x14ac:dyDescent="0.25">
      <c r="C344" s="5"/>
      <c r="D344" s="10">
        <v>332</v>
      </c>
      <c r="E344" s="10">
        <f t="shared" si="20"/>
        <v>5.7944931166211742</v>
      </c>
      <c r="F344" s="10">
        <f t="shared" si="21"/>
        <v>-0.46947156278589081</v>
      </c>
      <c r="G344" s="10">
        <v>0.2</v>
      </c>
      <c r="H344" s="10">
        <f t="shared" si="22"/>
        <v>-9.3894312557178172E-2</v>
      </c>
      <c r="I344" s="10">
        <v>0.1</v>
      </c>
      <c r="J344" s="10">
        <f t="shared" si="23"/>
        <v>6.1056874428218333E-3</v>
      </c>
    </row>
    <row r="345" spans="3:10" x14ac:dyDescent="0.25">
      <c r="C345" s="5"/>
      <c r="D345" s="10">
        <v>333</v>
      </c>
      <c r="E345" s="10">
        <f t="shared" si="20"/>
        <v>5.8119464091411173</v>
      </c>
      <c r="F345" s="10">
        <f t="shared" si="21"/>
        <v>-0.45399049973954697</v>
      </c>
      <c r="G345" s="10">
        <v>0.2</v>
      </c>
      <c r="H345" s="10">
        <f t="shared" si="22"/>
        <v>-9.0798099947909397E-2</v>
      </c>
      <c r="I345" s="10">
        <v>0.1</v>
      </c>
      <c r="J345" s="10">
        <f t="shared" si="23"/>
        <v>9.2019000520906086E-3</v>
      </c>
    </row>
    <row r="346" spans="3:10" x14ac:dyDescent="0.25">
      <c r="C346" s="5"/>
      <c r="D346" s="10">
        <v>334</v>
      </c>
      <c r="E346" s="10">
        <f t="shared" si="20"/>
        <v>5.8293997016610604</v>
      </c>
      <c r="F346" s="10">
        <f t="shared" si="21"/>
        <v>-0.43837114678907779</v>
      </c>
      <c r="G346" s="10">
        <v>0.2</v>
      </c>
      <c r="H346" s="10">
        <f t="shared" si="22"/>
        <v>-8.7674229357815561E-2</v>
      </c>
      <c r="I346" s="10">
        <v>0.1</v>
      </c>
      <c r="J346" s="10">
        <f t="shared" si="23"/>
        <v>1.2325770642184444E-2</v>
      </c>
    </row>
    <row r="347" spans="3:10" x14ac:dyDescent="0.25">
      <c r="C347" s="5"/>
      <c r="D347" s="10">
        <v>335</v>
      </c>
      <c r="E347" s="10">
        <f t="shared" si="20"/>
        <v>5.8468529941810043</v>
      </c>
      <c r="F347" s="10">
        <f t="shared" si="21"/>
        <v>-0.42261826174069922</v>
      </c>
      <c r="G347" s="10">
        <v>0.2</v>
      </c>
      <c r="H347" s="10">
        <f t="shared" si="22"/>
        <v>-8.4523652348139855E-2</v>
      </c>
      <c r="I347" s="10">
        <v>0.1</v>
      </c>
      <c r="J347" s="10">
        <f t="shared" si="23"/>
        <v>1.5476347651860151E-2</v>
      </c>
    </row>
    <row r="348" spans="3:10" x14ac:dyDescent="0.25">
      <c r="C348" s="5"/>
      <c r="D348" s="10">
        <v>336</v>
      </c>
      <c r="E348" s="10">
        <f t="shared" si="20"/>
        <v>5.8643062867009474</v>
      </c>
      <c r="F348" s="10">
        <f t="shared" si="21"/>
        <v>-0.40673664307580015</v>
      </c>
      <c r="G348" s="10">
        <v>0.2</v>
      </c>
      <c r="H348" s="10">
        <f t="shared" si="22"/>
        <v>-8.1347328615160031E-2</v>
      </c>
      <c r="I348" s="10">
        <v>0.1</v>
      </c>
      <c r="J348" s="10">
        <f t="shared" si="23"/>
        <v>1.8652671384839975E-2</v>
      </c>
    </row>
    <row r="349" spans="3:10" x14ac:dyDescent="0.25">
      <c r="C349" s="5"/>
      <c r="D349" s="10">
        <v>337</v>
      </c>
      <c r="E349" s="10">
        <f t="shared" si="20"/>
        <v>5.8817595792208905</v>
      </c>
      <c r="F349" s="10">
        <f t="shared" si="21"/>
        <v>-0.39073112848927388</v>
      </c>
      <c r="G349" s="10">
        <v>0.2</v>
      </c>
      <c r="H349" s="10">
        <f t="shared" si="22"/>
        <v>-7.8146225697854788E-2</v>
      </c>
      <c r="I349" s="10">
        <v>0.1</v>
      </c>
      <c r="J349" s="10">
        <f t="shared" si="23"/>
        <v>2.1853774302145218E-2</v>
      </c>
    </row>
    <row r="350" spans="3:10" x14ac:dyDescent="0.25">
      <c r="C350" s="5"/>
      <c r="D350" s="10">
        <v>338</v>
      </c>
      <c r="E350" s="10">
        <f t="shared" si="20"/>
        <v>5.8992128717408336</v>
      </c>
      <c r="F350" s="10">
        <f t="shared" si="21"/>
        <v>-0.37460659341591235</v>
      </c>
      <c r="G350" s="10">
        <v>0.2</v>
      </c>
      <c r="H350" s="10">
        <f t="shared" si="22"/>
        <v>-7.492131868318247E-2</v>
      </c>
      <c r="I350" s="10">
        <v>0.1</v>
      </c>
      <c r="J350" s="10">
        <f t="shared" si="23"/>
        <v>2.5078681316817536E-2</v>
      </c>
    </row>
    <row r="351" spans="3:10" x14ac:dyDescent="0.25">
      <c r="C351" s="5"/>
      <c r="D351" s="10">
        <v>339</v>
      </c>
      <c r="E351" s="10">
        <f t="shared" si="20"/>
        <v>5.9166661642607767</v>
      </c>
      <c r="F351" s="10">
        <f t="shared" si="21"/>
        <v>-0.35836794954530077</v>
      </c>
      <c r="G351" s="10">
        <v>0.2</v>
      </c>
      <c r="H351" s="10">
        <f t="shared" si="22"/>
        <v>-7.1673589909060156E-2</v>
      </c>
      <c r="I351" s="10">
        <v>0.1</v>
      </c>
      <c r="J351" s="10">
        <f t="shared" si="23"/>
        <v>2.8326410090939849E-2</v>
      </c>
    </row>
    <row r="352" spans="3:10" x14ac:dyDescent="0.25">
      <c r="C352" s="5"/>
      <c r="D352" s="10">
        <v>340</v>
      </c>
      <c r="E352" s="10">
        <f t="shared" si="20"/>
        <v>5.9341194567807207</v>
      </c>
      <c r="F352" s="10">
        <f t="shared" si="21"/>
        <v>-0.3420201433256686</v>
      </c>
      <c r="G352" s="10">
        <v>0.2</v>
      </c>
      <c r="H352" s="10">
        <f t="shared" si="22"/>
        <v>-6.8404028665133718E-2</v>
      </c>
      <c r="I352" s="10">
        <v>0.1</v>
      </c>
      <c r="J352" s="10">
        <f t="shared" si="23"/>
        <v>3.1595971334866288E-2</v>
      </c>
    </row>
    <row r="353" spans="3:10" x14ac:dyDescent="0.25">
      <c r="C353" s="5"/>
      <c r="D353" s="10">
        <v>341</v>
      </c>
      <c r="E353" s="10">
        <f t="shared" si="20"/>
        <v>5.9515727493006638</v>
      </c>
      <c r="F353" s="10">
        <f t="shared" si="21"/>
        <v>-0.3255681544571567</v>
      </c>
      <c r="G353" s="10">
        <v>0.2</v>
      </c>
      <c r="H353" s="10">
        <f t="shared" si="22"/>
        <v>-6.5113630891431337E-2</v>
      </c>
      <c r="I353" s="10">
        <v>0.1</v>
      </c>
      <c r="J353" s="10">
        <f t="shared" si="23"/>
        <v>3.4886369108568668E-2</v>
      </c>
    </row>
    <row r="354" spans="3:10" x14ac:dyDescent="0.25">
      <c r="C354" s="5"/>
      <c r="D354" s="10">
        <v>342</v>
      </c>
      <c r="E354" s="10">
        <f t="shared" si="20"/>
        <v>5.9690260418206069</v>
      </c>
      <c r="F354" s="10">
        <f t="shared" si="21"/>
        <v>-0.30901699437494762</v>
      </c>
      <c r="G354" s="10">
        <v>0.2</v>
      </c>
      <c r="H354" s="10">
        <f t="shared" si="22"/>
        <v>-6.1803398874989528E-2</v>
      </c>
      <c r="I354" s="10">
        <v>0.1</v>
      </c>
      <c r="J354" s="10">
        <f t="shared" si="23"/>
        <v>3.8196601125010478E-2</v>
      </c>
    </row>
    <row r="355" spans="3:10" x14ac:dyDescent="0.25">
      <c r="C355" s="5"/>
      <c r="D355" s="10">
        <v>343</v>
      </c>
      <c r="E355" s="10">
        <f t="shared" si="20"/>
        <v>5.98647933434055</v>
      </c>
      <c r="F355" s="10">
        <f t="shared" si="21"/>
        <v>-0.29237170472273716</v>
      </c>
      <c r="G355" s="10">
        <v>0.2</v>
      </c>
      <c r="H355" s="10">
        <f t="shared" si="22"/>
        <v>-5.8474340944547433E-2</v>
      </c>
      <c r="I355" s="10">
        <v>0.1</v>
      </c>
      <c r="J355" s="10">
        <f t="shared" si="23"/>
        <v>4.1525659055452573E-2</v>
      </c>
    </row>
    <row r="356" spans="3:10" x14ac:dyDescent="0.25">
      <c r="C356" s="5"/>
      <c r="D356" s="10">
        <v>344</v>
      </c>
      <c r="E356" s="10">
        <f t="shared" si="20"/>
        <v>6.003932626860494</v>
      </c>
      <c r="F356" s="10">
        <f t="shared" si="21"/>
        <v>-0.27563735581699894</v>
      </c>
      <c r="G356" s="10">
        <v>0.2</v>
      </c>
      <c r="H356" s="10">
        <f t="shared" si="22"/>
        <v>-5.5127471163399791E-2</v>
      </c>
      <c r="I356" s="10">
        <v>0.1</v>
      </c>
      <c r="J356" s="10">
        <f t="shared" si="23"/>
        <v>4.4872528836600215E-2</v>
      </c>
    </row>
    <row r="357" spans="3:10" x14ac:dyDescent="0.25">
      <c r="C357" s="11">
        <v>0.41666666666666669</v>
      </c>
      <c r="D357" s="10">
        <v>345</v>
      </c>
      <c r="E357" s="10">
        <f t="shared" si="20"/>
        <v>6.0213859193804371</v>
      </c>
      <c r="F357" s="10">
        <f t="shared" si="21"/>
        <v>-0.25881904510252068</v>
      </c>
      <c r="G357" s="10">
        <v>0.2</v>
      </c>
      <c r="H357" s="10">
        <f t="shared" si="22"/>
        <v>-5.1763809020504141E-2</v>
      </c>
      <c r="I357" s="10">
        <v>0.1</v>
      </c>
      <c r="J357" s="10">
        <f t="shared" si="23"/>
        <v>4.8236190979495865E-2</v>
      </c>
    </row>
    <row r="358" spans="3:10" x14ac:dyDescent="0.25">
      <c r="C358" s="5"/>
      <c r="D358" s="10">
        <v>346</v>
      </c>
      <c r="E358" s="10">
        <f t="shared" si="20"/>
        <v>6.0388392119003802</v>
      </c>
      <c r="F358" s="10">
        <f t="shared" si="21"/>
        <v>-0.24192189559966787</v>
      </c>
      <c r="G358" s="10">
        <v>0.2</v>
      </c>
      <c r="H358" s="10">
        <f t="shared" si="22"/>
        <v>-4.8384379119933575E-2</v>
      </c>
      <c r="I358" s="10">
        <v>0.1</v>
      </c>
      <c r="J358" s="10">
        <f t="shared" si="23"/>
        <v>5.161562088006643E-2</v>
      </c>
    </row>
    <row r="359" spans="3:10" x14ac:dyDescent="0.25">
      <c r="C359" s="5"/>
      <c r="D359" s="10">
        <v>347</v>
      </c>
      <c r="E359" s="10">
        <f t="shared" si="20"/>
        <v>6.0562925044203233</v>
      </c>
      <c r="F359" s="10">
        <f t="shared" si="21"/>
        <v>-0.22495105434386534</v>
      </c>
      <c r="G359" s="10">
        <v>0.2</v>
      </c>
      <c r="H359" s="10">
        <f t="shared" si="22"/>
        <v>-4.499021086877307E-2</v>
      </c>
      <c r="I359" s="10">
        <v>0.1</v>
      </c>
      <c r="J359" s="10">
        <f t="shared" si="23"/>
        <v>5.5009789131226935E-2</v>
      </c>
    </row>
    <row r="360" spans="3:10" x14ac:dyDescent="0.25">
      <c r="C360" s="5"/>
      <c r="D360" s="10">
        <v>348</v>
      </c>
      <c r="E360" s="10">
        <f t="shared" si="20"/>
        <v>6.0737457969402664</v>
      </c>
      <c r="F360" s="10">
        <f t="shared" si="21"/>
        <v>-0.20791169081775987</v>
      </c>
      <c r="G360" s="10">
        <v>0.2</v>
      </c>
      <c r="H360" s="10">
        <f t="shared" si="22"/>
        <v>-4.1582338163551974E-2</v>
      </c>
      <c r="I360" s="10">
        <v>0.1</v>
      </c>
      <c r="J360" s="10">
        <f t="shared" si="23"/>
        <v>5.8417661836448032E-2</v>
      </c>
    </row>
    <row r="361" spans="3:10" x14ac:dyDescent="0.25">
      <c r="C361" s="5"/>
      <c r="D361" s="10">
        <v>349</v>
      </c>
      <c r="E361" s="10">
        <f t="shared" si="20"/>
        <v>6.0911990894602104</v>
      </c>
      <c r="F361" s="10">
        <f t="shared" si="21"/>
        <v>-0.19080899537654467</v>
      </c>
      <c r="G361" s="10">
        <v>0.2</v>
      </c>
      <c r="H361" s="10">
        <f t="shared" si="22"/>
        <v>-3.8161799075308936E-2</v>
      </c>
      <c r="I361" s="10">
        <v>0.1</v>
      </c>
      <c r="J361" s="10">
        <f t="shared" si="23"/>
        <v>6.183820092469107E-2</v>
      </c>
    </row>
    <row r="362" spans="3:10" x14ac:dyDescent="0.25">
      <c r="C362" s="5"/>
      <c r="D362" s="10">
        <v>350</v>
      </c>
      <c r="E362" s="10">
        <f t="shared" si="20"/>
        <v>6.1086523819801535</v>
      </c>
      <c r="F362" s="10">
        <f t="shared" si="21"/>
        <v>-0.17364817766693039</v>
      </c>
      <c r="G362" s="10">
        <v>0.2</v>
      </c>
      <c r="H362" s="10">
        <f t="shared" si="22"/>
        <v>-3.472963553338608E-2</v>
      </c>
      <c r="I362" s="10">
        <v>0.1</v>
      </c>
      <c r="J362" s="10">
        <f t="shared" si="23"/>
        <v>6.5270364466613925E-2</v>
      </c>
    </row>
    <row r="363" spans="3:10" x14ac:dyDescent="0.25">
      <c r="C363" s="5"/>
      <c r="D363" s="10">
        <v>351</v>
      </c>
      <c r="E363" s="10">
        <f t="shared" si="20"/>
        <v>6.1261056745000966</v>
      </c>
      <c r="F363" s="10">
        <f t="shared" si="21"/>
        <v>-0.15643446504023112</v>
      </c>
      <c r="G363" s="10">
        <v>0.2</v>
      </c>
      <c r="H363" s="10">
        <f t="shared" si="22"/>
        <v>-3.1286893008046227E-2</v>
      </c>
      <c r="I363" s="10">
        <v>0.1</v>
      </c>
      <c r="J363" s="10">
        <f t="shared" si="23"/>
        <v>6.8713106991953779E-2</v>
      </c>
    </row>
    <row r="364" spans="3:10" x14ac:dyDescent="0.25">
      <c r="C364" s="5"/>
      <c r="D364" s="10">
        <v>352</v>
      </c>
      <c r="E364" s="10">
        <f t="shared" si="20"/>
        <v>6.1435589670200397</v>
      </c>
      <c r="F364" s="10">
        <f t="shared" si="21"/>
        <v>-0.13917310096006588</v>
      </c>
      <c r="G364" s="10">
        <v>0.2</v>
      </c>
      <c r="H364" s="10">
        <f t="shared" si="22"/>
        <v>-2.7834620192013177E-2</v>
      </c>
      <c r="I364" s="10">
        <v>0.1</v>
      </c>
      <c r="J364" s="10">
        <f t="shared" si="23"/>
        <v>7.2165379807986832E-2</v>
      </c>
    </row>
    <row r="365" spans="3:10" x14ac:dyDescent="0.25">
      <c r="C365" s="5"/>
      <c r="D365" s="10">
        <v>353</v>
      </c>
      <c r="E365" s="10">
        <f t="shared" si="20"/>
        <v>6.1610122595399837</v>
      </c>
      <c r="F365" s="10">
        <f t="shared" si="21"/>
        <v>-0.12186934340514723</v>
      </c>
      <c r="G365" s="10">
        <v>0.2</v>
      </c>
      <c r="H365" s="10">
        <f t="shared" si="22"/>
        <v>-2.4373868681029448E-2</v>
      </c>
      <c r="I365" s="10">
        <v>0.1</v>
      </c>
      <c r="J365" s="10">
        <f t="shared" si="23"/>
        <v>7.5626131318970558E-2</v>
      </c>
    </row>
    <row r="366" spans="3:10" x14ac:dyDescent="0.25">
      <c r="C366" s="5"/>
      <c r="D366" s="10">
        <v>354</v>
      </c>
      <c r="E366" s="10">
        <f t="shared" si="20"/>
        <v>6.1784655520599268</v>
      </c>
      <c r="F366" s="10">
        <f t="shared" si="21"/>
        <v>-0.10452846326765342</v>
      </c>
      <c r="G366" s="10">
        <v>0.2</v>
      </c>
      <c r="H366" s="10">
        <f t="shared" si="22"/>
        <v>-2.0905692653530684E-2</v>
      </c>
      <c r="I366" s="10">
        <v>0.1</v>
      </c>
      <c r="J366" s="10">
        <f t="shared" si="23"/>
        <v>7.9094307346469328E-2</v>
      </c>
    </row>
    <row r="367" spans="3:10" x14ac:dyDescent="0.25">
      <c r="C367" s="5"/>
      <c r="D367" s="10">
        <v>355</v>
      </c>
      <c r="E367" s="10">
        <f t="shared" si="20"/>
        <v>6.1959188445798699</v>
      </c>
      <c r="F367" s="10">
        <f t="shared" si="21"/>
        <v>-8.7155742747658319E-2</v>
      </c>
      <c r="G367" s="10">
        <v>0.2</v>
      </c>
      <c r="H367" s="10">
        <f t="shared" si="22"/>
        <v>-1.7431148549531664E-2</v>
      </c>
      <c r="I367" s="10">
        <v>0.1</v>
      </c>
      <c r="J367" s="10">
        <f t="shared" si="23"/>
        <v>8.2568851450468342E-2</v>
      </c>
    </row>
    <row r="368" spans="3:10" x14ac:dyDescent="0.25">
      <c r="C368" s="5"/>
      <c r="D368" s="10">
        <v>356</v>
      </c>
      <c r="E368" s="10">
        <f t="shared" si="20"/>
        <v>6.213372137099813</v>
      </c>
      <c r="F368" s="10">
        <f t="shared" si="21"/>
        <v>-6.9756473744125636E-2</v>
      </c>
      <c r="G368" s="10">
        <v>0.2</v>
      </c>
      <c r="H368" s="10">
        <f t="shared" si="22"/>
        <v>-1.3951294748825128E-2</v>
      </c>
      <c r="I368" s="10">
        <v>0.1</v>
      </c>
      <c r="J368" s="10">
        <f t="shared" si="23"/>
        <v>8.6048705251174876E-2</v>
      </c>
    </row>
    <row r="369" spans="3:10" x14ac:dyDescent="0.25">
      <c r="C369" s="5"/>
      <c r="D369" s="10">
        <v>357</v>
      </c>
      <c r="E369" s="10">
        <f t="shared" si="20"/>
        <v>6.2308254296197561</v>
      </c>
      <c r="F369" s="10">
        <f t="shared" si="21"/>
        <v>-5.2335956242944369E-2</v>
      </c>
      <c r="G369" s="10">
        <v>0.2</v>
      </c>
      <c r="H369" s="10">
        <f t="shared" si="22"/>
        <v>-1.0467191248588874E-2</v>
      </c>
      <c r="I369" s="10">
        <v>0.1</v>
      </c>
      <c r="J369" s="10">
        <f t="shared" si="23"/>
        <v>8.9532808751411133E-2</v>
      </c>
    </row>
    <row r="370" spans="3:10" x14ac:dyDescent="0.25">
      <c r="C370" s="5"/>
      <c r="D370" s="10">
        <v>358</v>
      </c>
      <c r="E370" s="10">
        <f t="shared" si="20"/>
        <v>6.2482787221397</v>
      </c>
      <c r="F370" s="10">
        <f t="shared" si="21"/>
        <v>-3.4899496702500823E-2</v>
      </c>
      <c r="G370" s="10">
        <v>0.2</v>
      </c>
      <c r="H370" s="10">
        <f t="shared" si="22"/>
        <v>-6.9798993405001649E-3</v>
      </c>
      <c r="I370" s="10">
        <v>0.1</v>
      </c>
      <c r="J370" s="10">
        <f t="shared" si="23"/>
        <v>9.3020100659499838E-2</v>
      </c>
    </row>
    <row r="371" spans="3:10" x14ac:dyDescent="0.25">
      <c r="C371" s="5"/>
      <c r="D371" s="10">
        <v>359</v>
      </c>
      <c r="E371" s="10">
        <f t="shared" si="20"/>
        <v>6.2657320146596431</v>
      </c>
      <c r="F371" s="10">
        <f t="shared" si="21"/>
        <v>-1.745240643728356E-2</v>
      </c>
      <c r="G371" s="10">
        <v>0.2</v>
      </c>
      <c r="H371" s="10">
        <f t="shared" si="22"/>
        <v>-3.4904812874567122E-3</v>
      </c>
      <c r="I371" s="10">
        <v>0.1</v>
      </c>
      <c r="J371" s="10">
        <f t="shared" si="23"/>
        <v>9.6509518712543291E-2</v>
      </c>
    </row>
    <row r="372" spans="3:10" x14ac:dyDescent="0.25">
      <c r="C372" s="11">
        <v>0.45833333333333331</v>
      </c>
      <c r="D372" s="10">
        <v>360</v>
      </c>
      <c r="E372" s="10">
        <f t="shared" si="20"/>
        <v>6.2831853071795862</v>
      </c>
      <c r="F372" s="10">
        <v>0</v>
      </c>
      <c r="G372" s="10">
        <v>0.2</v>
      </c>
      <c r="H372" s="10">
        <f t="shared" si="22"/>
        <v>0</v>
      </c>
      <c r="I372" s="10">
        <v>0.1</v>
      </c>
      <c r="J372" s="10">
        <f t="shared" si="23"/>
        <v>0.1</v>
      </c>
    </row>
  </sheetData>
  <pageMargins left="0.7" right="0.7" top="0.75" bottom="0.75" header="0.3" footer="0.3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52"/>
  <sheetViews>
    <sheetView tabSelected="1" workbookViewId="0"/>
  </sheetViews>
  <sheetFormatPr defaultColWidth="8.85546875" defaultRowHeight="15" x14ac:dyDescent="0.25"/>
  <cols>
    <col min="1" max="1" width="45" bestFit="1" customWidth="1"/>
    <col min="4" max="4" width="46.42578125" bestFit="1" customWidth="1"/>
    <col min="5" max="5" width="12" bestFit="1" customWidth="1"/>
    <col min="6" max="8" width="15.7109375" bestFit="1" customWidth="1"/>
    <col min="11" max="11" width="16.42578125" bestFit="1" customWidth="1"/>
    <col min="12" max="12" width="21.140625" bestFit="1" customWidth="1"/>
    <col min="13" max="13" width="24.85546875" bestFit="1" customWidth="1"/>
    <col min="14" max="14" width="46.42578125" bestFit="1" customWidth="1"/>
    <col min="15" max="15" width="15.140625" bestFit="1" customWidth="1"/>
  </cols>
  <sheetData>
    <row r="1" spans="1:15" x14ac:dyDescent="0.25">
      <c r="A1" s="4" t="s">
        <v>6</v>
      </c>
      <c r="B1" s="2"/>
      <c r="D1" s="4" t="s">
        <v>7</v>
      </c>
      <c r="E1" s="2" t="s">
        <v>58</v>
      </c>
      <c r="F1">
        <v>2032</v>
      </c>
    </row>
    <row r="2" spans="1:15" ht="15.75" thickBot="1" x14ac:dyDescent="0.3">
      <c r="A2" s="2"/>
      <c r="B2" s="2"/>
      <c r="D2" s="2" t="str">
        <f>Today!Q5</f>
        <v>Transport Hydrogen required per day (kg)</v>
      </c>
      <c r="E2" s="2">
        <f>Today!R5</f>
        <v>750</v>
      </c>
      <c r="F2" s="2">
        <f>'Future Prices'!R5</f>
        <v>750</v>
      </c>
      <c r="G2" s="8"/>
      <c r="H2" s="8"/>
      <c r="M2" s="2"/>
      <c r="N2" s="2"/>
    </row>
    <row r="3" spans="1:15" x14ac:dyDescent="0.25">
      <c r="A3" s="2" t="s">
        <v>11</v>
      </c>
      <c r="B3" s="27">
        <f>'Future Prices'!O6</f>
        <v>10</v>
      </c>
      <c r="D3" s="2" t="str">
        <f>Today!Q6</f>
        <v>STOR Hydrogen required per day (kg)</v>
      </c>
      <c r="E3">
        <f>Today!R6</f>
        <v>320.60000000000002</v>
      </c>
      <c r="F3">
        <f>'Future Prices'!R6</f>
        <v>320.60000000000002</v>
      </c>
      <c r="G3" s="8"/>
      <c r="H3" s="8"/>
      <c r="L3" s="8"/>
      <c r="M3" s="7"/>
      <c r="N3" s="6"/>
      <c r="O3" s="6"/>
    </row>
    <row r="4" spans="1:15" x14ac:dyDescent="0.25">
      <c r="A4" s="2" t="s">
        <v>14</v>
      </c>
      <c r="B4" s="28">
        <f>'Future Prices'!O7</f>
        <v>5</v>
      </c>
      <c r="D4" s="2" t="str">
        <f>Today!Q7</f>
        <v>Cost to generate per week (£)</v>
      </c>
      <c r="E4" s="2">
        <f>Today!R7</f>
        <v>15317.289292499996</v>
      </c>
      <c r="F4" s="2">
        <f>'Future Prices'!R7</f>
        <v>-26023.954301621918</v>
      </c>
      <c r="G4" s="8"/>
      <c r="H4" s="8"/>
      <c r="L4" s="8"/>
      <c r="M4" s="7"/>
      <c r="N4" s="6"/>
      <c r="O4" s="6"/>
    </row>
    <row r="5" spans="1:15" x14ac:dyDescent="0.25">
      <c r="A5" s="2" t="s">
        <v>17</v>
      </c>
      <c r="B5" s="28">
        <f>'Future Prices'!O8</f>
        <v>325</v>
      </c>
      <c r="D5" s="2" t="str">
        <f>Today!Q8</f>
        <v>Gross profit per week (£)</v>
      </c>
      <c r="E5" s="2">
        <f>Today!R8</f>
        <v>42882.710707499995</v>
      </c>
      <c r="F5" s="2">
        <f>'Future Prices'!R8</f>
        <v>84223.954301621925</v>
      </c>
      <c r="G5" s="8"/>
      <c r="H5" s="8"/>
      <c r="K5" s="9"/>
      <c r="L5" s="8"/>
      <c r="M5" s="7"/>
      <c r="N5" s="6"/>
      <c r="O5" s="6"/>
    </row>
    <row r="6" spans="1:15" x14ac:dyDescent="0.25">
      <c r="A6" s="2" t="s">
        <v>20</v>
      </c>
      <c r="B6" s="28">
        <f>'Future Prices'!O9</f>
        <v>150</v>
      </c>
      <c r="D6" s="2" t="str">
        <f>Today!Q9</f>
        <v>Gross profit per year (£)</v>
      </c>
      <c r="E6" s="2">
        <f>Today!R9</f>
        <v>2379900.9567899997</v>
      </c>
      <c r="F6" s="2">
        <f>'Future Prices'!R9</f>
        <v>4529645.6236843402</v>
      </c>
      <c r="G6" s="8"/>
      <c r="H6" s="8"/>
      <c r="K6" s="9"/>
      <c r="L6" s="9"/>
      <c r="M6" s="6"/>
      <c r="N6" s="6"/>
      <c r="O6" s="6"/>
    </row>
    <row r="7" spans="1:15" x14ac:dyDescent="0.25">
      <c r="A7" s="2" t="s">
        <v>26</v>
      </c>
      <c r="B7" s="28">
        <f>'Future Prices'!O10</f>
        <v>1</v>
      </c>
      <c r="D7" s="2" t="str">
        <f>Today!Q10</f>
        <v>Maintenance and other annual outgoings (£)</v>
      </c>
      <c r="E7" s="8">
        <f>Today!R10</f>
        <v>118995.0478395</v>
      </c>
      <c r="F7" s="8">
        <f>'Future Prices'!R10</f>
        <v>226482.28118421702</v>
      </c>
      <c r="G7" s="8"/>
      <c r="H7" s="8"/>
    </row>
    <row r="8" spans="1:15" x14ac:dyDescent="0.25">
      <c r="A8" s="2" t="s">
        <v>23</v>
      </c>
      <c r="B8" s="28">
        <f>'Future Prices'!O11</f>
        <v>65</v>
      </c>
      <c r="D8" s="2" t="str">
        <f>Today!Q11</f>
        <v xml:space="preserve">Gross Profit over lifespan </v>
      </c>
      <c r="E8" s="2">
        <f>Today!R11</f>
        <v>38820499.810276441</v>
      </c>
      <c r="F8" s="2">
        <f>'Future Prices'!R11</f>
        <v>73886733.216004863</v>
      </c>
      <c r="G8" s="7"/>
      <c r="H8" s="7"/>
    </row>
    <row r="9" spans="1:15" ht="15.75" thickBot="1" x14ac:dyDescent="0.3">
      <c r="A9" s="2" t="s">
        <v>25</v>
      </c>
      <c r="B9" s="29">
        <f>'Future Prices'!O12</f>
        <v>50000</v>
      </c>
      <c r="D9" s="2" t="str">
        <f>Today!Q12</f>
        <v xml:space="preserve">Lifespan (years) </v>
      </c>
      <c r="E9" s="7">
        <f>Today!R12</f>
        <v>17.170329670329672</v>
      </c>
      <c r="F9" s="7">
        <f>'Future Prices'!R12</f>
        <v>17.170329670329672</v>
      </c>
      <c r="G9" s="7"/>
      <c r="H9" s="7"/>
    </row>
    <row r="10" spans="1:15" x14ac:dyDescent="0.25">
      <c r="D10" s="2" t="str">
        <f>Today!Q13</f>
        <v>Size of Electrolyser (MW)</v>
      </c>
      <c r="E10" s="7">
        <f>Today!R13</f>
        <v>8.6986250000000016</v>
      </c>
      <c r="F10" s="7">
        <f>'Future Prices'!R13</f>
        <v>8.6986250000000016</v>
      </c>
      <c r="G10" s="8"/>
      <c r="H10" s="8"/>
    </row>
    <row r="11" spans="1:15" x14ac:dyDescent="0.25">
      <c r="D11" s="2" t="str">
        <f>Today!Q14</f>
        <v>NET PROFIT per year (£)</v>
      </c>
      <c r="E11" s="8">
        <f>Today!R14</f>
        <v>118995.04783950001</v>
      </c>
      <c r="F11" s="8">
        <f>'Future Prices'!R14</f>
        <v>226482.28118421696</v>
      </c>
    </row>
    <row r="13" spans="1:15" x14ac:dyDescent="0.25">
      <c r="D13" s="4" t="s">
        <v>8</v>
      </c>
      <c r="E13" s="7"/>
      <c r="F13" s="7"/>
      <c r="G13" s="7"/>
      <c r="H13" s="7"/>
    </row>
    <row r="14" spans="1:15" x14ac:dyDescent="0.25">
      <c r="D14" s="34" t="s">
        <v>65</v>
      </c>
      <c r="E14" s="7">
        <f>Today!U5</f>
        <v>24.302724372646619</v>
      </c>
      <c r="F14" s="7">
        <f>'Future Prices'!U5</f>
        <v>46.255172419714739</v>
      </c>
      <c r="G14" s="2"/>
      <c r="H14" s="2"/>
      <c r="L14" s="24" t="s">
        <v>59</v>
      </c>
      <c r="M14" s="24" t="s">
        <v>60</v>
      </c>
      <c r="N14" s="24" t="s">
        <v>64</v>
      </c>
    </row>
    <row r="15" spans="1:15" x14ac:dyDescent="0.25">
      <c r="D15" s="2" t="s">
        <v>12</v>
      </c>
      <c r="E15" s="2">
        <f>Today!U6</f>
        <v>0.05</v>
      </c>
      <c r="F15" s="2">
        <f>'Future Prices'!U6</f>
        <v>0.05</v>
      </c>
      <c r="G15" s="8"/>
      <c r="H15" s="8"/>
      <c r="L15" s="16" t="s">
        <v>62</v>
      </c>
      <c r="M15" s="25">
        <f t="shared" ref="M15" si="0">E11</f>
        <v>118995.04783950001</v>
      </c>
      <c r="N15" s="26">
        <f>$E$14</f>
        <v>24.302724372646619</v>
      </c>
    </row>
    <row r="16" spans="1:15" x14ac:dyDescent="0.25">
      <c r="D16" s="2" t="s">
        <v>28</v>
      </c>
      <c r="E16" s="8">
        <f>Today!U7</f>
        <v>2141910.8611109997</v>
      </c>
      <c r="F16" s="8">
        <f>'Future Prices'!U7</f>
        <v>4076681.0613159062</v>
      </c>
      <c r="G16" s="7"/>
      <c r="H16" s="7"/>
      <c r="L16" s="16" t="s">
        <v>63</v>
      </c>
      <c r="M16" s="25">
        <f>$F$11</f>
        <v>226482.28118421696</v>
      </c>
      <c r="N16" s="26">
        <f>$F$14</f>
        <v>46.255172419714739</v>
      </c>
    </row>
    <row r="17" spans="4:14" x14ac:dyDescent="0.25">
      <c r="D17" s="2" t="s">
        <v>19</v>
      </c>
      <c r="E17" s="7">
        <f>Today!U8</f>
        <v>17.170329670329672</v>
      </c>
      <c r="F17" s="7">
        <f>'Future Prices'!U8</f>
        <v>17.170329670329672</v>
      </c>
    </row>
    <row r="19" spans="4:14" x14ac:dyDescent="0.25">
      <c r="L19" s="30"/>
      <c r="M19" s="30"/>
      <c r="N19" s="30"/>
    </row>
    <row r="20" spans="4:14" x14ac:dyDescent="0.25">
      <c r="L20" s="31"/>
      <c r="M20" s="31"/>
      <c r="N20" s="31"/>
    </row>
    <row r="21" spans="4:14" x14ac:dyDescent="0.25">
      <c r="L21" s="30"/>
      <c r="M21" s="32"/>
      <c r="N21" s="33"/>
    </row>
    <row r="22" spans="4:14" x14ac:dyDescent="0.25">
      <c r="L22" s="30"/>
      <c r="M22" s="32"/>
      <c r="N22" s="33"/>
    </row>
    <row r="23" spans="4:14" x14ac:dyDescent="0.25">
      <c r="L23" s="30"/>
      <c r="M23" s="30"/>
      <c r="N23" s="30"/>
    </row>
    <row r="37" spans="4:8" x14ac:dyDescent="0.25">
      <c r="D37" s="35" t="s">
        <v>66</v>
      </c>
      <c r="E37" s="2" t="str">
        <f t="shared" ref="D37:F44" si="1">E1</f>
        <v>Today</v>
      </c>
      <c r="F37" t="s">
        <v>61</v>
      </c>
    </row>
    <row r="38" spans="4:8" x14ac:dyDescent="0.25">
      <c r="D38" s="2" t="str">
        <f t="shared" si="1"/>
        <v>Transport Hydrogen required per day (kg)</v>
      </c>
      <c r="E38" s="2">
        <f t="shared" si="1"/>
        <v>750</v>
      </c>
      <c r="F38" s="2">
        <f t="shared" si="1"/>
        <v>750</v>
      </c>
      <c r="G38" s="8"/>
      <c r="H38" s="8"/>
    </row>
    <row r="39" spans="4:8" x14ac:dyDescent="0.25">
      <c r="D39" s="2" t="str">
        <f t="shared" si="1"/>
        <v>STOR Hydrogen required per day (kg)</v>
      </c>
      <c r="E39" s="8">
        <f t="shared" si="1"/>
        <v>320.60000000000002</v>
      </c>
      <c r="F39" s="8">
        <f t="shared" si="1"/>
        <v>320.60000000000002</v>
      </c>
      <c r="G39" s="8"/>
      <c r="H39" s="8"/>
    </row>
    <row r="40" spans="4:8" x14ac:dyDescent="0.25">
      <c r="D40" s="2" t="str">
        <f>D9</f>
        <v xml:space="preserve">Lifespan (years) </v>
      </c>
      <c r="E40" s="7">
        <f>E9</f>
        <v>17.170329670329672</v>
      </c>
      <c r="F40" s="7">
        <f>F9</f>
        <v>17.170329670329672</v>
      </c>
      <c r="G40" s="7"/>
      <c r="H40" s="7"/>
    </row>
    <row r="41" spans="4:8" x14ac:dyDescent="0.25">
      <c r="D41" s="2" t="str">
        <f>D6</f>
        <v>Gross profit per year (£)</v>
      </c>
      <c r="E41" s="8">
        <f>E6</f>
        <v>2379900.9567899997</v>
      </c>
      <c r="F41" s="8">
        <f>F6</f>
        <v>4529645.6236843402</v>
      </c>
      <c r="G41" s="8"/>
      <c r="H41" s="8"/>
    </row>
    <row r="42" spans="4:8" x14ac:dyDescent="0.25">
      <c r="D42" s="2" t="str">
        <f>D16</f>
        <v>Annual repayment (£)</v>
      </c>
      <c r="E42" s="8">
        <f>E16</f>
        <v>2141910.8611109997</v>
      </c>
      <c r="F42" s="8">
        <f>F16</f>
        <v>4076681.0613159062</v>
      </c>
      <c r="G42" s="8"/>
      <c r="H42" s="8"/>
    </row>
    <row r="43" spans="4:8" x14ac:dyDescent="0.25">
      <c r="D43" s="2" t="str">
        <f>D10</f>
        <v>Size of Electrolyser (MW)</v>
      </c>
      <c r="E43" s="8">
        <f>E10</f>
        <v>8.6986250000000016</v>
      </c>
      <c r="F43" s="8">
        <f>F10</f>
        <v>8.6986250000000016</v>
      </c>
      <c r="G43" s="8"/>
      <c r="H43" s="8"/>
    </row>
    <row r="44" spans="4:8" x14ac:dyDescent="0.25">
      <c r="D44" s="2" t="str">
        <f t="shared" si="1"/>
        <v xml:space="preserve">Gross Profit over lifespan </v>
      </c>
      <c r="E44" s="7">
        <f t="shared" si="1"/>
        <v>38820499.810276441</v>
      </c>
      <c r="F44" s="7">
        <f t="shared" si="1"/>
        <v>73886733.216004863</v>
      </c>
      <c r="G44" s="7"/>
      <c r="H44" s="7"/>
    </row>
    <row r="45" spans="4:8" x14ac:dyDescent="0.25">
      <c r="D45" s="2" t="str">
        <f>D14</f>
        <v>Capital loan (M£)</v>
      </c>
      <c r="E45" s="7">
        <f>E14</f>
        <v>24.302724372646619</v>
      </c>
      <c r="F45" s="7">
        <f>F14</f>
        <v>46.255172419714739</v>
      </c>
      <c r="G45" s="7"/>
      <c r="H45" s="7"/>
    </row>
    <row r="48" spans="4:8" x14ac:dyDescent="0.25">
      <c r="D48" s="4"/>
    </row>
    <row r="50" spans="4:8" x14ac:dyDescent="0.25">
      <c r="D50" s="2"/>
      <c r="E50" s="2"/>
      <c r="F50" s="2"/>
      <c r="G50" s="2"/>
      <c r="H50" s="2"/>
    </row>
    <row r="52" spans="4:8" x14ac:dyDescent="0.25">
      <c r="D52" s="2"/>
      <c r="E52" s="7"/>
      <c r="F52" s="7"/>
      <c r="G52" s="7"/>
      <c r="H52" s="7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3"/>
  <sheetViews>
    <sheetView workbookViewId="0"/>
  </sheetViews>
  <sheetFormatPr defaultColWidth="8.85546875" defaultRowHeight="15" x14ac:dyDescent="0.25"/>
  <cols>
    <col min="1" max="1" width="45" customWidth="1"/>
    <col min="2" max="2" width="11.28515625" customWidth="1"/>
    <col min="3" max="3" width="24.42578125" customWidth="1"/>
    <col min="4" max="4" width="45.140625" customWidth="1"/>
    <col min="5" max="5" width="34.140625" customWidth="1"/>
    <col min="6" max="6" width="18" customWidth="1"/>
    <col min="7" max="7" width="25" customWidth="1"/>
    <col min="8" max="8" width="19" customWidth="1"/>
    <col min="9" max="9" width="14.28515625" customWidth="1"/>
    <col min="10" max="10" width="22" customWidth="1"/>
    <col min="12" max="12" width="45" customWidth="1"/>
    <col min="13" max="13" width="8.7109375" customWidth="1"/>
    <col min="14" max="14" width="45" customWidth="1"/>
    <col min="15" max="15" width="8.42578125" customWidth="1"/>
    <col min="16" max="16" width="12.7109375" customWidth="1"/>
    <col min="17" max="17" width="45.140625" customWidth="1"/>
    <col min="18" max="18" width="24.85546875" customWidth="1"/>
    <col min="19" max="19" width="8" customWidth="1"/>
    <col min="20" max="20" width="24.85546875" customWidth="1"/>
    <col min="21" max="21" width="7.85546875" customWidth="1"/>
    <col min="22" max="22" width="10.85546875" customWidth="1"/>
    <col min="23" max="23" width="22" customWidth="1"/>
    <col min="24" max="24" width="7.7109375" customWidth="1"/>
  </cols>
  <sheetData>
    <row r="1" spans="1:24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24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24" x14ac:dyDescent="0.25">
      <c r="A3" s="1" t="s">
        <v>38</v>
      </c>
      <c r="C3" s="2"/>
      <c r="D3" s="2"/>
      <c r="E3" s="3"/>
      <c r="F3" s="2"/>
      <c r="G3" s="2"/>
      <c r="H3" s="2"/>
      <c r="I3" s="2"/>
      <c r="J3" s="2"/>
    </row>
    <row r="4" spans="1:24" x14ac:dyDescent="0.25">
      <c r="A4" s="13"/>
      <c r="B4" s="13" t="s">
        <v>0</v>
      </c>
      <c r="C4" s="13" t="s">
        <v>1</v>
      </c>
      <c r="D4" s="13" t="s">
        <v>2</v>
      </c>
      <c r="E4" s="13" t="s">
        <v>3</v>
      </c>
      <c r="F4" s="13" t="s">
        <v>42</v>
      </c>
      <c r="G4" s="13" t="s">
        <v>46</v>
      </c>
      <c r="H4" s="13" t="s">
        <v>4</v>
      </c>
      <c r="I4" s="13" t="s">
        <v>5</v>
      </c>
      <c r="N4" s="4" t="s">
        <v>6</v>
      </c>
      <c r="O4" s="2"/>
      <c r="P4" s="2"/>
      <c r="Q4" s="4" t="s">
        <v>7</v>
      </c>
      <c r="R4" s="2"/>
      <c r="S4" s="2"/>
      <c r="T4" s="4" t="s">
        <v>8</v>
      </c>
      <c r="U4" s="2"/>
      <c r="V4" s="2"/>
      <c r="W4" s="4" t="s">
        <v>9</v>
      </c>
    </row>
    <row r="5" spans="1:24" ht="15.75" x14ac:dyDescent="0.25">
      <c r="A5" t="s">
        <v>51</v>
      </c>
      <c r="B5" s="14">
        <v>0</v>
      </c>
      <c r="C5" s="21">
        <f>'Input C0'!D15</f>
        <v>3.9060000000000004E-2</v>
      </c>
      <c r="D5" s="13">
        <v>0</v>
      </c>
      <c r="E5" s="13">
        <v>0</v>
      </c>
      <c r="F5" s="13">
        <f>D5*O$7*O$6</f>
        <v>0</v>
      </c>
      <c r="G5" s="13">
        <v>0</v>
      </c>
      <c r="H5" s="13">
        <f t="shared" ref="H5:H68" si="0">C5*E5*O$11</f>
        <v>0</v>
      </c>
      <c r="I5" s="13">
        <f t="shared" ref="I5:I68" si="1">F5+G5-H5</f>
        <v>0</v>
      </c>
      <c r="N5" s="2"/>
      <c r="O5" s="2"/>
      <c r="P5" s="2"/>
      <c r="Q5" s="2" t="s">
        <v>40</v>
      </c>
      <c r="R5" s="2">
        <f>O9*O7/O10</f>
        <v>750</v>
      </c>
      <c r="S5" s="2"/>
      <c r="T5" s="2" t="s">
        <v>27</v>
      </c>
      <c r="U5" s="7">
        <f>((U7*(((1+U6)^U8)-1)))/(U6*((1+U6)^U8))/1000000</f>
        <v>24.302724372646619</v>
      </c>
      <c r="V5" s="2"/>
      <c r="W5" s="2" t="s">
        <v>10</v>
      </c>
      <c r="X5" s="2">
        <v>0.05</v>
      </c>
    </row>
    <row r="6" spans="1:24" ht="15.75" x14ac:dyDescent="0.25">
      <c r="B6" s="14">
        <v>4.1666666666666699E-2</v>
      </c>
      <c r="C6" s="21">
        <f>'Input C0'!D16</f>
        <v>3.9960000000000002E-2</v>
      </c>
      <c r="D6" s="13">
        <v>0</v>
      </c>
      <c r="E6" s="13">
        <v>0</v>
      </c>
      <c r="F6" s="13">
        <f t="shared" ref="F6:F28" si="2">D6*O$7*O$6</f>
        <v>0</v>
      </c>
      <c r="G6" s="13">
        <v>0</v>
      </c>
      <c r="H6" s="13">
        <f t="shared" si="0"/>
        <v>0</v>
      </c>
      <c r="I6" s="13">
        <f t="shared" si="1"/>
        <v>0</v>
      </c>
      <c r="N6" s="2" t="s">
        <v>11</v>
      </c>
      <c r="O6" s="2">
        <f>'Input C1'!B3</f>
        <v>10</v>
      </c>
      <c r="P6" s="2"/>
      <c r="Q6" s="2" t="s">
        <v>41</v>
      </c>
      <c r="R6">
        <f>O13</f>
        <v>320.60000000000002</v>
      </c>
      <c r="S6" s="2"/>
      <c r="T6" s="2" t="s">
        <v>12</v>
      </c>
      <c r="U6" s="2">
        <v>0.05</v>
      </c>
      <c r="V6" s="2"/>
      <c r="W6" s="2" t="s">
        <v>13</v>
      </c>
      <c r="X6" s="2">
        <v>0.9</v>
      </c>
    </row>
    <row r="7" spans="1:24" ht="15.75" x14ac:dyDescent="0.25">
      <c r="B7" s="14">
        <v>8.3333333333333301E-2</v>
      </c>
      <c r="C7" s="21">
        <f>'Input C0'!D17</f>
        <v>3.9570000000000001E-2</v>
      </c>
      <c r="D7" s="13">
        <v>0</v>
      </c>
      <c r="E7" s="13">
        <f>(R$5+R$6)/8</f>
        <v>133.82499999999999</v>
      </c>
      <c r="F7" s="13">
        <f t="shared" si="2"/>
        <v>0</v>
      </c>
      <c r="G7" s="13">
        <v>0</v>
      </c>
      <c r="H7" s="13">
        <f t="shared" si="0"/>
        <v>344.20459124999996</v>
      </c>
      <c r="I7" s="13">
        <f>F7+G7-H7</f>
        <v>-344.20459124999996</v>
      </c>
      <c r="N7" s="2" t="s">
        <v>14</v>
      </c>
      <c r="O7" s="2">
        <f>'Input C1'!B4</f>
        <v>5</v>
      </c>
      <c r="P7" s="2"/>
      <c r="Q7" s="2" t="s">
        <v>52</v>
      </c>
      <c r="R7" s="2">
        <f>H173</f>
        <v>15317.289292499996</v>
      </c>
      <c r="S7" s="2"/>
      <c r="T7" s="2" t="s">
        <v>15</v>
      </c>
      <c r="U7" s="8">
        <f>X6*R9</f>
        <v>2141910.8611109997</v>
      </c>
      <c r="V7" s="2"/>
      <c r="W7" s="2" t="s">
        <v>16</v>
      </c>
      <c r="X7" s="2">
        <f>1-X5-X6</f>
        <v>4.9999999999999933E-2</v>
      </c>
    </row>
    <row r="8" spans="1:24" ht="15.75" x14ac:dyDescent="0.25">
      <c r="B8" s="14">
        <v>0.125</v>
      </c>
      <c r="C8" s="21">
        <f>'Input C0'!D18</f>
        <v>3.6999999999999998E-2</v>
      </c>
      <c r="D8" s="13">
        <v>0</v>
      </c>
      <c r="E8" s="13">
        <f t="shared" ref="E8:E14" si="3">(R$5+R$6)/8</f>
        <v>133.82499999999999</v>
      </c>
      <c r="F8" s="13">
        <f t="shared" si="2"/>
        <v>0</v>
      </c>
      <c r="G8" s="13">
        <v>0</v>
      </c>
      <c r="H8" s="13">
        <f t="shared" si="0"/>
        <v>321.84912499999996</v>
      </c>
      <c r="I8" s="13">
        <f t="shared" si="1"/>
        <v>-321.84912499999996</v>
      </c>
      <c r="N8" s="2" t="s">
        <v>17</v>
      </c>
      <c r="O8" s="2">
        <f>'Input C1'!B5</f>
        <v>325</v>
      </c>
      <c r="P8" s="2"/>
      <c r="Q8" s="2" t="s">
        <v>53</v>
      </c>
      <c r="R8" s="2">
        <f>I173</f>
        <v>42882.710707499995</v>
      </c>
      <c r="S8" s="2"/>
      <c r="T8" s="2" t="s">
        <v>19</v>
      </c>
      <c r="U8" s="7">
        <f>R12</f>
        <v>17.170329670329672</v>
      </c>
      <c r="V8" s="2"/>
      <c r="W8" s="2"/>
    </row>
    <row r="9" spans="1:24" ht="15.75" x14ac:dyDescent="0.25">
      <c r="B9" s="14">
        <v>0.16666666666666699</v>
      </c>
      <c r="C9" s="21">
        <f>'Input C0'!D19</f>
        <v>3.354E-2</v>
      </c>
      <c r="D9" s="13">
        <v>0</v>
      </c>
      <c r="E9" s="13">
        <f t="shared" si="3"/>
        <v>133.82499999999999</v>
      </c>
      <c r="F9" s="13">
        <f t="shared" si="2"/>
        <v>0</v>
      </c>
      <c r="G9" s="13">
        <v>0</v>
      </c>
      <c r="H9" s="13">
        <f t="shared" si="0"/>
        <v>291.75188249999997</v>
      </c>
      <c r="I9" s="13">
        <f t="shared" si="1"/>
        <v>-291.75188249999997</v>
      </c>
      <c r="N9" s="2" t="s">
        <v>20</v>
      </c>
      <c r="O9" s="2">
        <f>'Input C1'!B6</f>
        <v>150</v>
      </c>
      <c r="P9" s="2"/>
      <c r="Q9" s="2" t="s">
        <v>18</v>
      </c>
      <c r="R9" s="2">
        <f>R8*52+O18</f>
        <v>2379900.9567899997</v>
      </c>
      <c r="S9" s="2"/>
      <c r="T9" s="2"/>
      <c r="U9" s="2"/>
      <c r="V9" s="2"/>
      <c r="W9" s="2"/>
    </row>
    <row r="10" spans="1:24" ht="15.75" x14ac:dyDescent="0.25">
      <c r="A10" s="20"/>
      <c r="B10" s="14">
        <v>0.20833333333333301</v>
      </c>
      <c r="C10" s="21">
        <f>'Input C0'!D20</f>
        <v>3.3000000000000002E-2</v>
      </c>
      <c r="D10" s="13">
        <v>0</v>
      </c>
      <c r="E10" s="13">
        <f t="shared" si="3"/>
        <v>133.82499999999999</v>
      </c>
      <c r="F10" s="13">
        <f t="shared" si="2"/>
        <v>0</v>
      </c>
      <c r="G10" s="13">
        <v>0</v>
      </c>
      <c r="H10" s="13">
        <f t="shared" si="0"/>
        <v>287.05462499999999</v>
      </c>
      <c r="I10" s="13">
        <f t="shared" si="1"/>
        <v>-287.05462499999999</v>
      </c>
      <c r="N10" s="2" t="s">
        <v>26</v>
      </c>
      <c r="O10" s="2">
        <f>'Input C1'!B7</f>
        <v>1</v>
      </c>
      <c r="P10" s="2"/>
      <c r="Q10" s="2" t="s">
        <v>21</v>
      </c>
      <c r="R10" s="8">
        <f>X5*R9</f>
        <v>118995.0478395</v>
      </c>
      <c r="S10" s="2"/>
      <c r="T10" s="2"/>
      <c r="U10" s="2"/>
      <c r="V10" s="2"/>
      <c r="W10" s="2"/>
    </row>
    <row r="11" spans="1:24" ht="15.75" x14ac:dyDescent="0.25">
      <c r="A11" s="20"/>
      <c r="B11" s="14">
        <v>0.25</v>
      </c>
      <c r="C11" s="21">
        <f>'Input C0'!D21</f>
        <v>3.2979999999999995E-2</v>
      </c>
      <c r="D11" s="13">
        <v>0</v>
      </c>
      <c r="E11" s="13">
        <f t="shared" si="3"/>
        <v>133.82499999999999</v>
      </c>
      <c r="F11" s="13">
        <f t="shared" si="2"/>
        <v>0</v>
      </c>
      <c r="G11" s="13">
        <v>0</v>
      </c>
      <c r="H11" s="13">
        <f t="shared" si="0"/>
        <v>286.88065249999994</v>
      </c>
      <c r="I11" s="13">
        <f t="shared" si="1"/>
        <v>-286.88065249999994</v>
      </c>
      <c r="N11" s="2" t="s">
        <v>23</v>
      </c>
      <c r="O11" s="2">
        <f>'Input C1'!B8</f>
        <v>65</v>
      </c>
      <c r="P11" s="2"/>
      <c r="Q11" s="2" t="s">
        <v>22</v>
      </c>
      <c r="R11" s="2">
        <f>(R9-R10)*R12</f>
        <v>38820499.810276441</v>
      </c>
      <c r="S11" s="2"/>
      <c r="T11" s="2"/>
      <c r="U11" s="2"/>
      <c r="V11" s="2"/>
      <c r="W11" s="2"/>
    </row>
    <row r="12" spans="1:24" ht="15.75" x14ac:dyDescent="0.25">
      <c r="A12" s="20"/>
      <c r="B12" s="15">
        <v>0.29166666666666702</v>
      </c>
      <c r="C12" s="21">
        <f>'Input C0'!D22</f>
        <v>3.3950000000000001E-2</v>
      </c>
      <c r="D12" s="16">
        <v>10</v>
      </c>
      <c r="E12" s="13">
        <f t="shared" si="3"/>
        <v>133.82499999999999</v>
      </c>
      <c r="F12" s="13">
        <f t="shared" si="2"/>
        <v>500</v>
      </c>
      <c r="G12" s="13">
        <v>0</v>
      </c>
      <c r="H12" s="13">
        <f t="shared" si="0"/>
        <v>295.31831874999995</v>
      </c>
      <c r="I12" s="13">
        <f t="shared" si="1"/>
        <v>204.68168125000005</v>
      </c>
      <c r="N12" s="2" t="s">
        <v>25</v>
      </c>
      <c r="O12" s="2">
        <f>'Input C1'!B9</f>
        <v>50000</v>
      </c>
      <c r="P12" s="2"/>
      <c r="Q12" s="2" t="s">
        <v>24</v>
      </c>
      <c r="R12" s="7">
        <f>O12/(8*7*52)</f>
        <v>17.170329670329672</v>
      </c>
      <c r="S12" s="2"/>
      <c r="T12" s="2"/>
      <c r="U12" s="2"/>
      <c r="V12" s="2"/>
      <c r="W12" s="2"/>
    </row>
    <row r="13" spans="1:24" ht="15.75" x14ac:dyDescent="0.25">
      <c r="A13" s="20"/>
      <c r="B13" s="15">
        <v>0.33333333333333398</v>
      </c>
      <c r="C13" s="21">
        <f>'Input C0'!D23</f>
        <v>3.5000000000000003E-2</v>
      </c>
      <c r="D13" s="16">
        <v>10</v>
      </c>
      <c r="E13" s="13">
        <f t="shared" si="3"/>
        <v>133.82499999999999</v>
      </c>
      <c r="F13" s="13">
        <f t="shared" si="2"/>
        <v>500</v>
      </c>
      <c r="G13" s="13">
        <v>0</v>
      </c>
      <c r="H13" s="13">
        <f t="shared" si="0"/>
        <v>304.45187500000003</v>
      </c>
      <c r="I13" s="13">
        <f t="shared" si="1"/>
        <v>195.54812499999997</v>
      </c>
      <c r="N13" s="2" t="s">
        <v>35</v>
      </c>
      <c r="O13" s="2">
        <v>320.60000000000002</v>
      </c>
      <c r="P13" s="2"/>
      <c r="Q13" s="2" t="s">
        <v>56</v>
      </c>
      <c r="R13" s="7">
        <f>(O11*(SUM(E5:E28)))/(1000*8)</f>
        <v>8.6986250000000016</v>
      </c>
      <c r="S13" s="2"/>
      <c r="T13" s="2"/>
      <c r="U13" s="2"/>
      <c r="V13" s="2"/>
      <c r="W13" s="2"/>
    </row>
    <row r="14" spans="1:24" ht="15.75" x14ac:dyDescent="0.25">
      <c r="A14" s="20"/>
      <c r="B14" s="15">
        <v>0.375</v>
      </c>
      <c r="C14" s="21">
        <f>'Input C0'!D24</f>
        <v>3.5709999999999999E-2</v>
      </c>
      <c r="D14" s="16">
        <v>15</v>
      </c>
      <c r="E14" s="13">
        <f t="shared" si="3"/>
        <v>133.82499999999999</v>
      </c>
      <c r="F14" s="13">
        <f t="shared" si="2"/>
        <v>750</v>
      </c>
      <c r="G14" s="13">
        <v>0</v>
      </c>
      <c r="H14" s="13">
        <f t="shared" si="0"/>
        <v>310.62789874999999</v>
      </c>
      <c r="I14" s="13">
        <f t="shared" si="1"/>
        <v>439.37210125000001</v>
      </c>
      <c r="N14" s="2" t="s">
        <v>36</v>
      </c>
      <c r="O14" s="2">
        <v>5</v>
      </c>
      <c r="P14" s="2"/>
      <c r="Q14" s="2" t="s">
        <v>54</v>
      </c>
      <c r="R14" s="8">
        <f>R9-R10-U7</f>
        <v>118995.04783950001</v>
      </c>
      <c r="S14" s="2"/>
      <c r="T14" s="2"/>
      <c r="U14" s="2"/>
      <c r="V14" s="2"/>
      <c r="W14" s="2"/>
    </row>
    <row r="15" spans="1:24" ht="15.75" x14ac:dyDescent="0.25">
      <c r="A15" s="20"/>
      <c r="B15" s="15">
        <v>0.41666666666666702</v>
      </c>
      <c r="C15" s="21">
        <f>'Input C0'!D25</f>
        <v>3.6899999999999995E-2</v>
      </c>
      <c r="D15" s="16">
        <v>5</v>
      </c>
      <c r="E15" s="13">
        <v>0</v>
      </c>
      <c r="F15" s="13">
        <f t="shared" si="2"/>
        <v>250</v>
      </c>
      <c r="G15" s="13">
        <v>0</v>
      </c>
      <c r="H15" s="13">
        <f t="shared" si="0"/>
        <v>0</v>
      </c>
      <c r="I15" s="13">
        <f t="shared" si="1"/>
        <v>250</v>
      </c>
      <c r="L15" s="2"/>
      <c r="M15" s="2"/>
      <c r="N15" s="2" t="s">
        <v>43</v>
      </c>
      <c r="O15" s="2">
        <v>0.19</v>
      </c>
      <c r="P15" s="2"/>
      <c r="Q15" s="2"/>
      <c r="R15" s="2"/>
      <c r="S15" s="2"/>
      <c r="T15" s="2"/>
      <c r="U15" s="2"/>
    </row>
    <row r="16" spans="1:24" ht="15.75" x14ac:dyDescent="0.25">
      <c r="A16" s="20"/>
      <c r="B16" s="15">
        <v>0.45833333333333398</v>
      </c>
      <c r="C16" s="21">
        <f>'Input C0'!D26</f>
        <v>3.7999999999999999E-2</v>
      </c>
      <c r="D16" s="16">
        <v>5</v>
      </c>
      <c r="E16" s="13">
        <v>0</v>
      </c>
      <c r="F16" s="13">
        <f t="shared" si="2"/>
        <v>250</v>
      </c>
      <c r="G16" s="13">
        <f>O$15*O$16</f>
        <v>570</v>
      </c>
      <c r="H16" s="13">
        <f t="shared" si="0"/>
        <v>0</v>
      </c>
      <c r="I16" s="13">
        <f t="shared" si="1"/>
        <v>820</v>
      </c>
      <c r="N16" t="s">
        <v>44</v>
      </c>
      <c r="O16">
        <v>3000</v>
      </c>
    </row>
    <row r="17" spans="1:15" ht="15.75" x14ac:dyDescent="0.25">
      <c r="A17" s="20"/>
      <c r="B17" s="15">
        <v>0.5</v>
      </c>
      <c r="C17" s="21">
        <f>'Input C0'!D27</f>
        <v>4.3900000000000002E-2</v>
      </c>
      <c r="D17" s="16">
        <v>4</v>
      </c>
      <c r="E17" s="13">
        <v>0</v>
      </c>
      <c r="F17" s="13">
        <f t="shared" si="2"/>
        <v>200</v>
      </c>
      <c r="G17" s="13">
        <f>O$15*O$16</f>
        <v>570</v>
      </c>
      <c r="H17" s="13">
        <f t="shared" si="0"/>
        <v>0</v>
      </c>
      <c r="I17" s="13">
        <f t="shared" si="1"/>
        <v>770</v>
      </c>
      <c r="N17" t="s">
        <v>45</v>
      </c>
      <c r="O17">
        <v>2</v>
      </c>
    </row>
    <row r="18" spans="1:15" ht="15.75" x14ac:dyDescent="0.25">
      <c r="A18" s="17"/>
      <c r="B18" s="15">
        <v>0.54166666666666696</v>
      </c>
      <c r="C18" s="21">
        <f>'Input C0'!D28</f>
        <v>4.9210000000000004E-2</v>
      </c>
      <c r="D18" s="16">
        <v>2</v>
      </c>
      <c r="E18" s="13">
        <v>0</v>
      </c>
      <c r="F18" s="13">
        <f t="shared" si="2"/>
        <v>100</v>
      </c>
      <c r="G18" s="13">
        <v>0</v>
      </c>
      <c r="H18" s="13">
        <f t="shared" si="0"/>
        <v>0</v>
      </c>
      <c r="I18" s="13">
        <f t="shared" si="1"/>
        <v>100</v>
      </c>
      <c r="N18" t="s">
        <v>55</v>
      </c>
      <c r="O18">
        <v>150000</v>
      </c>
    </row>
    <row r="19" spans="1:15" ht="15.75" x14ac:dyDescent="0.25">
      <c r="B19" s="15">
        <v>0.58333333333333404</v>
      </c>
      <c r="C19" s="21">
        <f>'Input C0'!D29</f>
        <v>4.5030000000000001E-2</v>
      </c>
      <c r="D19" s="16">
        <v>2</v>
      </c>
      <c r="E19" s="13">
        <v>0</v>
      </c>
      <c r="F19" s="13">
        <f t="shared" si="2"/>
        <v>100</v>
      </c>
      <c r="G19" s="13">
        <v>0</v>
      </c>
      <c r="H19" s="13">
        <f t="shared" si="0"/>
        <v>0</v>
      </c>
      <c r="I19" s="13">
        <f t="shared" si="1"/>
        <v>100</v>
      </c>
    </row>
    <row r="20" spans="1:15" ht="15.75" x14ac:dyDescent="0.25">
      <c r="B20" s="15">
        <v>0.625</v>
      </c>
      <c r="C20" s="21">
        <f>'Input C0'!D30</f>
        <v>3.9979999999999995E-2</v>
      </c>
      <c r="D20" s="16">
        <v>2</v>
      </c>
      <c r="E20" s="13">
        <v>0</v>
      </c>
      <c r="F20" s="13">
        <f t="shared" si="2"/>
        <v>100</v>
      </c>
      <c r="G20" s="13">
        <v>0</v>
      </c>
      <c r="H20" s="13">
        <f t="shared" si="0"/>
        <v>0</v>
      </c>
      <c r="I20" s="13">
        <f t="shared" si="1"/>
        <v>100</v>
      </c>
    </row>
    <row r="21" spans="1:15" ht="15.75" x14ac:dyDescent="0.25">
      <c r="B21" s="15">
        <v>0.66666666666666696</v>
      </c>
      <c r="C21" s="21">
        <f>'Input C0'!D31</f>
        <v>4.113E-2</v>
      </c>
      <c r="D21" s="16">
        <v>2</v>
      </c>
      <c r="E21" s="13">
        <v>0</v>
      </c>
      <c r="F21" s="13">
        <f t="shared" si="2"/>
        <v>100</v>
      </c>
      <c r="G21" s="13">
        <v>0</v>
      </c>
      <c r="H21" s="13">
        <f t="shared" si="0"/>
        <v>0</v>
      </c>
      <c r="I21" s="13">
        <f t="shared" si="1"/>
        <v>100</v>
      </c>
    </row>
    <row r="22" spans="1:15" ht="15.75" x14ac:dyDescent="0.25">
      <c r="B22" s="15">
        <v>0.70833333333333404</v>
      </c>
      <c r="C22" s="21">
        <f>'Input C0'!D32</f>
        <v>4.496E-2</v>
      </c>
      <c r="D22" s="16">
        <v>3</v>
      </c>
      <c r="E22" s="13">
        <v>0</v>
      </c>
      <c r="F22" s="13">
        <f t="shared" si="2"/>
        <v>150</v>
      </c>
      <c r="G22" s="13">
        <v>0</v>
      </c>
      <c r="H22" s="13">
        <f t="shared" si="0"/>
        <v>0</v>
      </c>
      <c r="I22" s="13">
        <f t="shared" si="1"/>
        <v>150</v>
      </c>
    </row>
    <row r="23" spans="1:15" ht="15.75" x14ac:dyDescent="0.25">
      <c r="B23" s="15">
        <v>0.750000000000001</v>
      </c>
      <c r="C23" s="21">
        <f>'Input C0'!D33</f>
        <v>4.6380000000000005E-2</v>
      </c>
      <c r="D23" s="16">
        <v>25</v>
      </c>
      <c r="E23" s="13">
        <v>0</v>
      </c>
      <c r="F23" s="13">
        <f t="shared" si="2"/>
        <v>1250</v>
      </c>
      <c r="G23" s="13">
        <v>0</v>
      </c>
      <c r="H23" s="13">
        <f t="shared" si="0"/>
        <v>0</v>
      </c>
      <c r="I23" s="13">
        <f t="shared" si="1"/>
        <v>1250</v>
      </c>
    </row>
    <row r="24" spans="1:15" ht="15.75" x14ac:dyDescent="0.25">
      <c r="B24" s="15">
        <v>0.79166666666666696</v>
      </c>
      <c r="C24" s="21">
        <f>'Input C0'!D34</f>
        <v>8.8999999999999996E-2</v>
      </c>
      <c r="D24" s="16">
        <v>25</v>
      </c>
      <c r="E24" s="13">
        <v>0</v>
      </c>
      <c r="F24" s="13">
        <f t="shared" si="2"/>
        <v>1250</v>
      </c>
      <c r="G24" s="13">
        <v>0</v>
      </c>
      <c r="H24" s="13">
        <f t="shared" si="0"/>
        <v>0</v>
      </c>
      <c r="I24" s="13">
        <f t="shared" si="1"/>
        <v>1250</v>
      </c>
    </row>
    <row r="25" spans="1:15" ht="15.75" x14ac:dyDescent="0.25">
      <c r="B25" s="15">
        <v>0.83333333333333404</v>
      </c>
      <c r="C25" s="21">
        <f>'Input C0'!D35</f>
        <v>6.0929999999999998E-2</v>
      </c>
      <c r="D25" s="16">
        <v>25</v>
      </c>
      <c r="E25" s="13">
        <v>0</v>
      </c>
      <c r="F25" s="13">
        <f t="shared" si="2"/>
        <v>1250</v>
      </c>
      <c r="G25" s="13">
        <v>0</v>
      </c>
      <c r="H25" s="13">
        <f t="shared" si="0"/>
        <v>0</v>
      </c>
      <c r="I25" s="13">
        <f t="shared" si="1"/>
        <v>1250</v>
      </c>
    </row>
    <row r="26" spans="1:15" ht="15.75" x14ac:dyDescent="0.25">
      <c r="B26" s="15">
        <v>0.875000000000001</v>
      </c>
      <c r="C26" s="21">
        <f>'Input C0'!D36</f>
        <v>4.0100000000000004E-2</v>
      </c>
      <c r="D26" s="16">
        <v>10</v>
      </c>
      <c r="E26" s="13">
        <v>0</v>
      </c>
      <c r="F26" s="13">
        <f t="shared" si="2"/>
        <v>500</v>
      </c>
      <c r="G26" s="13">
        <v>0</v>
      </c>
      <c r="H26" s="13">
        <f t="shared" si="0"/>
        <v>0</v>
      </c>
      <c r="I26" s="13">
        <f t="shared" si="1"/>
        <v>500</v>
      </c>
    </row>
    <row r="27" spans="1:15" ht="15.75" x14ac:dyDescent="0.25">
      <c r="B27" s="15">
        <v>0.91666666666666696</v>
      </c>
      <c r="C27" s="21">
        <f>'Input C0'!D37</f>
        <v>3.6700000000000003E-2</v>
      </c>
      <c r="D27" s="13">
        <v>5</v>
      </c>
      <c r="E27" s="13">
        <v>0</v>
      </c>
      <c r="F27" s="13">
        <f t="shared" si="2"/>
        <v>250</v>
      </c>
      <c r="G27" s="13">
        <v>0</v>
      </c>
      <c r="H27" s="13">
        <f t="shared" si="0"/>
        <v>0</v>
      </c>
      <c r="I27" s="13">
        <f t="shared" si="1"/>
        <v>250</v>
      </c>
    </row>
    <row r="28" spans="1:15" ht="15.75" x14ac:dyDescent="0.25">
      <c r="B28" s="14">
        <v>0.95833333333333404</v>
      </c>
      <c r="C28" s="21">
        <f>'Input C0'!D38</f>
        <v>3.5459999999999998E-2</v>
      </c>
      <c r="D28" s="13">
        <v>0</v>
      </c>
      <c r="E28" s="13">
        <v>0</v>
      </c>
      <c r="F28" s="13">
        <f t="shared" si="2"/>
        <v>0</v>
      </c>
      <c r="G28" s="13">
        <v>0</v>
      </c>
      <c r="H28" s="13">
        <f t="shared" si="0"/>
        <v>0</v>
      </c>
      <c r="I28" s="13">
        <f t="shared" si="1"/>
        <v>0</v>
      </c>
    </row>
    <row r="29" spans="1:15" ht="15.75" x14ac:dyDescent="0.25">
      <c r="B29" s="14">
        <v>0</v>
      </c>
      <c r="C29" s="21">
        <f>'Input C0'!D39</f>
        <v>3.5049999999999998E-2</v>
      </c>
      <c r="D29" s="13">
        <v>0</v>
      </c>
      <c r="E29" s="13">
        <v>0</v>
      </c>
      <c r="F29" s="13">
        <f>D29*O$7*O$6</f>
        <v>0</v>
      </c>
      <c r="G29" s="13">
        <v>0</v>
      </c>
      <c r="H29" s="13">
        <f t="shared" si="0"/>
        <v>0</v>
      </c>
      <c r="I29" s="13">
        <f t="shared" si="1"/>
        <v>0</v>
      </c>
      <c r="J29" s="12"/>
    </row>
    <row r="30" spans="1:15" ht="15.75" x14ac:dyDescent="0.25">
      <c r="A30" t="s">
        <v>37</v>
      </c>
      <c r="B30" s="14">
        <v>4.1666666666666699E-2</v>
      </c>
      <c r="C30" s="21">
        <f>'Input C0'!D40</f>
        <v>3.5029999999999999E-2</v>
      </c>
      <c r="D30" s="13">
        <v>0</v>
      </c>
      <c r="E30" s="13">
        <v>0</v>
      </c>
      <c r="F30" s="13">
        <f t="shared" ref="F30:F52" si="4">D30*O$7*O$6</f>
        <v>0</v>
      </c>
      <c r="G30" s="13">
        <v>0</v>
      </c>
      <c r="H30" s="13">
        <f t="shared" si="0"/>
        <v>0</v>
      </c>
      <c r="I30" s="13">
        <f t="shared" si="1"/>
        <v>0</v>
      </c>
      <c r="J30" s="2"/>
    </row>
    <row r="31" spans="1:15" ht="15.75" x14ac:dyDescent="0.25">
      <c r="B31" s="14">
        <v>8.3333333333333301E-2</v>
      </c>
      <c r="C31" s="21">
        <f>'Input C0'!D41</f>
        <v>3.5560000000000001E-2</v>
      </c>
      <c r="D31" s="13">
        <v>0</v>
      </c>
      <c r="E31" s="13">
        <f>(R$5)/8</f>
        <v>93.75</v>
      </c>
      <c r="F31" s="13">
        <f t="shared" si="4"/>
        <v>0</v>
      </c>
      <c r="G31" s="13">
        <v>0</v>
      </c>
      <c r="H31" s="13">
        <f t="shared" si="0"/>
        <v>216.69375000000002</v>
      </c>
      <c r="I31" s="13">
        <f t="shared" si="1"/>
        <v>-216.69375000000002</v>
      </c>
      <c r="J31" s="2"/>
    </row>
    <row r="32" spans="1:15" ht="15.75" x14ac:dyDescent="0.25">
      <c r="B32" s="14">
        <v>0.125</v>
      </c>
      <c r="C32" s="21">
        <f>'Input C0'!D42</f>
        <v>3.5000000000000003E-2</v>
      </c>
      <c r="D32" s="13">
        <v>0</v>
      </c>
      <c r="E32" s="13">
        <f t="shared" ref="E32:E38" si="5">(R$5)/8</f>
        <v>93.75</v>
      </c>
      <c r="F32" s="13">
        <f t="shared" si="4"/>
        <v>0</v>
      </c>
      <c r="G32" s="13">
        <v>0</v>
      </c>
      <c r="H32" s="13">
        <f t="shared" si="0"/>
        <v>213.28125000000003</v>
      </c>
      <c r="I32" s="13">
        <f t="shared" si="1"/>
        <v>-213.28125000000003</v>
      </c>
      <c r="J32" s="2"/>
    </row>
    <row r="33" spans="2:9" ht="15.75" x14ac:dyDescent="0.25">
      <c r="B33" s="14">
        <v>0.16666666666666699</v>
      </c>
      <c r="C33" s="21">
        <f>'Input C0'!D43</f>
        <v>3.4099999999999998E-2</v>
      </c>
      <c r="D33" s="13">
        <v>0</v>
      </c>
      <c r="E33" s="13">
        <f t="shared" si="5"/>
        <v>93.75</v>
      </c>
      <c r="F33" s="13">
        <f t="shared" si="4"/>
        <v>0</v>
      </c>
      <c r="G33" s="13">
        <v>0</v>
      </c>
      <c r="H33" s="13">
        <f t="shared" si="0"/>
        <v>207.796875</v>
      </c>
      <c r="I33" s="13">
        <f t="shared" si="1"/>
        <v>-207.796875</v>
      </c>
    </row>
    <row r="34" spans="2:9" ht="15.75" x14ac:dyDescent="0.25">
      <c r="B34" s="14">
        <v>0.20833333333333301</v>
      </c>
      <c r="C34" s="21">
        <f>'Input C0'!D44</f>
        <v>3.4099999999999998E-2</v>
      </c>
      <c r="D34" s="13">
        <v>0</v>
      </c>
      <c r="E34" s="13">
        <f t="shared" si="5"/>
        <v>93.75</v>
      </c>
      <c r="F34" s="13">
        <f t="shared" si="4"/>
        <v>0</v>
      </c>
      <c r="G34" s="13">
        <v>0</v>
      </c>
      <c r="H34" s="13">
        <f t="shared" si="0"/>
        <v>207.796875</v>
      </c>
      <c r="I34" s="13">
        <f t="shared" si="1"/>
        <v>-207.796875</v>
      </c>
    </row>
    <row r="35" spans="2:9" ht="15.75" x14ac:dyDescent="0.25">
      <c r="B35" s="14">
        <v>0.25</v>
      </c>
      <c r="C35" s="21">
        <f>'Input C0'!D45</f>
        <v>3.7969999999999997E-2</v>
      </c>
      <c r="D35" s="13">
        <v>0</v>
      </c>
      <c r="E35" s="13">
        <f t="shared" si="5"/>
        <v>93.75</v>
      </c>
      <c r="F35" s="13">
        <f t="shared" si="4"/>
        <v>0</v>
      </c>
      <c r="G35" s="13">
        <v>0</v>
      </c>
      <c r="H35" s="13">
        <f t="shared" si="0"/>
        <v>231.37968749999999</v>
      </c>
      <c r="I35" s="13">
        <f t="shared" si="1"/>
        <v>-231.37968749999999</v>
      </c>
    </row>
    <row r="36" spans="2:9" ht="15.75" x14ac:dyDescent="0.25">
      <c r="B36" s="15">
        <v>0.29166666666666702</v>
      </c>
      <c r="C36" s="21">
        <f>'Input C0'!D46</f>
        <v>4.9959999999999997E-2</v>
      </c>
      <c r="D36" s="16">
        <v>10</v>
      </c>
      <c r="E36" s="13">
        <f t="shared" si="5"/>
        <v>93.75</v>
      </c>
      <c r="F36" s="13">
        <f t="shared" si="4"/>
        <v>500</v>
      </c>
      <c r="G36" s="13">
        <v>0</v>
      </c>
      <c r="H36" s="13">
        <f t="shared" si="0"/>
        <v>304.44374999999997</v>
      </c>
      <c r="I36" s="13">
        <f t="shared" si="1"/>
        <v>195.55625000000003</v>
      </c>
    </row>
    <row r="37" spans="2:9" ht="15.75" x14ac:dyDescent="0.25">
      <c r="B37" s="15">
        <v>0.33333333333333398</v>
      </c>
      <c r="C37" s="21">
        <f>'Input C0'!D47</f>
        <v>3.9399999999999998E-2</v>
      </c>
      <c r="D37" s="16">
        <v>10</v>
      </c>
      <c r="E37" s="13">
        <f t="shared" si="5"/>
        <v>93.75</v>
      </c>
      <c r="F37" s="13">
        <f t="shared" si="4"/>
        <v>500</v>
      </c>
      <c r="G37" s="13">
        <v>0</v>
      </c>
      <c r="H37" s="13">
        <f t="shared" si="0"/>
        <v>240.09374999999997</v>
      </c>
      <c r="I37" s="13">
        <f t="shared" si="1"/>
        <v>259.90625</v>
      </c>
    </row>
    <row r="38" spans="2:9" ht="15.75" x14ac:dyDescent="0.25">
      <c r="B38" s="15">
        <v>0.375</v>
      </c>
      <c r="C38" s="21">
        <f>'Input C0'!D48</f>
        <v>5.0599999999999999E-2</v>
      </c>
      <c r="D38" s="16">
        <v>15</v>
      </c>
      <c r="E38" s="13">
        <f t="shared" si="5"/>
        <v>93.75</v>
      </c>
      <c r="F38" s="13">
        <f t="shared" si="4"/>
        <v>750</v>
      </c>
      <c r="G38" s="13">
        <v>0</v>
      </c>
      <c r="H38" s="13">
        <f t="shared" si="0"/>
        <v>308.34375</v>
      </c>
      <c r="I38" s="13">
        <f t="shared" si="1"/>
        <v>441.65625</v>
      </c>
    </row>
    <row r="39" spans="2:9" ht="15.75" x14ac:dyDescent="0.25">
      <c r="B39" s="15">
        <v>0.41666666666666702</v>
      </c>
      <c r="C39" s="21">
        <f>'Input C0'!D49</f>
        <v>5.7000000000000002E-2</v>
      </c>
      <c r="D39" s="16">
        <v>5</v>
      </c>
      <c r="E39" s="13">
        <v>0</v>
      </c>
      <c r="F39" s="13">
        <f t="shared" si="4"/>
        <v>250</v>
      </c>
      <c r="G39" s="13">
        <v>0</v>
      </c>
      <c r="H39" s="13">
        <f t="shared" si="0"/>
        <v>0</v>
      </c>
      <c r="I39" s="13">
        <f t="shared" si="1"/>
        <v>250</v>
      </c>
    </row>
    <row r="40" spans="2:9" ht="15.75" x14ac:dyDescent="0.25">
      <c r="B40" s="15">
        <v>0.45833333333333398</v>
      </c>
      <c r="C40" s="21">
        <f>'Input C0'!D50</f>
        <v>5.0799999999999998E-2</v>
      </c>
      <c r="D40" s="16">
        <v>5</v>
      </c>
      <c r="E40" s="13">
        <v>0</v>
      </c>
      <c r="F40" s="13">
        <f t="shared" si="4"/>
        <v>250</v>
      </c>
      <c r="G40" s="13">
        <f>O$15*O$16</f>
        <v>570</v>
      </c>
      <c r="H40" s="13">
        <f t="shared" si="0"/>
        <v>0</v>
      </c>
      <c r="I40" s="13">
        <f t="shared" si="1"/>
        <v>820</v>
      </c>
    </row>
    <row r="41" spans="2:9" ht="15.75" x14ac:dyDescent="0.25">
      <c r="B41" s="15">
        <v>0.5</v>
      </c>
      <c r="C41" s="21">
        <f>'Input C0'!D51</f>
        <v>4.2610000000000002E-2</v>
      </c>
      <c r="D41" s="16">
        <v>4</v>
      </c>
      <c r="E41" s="13">
        <v>0</v>
      </c>
      <c r="F41" s="13">
        <f t="shared" si="4"/>
        <v>200</v>
      </c>
      <c r="G41" s="13">
        <f>O$15*O$16</f>
        <v>570</v>
      </c>
      <c r="H41" s="13">
        <f t="shared" si="0"/>
        <v>0</v>
      </c>
      <c r="I41" s="13">
        <f t="shared" si="1"/>
        <v>770</v>
      </c>
    </row>
    <row r="42" spans="2:9" ht="15.75" x14ac:dyDescent="0.25">
      <c r="B42" s="15">
        <v>0.54166666666666696</v>
      </c>
      <c r="C42" s="21">
        <f>'Input C0'!D52</f>
        <v>4.1259999999999998E-2</v>
      </c>
      <c r="D42" s="16">
        <v>2</v>
      </c>
      <c r="E42" s="13">
        <v>0</v>
      </c>
      <c r="F42" s="13">
        <f t="shared" si="4"/>
        <v>100</v>
      </c>
      <c r="G42" s="13">
        <v>0</v>
      </c>
      <c r="H42" s="13">
        <f t="shared" si="0"/>
        <v>0</v>
      </c>
      <c r="I42" s="13">
        <f t="shared" si="1"/>
        <v>100</v>
      </c>
    </row>
    <row r="43" spans="2:9" ht="15.75" x14ac:dyDescent="0.25">
      <c r="B43" s="15">
        <v>0.58333333333333404</v>
      </c>
      <c r="C43" s="21">
        <f>'Input C0'!D53</f>
        <v>3.9850000000000003E-2</v>
      </c>
      <c r="D43" s="16">
        <v>2</v>
      </c>
      <c r="E43" s="13">
        <v>0</v>
      </c>
      <c r="F43" s="13">
        <f t="shared" si="4"/>
        <v>100</v>
      </c>
      <c r="G43" s="13">
        <v>0</v>
      </c>
      <c r="H43" s="13">
        <f t="shared" si="0"/>
        <v>0</v>
      </c>
      <c r="I43" s="13">
        <f t="shared" si="1"/>
        <v>100</v>
      </c>
    </row>
    <row r="44" spans="2:9" ht="15.75" x14ac:dyDescent="0.25">
      <c r="B44" s="15">
        <v>0.625</v>
      </c>
      <c r="C44" s="21">
        <f>'Input C0'!D54</f>
        <v>3.8170000000000003E-2</v>
      </c>
      <c r="D44" s="16">
        <v>2</v>
      </c>
      <c r="E44" s="13">
        <v>0</v>
      </c>
      <c r="F44" s="13">
        <f t="shared" si="4"/>
        <v>100</v>
      </c>
      <c r="G44" s="13">
        <v>0</v>
      </c>
      <c r="H44" s="13">
        <f t="shared" si="0"/>
        <v>0</v>
      </c>
      <c r="I44" s="13">
        <f t="shared" si="1"/>
        <v>100</v>
      </c>
    </row>
    <row r="45" spans="2:9" ht="15.75" x14ac:dyDescent="0.25">
      <c r="B45" s="15">
        <v>0.66666666666666696</v>
      </c>
      <c r="C45" s="21">
        <f>'Input C0'!D55</f>
        <v>3.8179999999999999E-2</v>
      </c>
      <c r="D45" s="16">
        <v>2</v>
      </c>
      <c r="E45" s="13">
        <v>0</v>
      </c>
      <c r="F45" s="13">
        <f t="shared" si="4"/>
        <v>100</v>
      </c>
      <c r="G45" s="13">
        <v>0</v>
      </c>
      <c r="H45" s="13">
        <f t="shared" si="0"/>
        <v>0</v>
      </c>
      <c r="I45" s="13">
        <f t="shared" si="1"/>
        <v>100</v>
      </c>
    </row>
    <row r="46" spans="2:9" ht="15.75" x14ac:dyDescent="0.25">
      <c r="B46" s="15">
        <v>0.70833333333333404</v>
      </c>
      <c r="C46" s="21">
        <f>'Input C0'!D56</f>
        <v>4.3900000000000002E-2</v>
      </c>
      <c r="D46" s="16">
        <v>3</v>
      </c>
      <c r="E46" s="13">
        <v>0</v>
      </c>
      <c r="F46" s="13">
        <f t="shared" si="4"/>
        <v>150</v>
      </c>
      <c r="G46" s="13">
        <v>0</v>
      </c>
      <c r="H46" s="13">
        <f t="shared" si="0"/>
        <v>0</v>
      </c>
      <c r="I46" s="13">
        <f t="shared" si="1"/>
        <v>150</v>
      </c>
    </row>
    <row r="47" spans="2:9" ht="15.75" x14ac:dyDescent="0.25">
      <c r="B47" s="15">
        <v>0.750000000000001</v>
      </c>
      <c r="C47" s="21">
        <f>'Input C0'!D57</f>
        <v>6.3E-2</v>
      </c>
      <c r="D47" s="16">
        <v>25</v>
      </c>
      <c r="E47" s="13">
        <v>0</v>
      </c>
      <c r="F47" s="13">
        <f t="shared" si="4"/>
        <v>1250</v>
      </c>
      <c r="G47" s="13">
        <v>0</v>
      </c>
      <c r="H47" s="13">
        <f t="shared" si="0"/>
        <v>0</v>
      </c>
      <c r="I47" s="13">
        <f t="shared" si="1"/>
        <v>1250</v>
      </c>
    </row>
    <row r="48" spans="2:9" ht="15.75" x14ac:dyDescent="0.25">
      <c r="B48" s="15">
        <v>0.79166666666666696</v>
      </c>
      <c r="C48" s="21">
        <f>'Input C0'!D58</f>
        <v>0.11</v>
      </c>
      <c r="D48" s="16">
        <v>25</v>
      </c>
      <c r="E48" s="13">
        <v>0</v>
      </c>
      <c r="F48" s="13">
        <f t="shared" si="4"/>
        <v>1250</v>
      </c>
      <c r="G48" s="13">
        <v>0</v>
      </c>
      <c r="H48" s="13">
        <f t="shared" si="0"/>
        <v>0</v>
      </c>
      <c r="I48" s="13">
        <f t="shared" si="1"/>
        <v>1250</v>
      </c>
    </row>
    <row r="49" spans="1:9" ht="15.75" x14ac:dyDescent="0.25">
      <c r="B49" s="15">
        <v>0.83333333333333404</v>
      </c>
      <c r="C49" s="21">
        <f>'Input C0'!D59</f>
        <v>6.5000000000000002E-2</v>
      </c>
      <c r="D49" s="16">
        <v>25</v>
      </c>
      <c r="E49" s="13">
        <v>0</v>
      </c>
      <c r="F49" s="13">
        <f t="shared" si="4"/>
        <v>1250</v>
      </c>
      <c r="G49" s="13">
        <v>0</v>
      </c>
      <c r="H49" s="13">
        <f t="shared" si="0"/>
        <v>0</v>
      </c>
      <c r="I49" s="13">
        <f t="shared" si="1"/>
        <v>1250</v>
      </c>
    </row>
    <row r="50" spans="1:9" ht="15.75" x14ac:dyDescent="0.25">
      <c r="B50" s="15">
        <v>0.875000000000001</v>
      </c>
      <c r="C50" s="21">
        <f>'Input C0'!D60</f>
        <v>4.2900000000000001E-2</v>
      </c>
      <c r="D50" s="16">
        <v>10</v>
      </c>
      <c r="E50" s="13">
        <v>0</v>
      </c>
      <c r="F50" s="13">
        <f t="shared" si="4"/>
        <v>500</v>
      </c>
      <c r="G50" s="13">
        <v>0</v>
      </c>
      <c r="H50" s="13">
        <f t="shared" si="0"/>
        <v>0</v>
      </c>
      <c r="I50" s="13">
        <f t="shared" si="1"/>
        <v>500</v>
      </c>
    </row>
    <row r="51" spans="1:9" ht="15.75" x14ac:dyDescent="0.25">
      <c r="B51" s="15">
        <v>0.91666666666666696</v>
      </c>
      <c r="C51" s="21">
        <f>'Input C0'!D61</f>
        <v>4.3029999999999999E-2</v>
      </c>
      <c r="D51" s="13">
        <v>5</v>
      </c>
      <c r="E51" s="13">
        <v>0</v>
      </c>
      <c r="F51" s="13">
        <f t="shared" si="4"/>
        <v>250</v>
      </c>
      <c r="G51" s="13">
        <v>0</v>
      </c>
      <c r="H51" s="13">
        <f t="shared" si="0"/>
        <v>0</v>
      </c>
      <c r="I51" s="13">
        <f t="shared" si="1"/>
        <v>250</v>
      </c>
    </row>
    <row r="52" spans="1:9" ht="15.75" x14ac:dyDescent="0.25">
      <c r="B52" s="14">
        <v>0.95833333333333404</v>
      </c>
      <c r="C52" s="21">
        <f>'Input C0'!D62</f>
        <v>3.6409999999999998E-2</v>
      </c>
      <c r="D52" s="13">
        <v>0</v>
      </c>
      <c r="E52" s="13">
        <v>0</v>
      </c>
      <c r="F52" s="13">
        <f t="shared" si="4"/>
        <v>0</v>
      </c>
      <c r="G52" s="13">
        <v>0</v>
      </c>
      <c r="H52" s="13">
        <f t="shared" si="0"/>
        <v>0</v>
      </c>
      <c r="I52" s="13">
        <f t="shared" si="1"/>
        <v>0</v>
      </c>
    </row>
    <row r="53" spans="1:9" ht="15.75" x14ac:dyDescent="0.25">
      <c r="B53" s="14">
        <v>0</v>
      </c>
      <c r="C53" s="21">
        <f>'Input C0'!D63</f>
        <v>3.6899999999999995E-2</v>
      </c>
      <c r="D53" s="13">
        <v>0</v>
      </c>
      <c r="E53" s="13">
        <v>0</v>
      </c>
      <c r="F53" s="13">
        <f>D53*O$7*O$6</f>
        <v>0</v>
      </c>
      <c r="G53" s="13">
        <v>0</v>
      </c>
      <c r="H53" s="13">
        <f t="shared" si="0"/>
        <v>0</v>
      </c>
      <c r="I53" s="13">
        <f t="shared" si="1"/>
        <v>0</v>
      </c>
    </row>
    <row r="54" spans="1:9" ht="15.75" x14ac:dyDescent="0.25">
      <c r="A54" t="s">
        <v>39</v>
      </c>
      <c r="B54" s="14">
        <v>4.1666666666666699E-2</v>
      </c>
      <c r="C54" s="21">
        <f>'Input C0'!D64</f>
        <v>3.6990000000000002E-2</v>
      </c>
      <c r="D54" s="13">
        <v>0</v>
      </c>
      <c r="E54" s="13">
        <v>0</v>
      </c>
      <c r="F54" s="13">
        <f t="shared" ref="F54:F76" si="6">D54*O$7*O$6</f>
        <v>0</v>
      </c>
      <c r="G54" s="13">
        <v>0</v>
      </c>
      <c r="H54" s="13">
        <f t="shared" si="0"/>
        <v>0</v>
      </c>
      <c r="I54" s="13">
        <f t="shared" si="1"/>
        <v>0</v>
      </c>
    </row>
    <row r="55" spans="1:9" ht="15.75" x14ac:dyDescent="0.25">
      <c r="B55" s="14">
        <v>8.3333333333333301E-2</v>
      </c>
      <c r="C55" s="21">
        <f>'Input C0'!D65</f>
        <v>3.6789999999999996E-2</v>
      </c>
      <c r="D55" s="13">
        <v>0</v>
      </c>
      <c r="E55" s="13">
        <f>(R$5+R$6)/8</f>
        <v>133.82499999999999</v>
      </c>
      <c r="F55" s="13">
        <f t="shared" si="6"/>
        <v>0</v>
      </c>
      <c r="G55" s="13">
        <v>0</v>
      </c>
      <c r="H55" s="13">
        <f t="shared" si="0"/>
        <v>320.02241374999994</v>
      </c>
      <c r="I55" s="13">
        <f t="shared" si="1"/>
        <v>-320.02241374999994</v>
      </c>
    </row>
    <row r="56" spans="1:9" ht="15.75" x14ac:dyDescent="0.25">
      <c r="B56" s="14">
        <v>0.125</v>
      </c>
      <c r="C56" s="21">
        <f>'Input C0'!D66</f>
        <v>3.508E-2</v>
      </c>
      <c r="D56" s="13">
        <v>0</v>
      </c>
      <c r="E56" s="13">
        <f t="shared" ref="E56:E62" si="7">(R$5+R$6)/8</f>
        <v>133.82499999999999</v>
      </c>
      <c r="F56" s="13">
        <f t="shared" si="6"/>
        <v>0</v>
      </c>
      <c r="G56" s="13">
        <v>0</v>
      </c>
      <c r="H56" s="13">
        <f t="shared" si="0"/>
        <v>305.14776499999994</v>
      </c>
      <c r="I56" s="13">
        <f t="shared" si="1"/>
        <v>-305.14776499999994</v>
      </c>
    </row>
    <row r="57" spans="1:9" ht="15.75" x14ac:dyDescent="0.25">
      <c r="B57" s="14">
        <v>0.16666666666666699</v>
      </c>
      <c r="C57" s="21">
        <f>'Input C0'!D67</f>
        <v>3.5000000000000003E-2</v>
      </c>
      <c r="D57" s="13">
        <v>0</v>
      </c>
      <c r="E57" s="13">
        <f t="shared" si="7"/>
        <v>133.82499999999999</v>
      </c>
      <c r="F57" s="13">
        <f t="shared" si="6"/>
        <v>0</v>
      </c>
      <c r="G57" s="13">
        <v>0</v>
      </c>
      <c r="H57" s="13">
        <f t="shared" si="0"/>
        <v>304.45187500000003</v>
      </c>
      <c r="I57" s="13">
        <f t="shared" si="1"/>
        <v>-304.45187500000003</v>
      </c>
    </row>
    <row r="58" spans="1:9" ht="15.75" x14ac:dyDescent="0.25">
      <c r="B58" s="14">
        <v>0.20833333333333301</v>
      </c>
      <c r="C58" s="21">
        <f>'Input C0'!D68</f>
        <v>3.5009999999999999E-2</v>
      </c>
      <c r="D58" s="13">
        <v>0</v>
      </c>
      <c r="E58" s="13">
        <f t="shared" si="7"/>
        <v>133.82499999999999</v>
      </c>
      <c r="F58" s="13">
        <f t="shared" si="6"/>
        <v>0</v>
      </c>
      <c r="G58" s="13">
        <v>0</v>
      </c>
      <c r="H58" s="13">
        <f t="shared" si="0"/>
        <v>304.53886124999997</v>
      </c>
      <c r="I58" s="13">
        <f t="shared" si="1"/>
        <v>-304.53886124999997</v>
      </c>
    </row>
    <row r="59" spans="1:9" ht="15.75" x14ac:dyDescent="0.25">
      <c r="B59" s="14">
        <v>0.25</v>
      </c>
      <c r="C59" s="21">
        <f>'Input C0'!D69</f>
        <v>3.5779999999999999E-2</v>
      </c>
      <c r="D59" s="13">
        <v>0</v>
      </c>
      <c r="E59" s="13">
        <f t="shared" si="7"/>
        <v>133.82499999999999</v>
      </c>
      <c r="F59" s="13">
        <f t="shared" si="6"/>
        <v>0</v>
      </c>
      <c r="G59" s="13">
        <v>0</v>
      </c>
      <c r="H59" s="13">
        <f t="shared" si="0"/>
        <v>311.23680249999995</v>
      </c>
      <c r="I59" s="13">
        <f t="shared" si="1"/>
        <v>-311.23680249999995</v>
      </c>
    </row>
    <row r="60" spans="1:9" ht="15.75" x14ac:dyDescent="0.25">
      <c r="B60" s="15">
        <v>0.29166666666666702</v>
      </c>
      <c r="C60" s="21">
        <f>'Input C0'!D70</f>
        <v>4.7200000000000006E-2</v>
      </c>
      <c r="D60" s="16">
        <v>10</v>
      </c>
      <c r="E60" s="13">
        <f t="shared" si="7"/>
        <v>133.82499999999999</v>
      </c>
      <c r="F60" s="13">
        <f t="shared" si="6"/>
        <v>500</v>
      </c>
      <c r="G60" s="13">
        <v>0</v>
      </c>
      <c r="H60" s="13">
        <f t="shared" si="0"/>
        <v>410.57509999999996</v>
      </c>
      <c r="I60" s="13">
        <f t="shared" si="1"/>
        <v>89.424900000000036</v>
      </c>
    </row>
    <row r="61" spans="1:9" ht="15.75" x14ac:dyDescent="0.25">
      <c r="B61" s="15">
        <v>0.33333333333333398</v>
      </c>
      <c r="C61" s="21">
        <f>'Input C0'!D71</f>
        <v>4.8000000000000001E-2</v>
      </c>
      <c r="D61" s="16">
        <v>10</v>
      </c>
      <c r="E61" s="13">
        <f t="shared" si="7"/>
        <v>133.82499999999999</v>
      </c>
      <c r="F61" s="13">
        <f t="shared" si="6"/>
        <v>500</v>
      </c>
      <c r="G61" s="13">
        <v>0</v>
      </c>
      <c r="H61" s="13">
        <f t="shared" si="0"/>
        <v>417.53399999999999</v>
      </c>
      <c r="I61" s="13">
        <f t="shared" si="1"/>
        <v>82.466000000000008</v>
      </c>
    </row>
    <row r="62" spans="1:9" ht="15.75" x14ac:dyDescent="0.25">
      <c r="B62" s="15">
        <v>0.375</v>
      </c>
      <c r="C62" s="21">
        <f>'Input C0'!D72</f>
        <v>4.8210000000000003E-2</v>
      </c>
      <c r="D62" s="16">
        <v>15</v>
      </c>
      <c r="E62" s="13">
        <f t="shared" si="7"/>
        <v>133.82499999999999</v>
      </c>
      <c r="F62" s="13">
        <f t="shared" si="6"/>
        <v>750</v>
      </c>
      <c r="G62" s="13">
        <v>0</v>
      </c>
      <c r="H62" s="13">
        <f t="shared" si="0"/>
        <v>419.36071124999995</v>
      </c>
      <c r="I62" s="13">
        <f t="shared" si="1"/>
        <v>330.63928875000005</v>
      </c>
    </row>
    <row r="63" spans="1:9" ht="15.75" x14ac:dyDescent="0.25">
      <c r="B63" s="15">
        <v>0.41666666666666702</v>
      </c>
      <c r="C63" s="21">
        <f>'Input C0'!D73</f>
        <v>4.8060000000000005E-2</v>
      </c>
      <c r="D63" s="16">
        <v>5</v>
      </c>
      <c r="E63" s="13">
        <v>0</v>
      </c>
      <c r="F63" s="13">
        <f t="shared" si="6"/>
        <v>250</v>
      </c>
      <c r="G63" s="13">
        <v>0</v>
      </c>
      <c r="H63" s="13">
        <f t="shared" si="0"/>
        <v>0</v>
      </c>
      <c r="I63" s="13">
        <f t="shared" si="1"/>
        <v>250</v>
      </c>
    </row>
    <row r="64" spans="1:9" ht="15.75" x14ac:dyDescent="0.25">
      <c r="B64" s="15">
        <v>0.45833333333333398</v>
      </c>
      <c r="C64" s="21">
        <f>'Input C0'!D74</f>
        <v>4.5999999999999999E-2</v>
      </c>
      <c r="D64" s="16">
        <v>5</v>
      </c>
      <c r="E64" s="13">
        <v>0</v>
      </c>
      <c r="F64" s="13">
        <f t="shared" si="6"/>
        <v>250</v>
      </c>
      <c r="G64" s="13">
        <f>O$15*O$16</f>
        <v>570</v>
      </c>
      <c r="H64" s="13">
        <f t="shared" si="0"/>
        <v>0</v>
      </c>
      <c r="I64" s="13">
        <f t="shared" si="1"/>
        <v>820</v>
      </c>
    </row>
    <row r="65" spans="1:9" ht="15.75" x14ac:dyDescent="0.25">
      <c r="B65" s="15">
        <v>0.5</v>
      </c>
      <c r="C65" s="21">
        <f>'Input C0'!D75</f>
        <v>4.4150000000000002E-2</v>
      </c>
      <c r="D65" s="16">
        <v>4</v>
      </c>
      <c r="E65" s="13">
        <v>0</v>
      </c>
      <c r="F65" s="13">
        <f t="shared" si="6"/>
        <v>200</v>
      </c>
      <c r="G65" s="13">
        <f>O$15*O$16</f>
        <v>570</v>
      </c>
      <c r="H65" s="13">
        <f t="shared" si="0"/>
        <v>0</v>
      </c>
      <c r="I65" s="13">
        <f t="shared" si="1"/>
        <v>770</v>
      </c>
    </row>
    <row r="66" spans="1:9" ht="15.75" x14ac:dyDescent="0.25">
      <c r="B66" s="15">
        <v>0.54166666666666696</v>
      </c>
      <c r="C66" s="21">
        <f>'Input C0'!D76</f>
        <v>4.3569999999999998E-2</v>
      </c>
      <c r="D66" s="16">
        <v>2</v>
      </c>
      <c r="E66" s="13">
        <v>0</v>
      </c>
      <c r="F66" s="13">
        <f t="shared" si="6"/>
        <v>100</v>
      </c>
      <c r="G66" s="13">
        <v>0</v>
      </c>
      <c r="H66" s="13">
        <f t="shared" si="0"/>
        <v>0</v>
      </c>
      <c r="I66" s="13">
        <f t="shared" si="1"/>
        <v>100</v>
      </c>
    </row>
    <row r="67" spans="1:9" ht="15.75" x14ac:dyDescent="0.25">
      <c r="B67" s="15">
        <v>0.58333333333333404</v>
      </c>
      <c r="C67" s="21">
        <f>'Input C0'!D77</f>
        <v>4.308E-2</v>
      </c>
      <c r="D67" s="16">
        <v>2</v>
      </c>
      <c r="E67" s="13">
        <v>0</v>
      </c>
      <c r="F67" s="13">
        <f t="shared" si="6"/>
        <v>100</v>
      </c>
      <c r="G67" s="13">
        <v>0</v>
      </c>
      <c r="H67" s="13">
        <f t="shared" si="0"/>
        <v>0</v>
      </c>
      <c r="I67" s="13">
        <f t="shared" si="1"/>
        <v>100</v>
      </c>
    </row>
    <row r="68" spans="1:9" ht="15.75" x14ac:dyDescent="0.25">
      <c r="B68" s="15">
        <v>0.625</v>
      </c>
      <c r="C68" s="21">
        <f>'Input C0'!D78</f>
        <v>4.2250000000000003E-2</v>
      </c>
      <c r="D68" s="16">
        <v>2</v>
      </c>
      <c r="E68" s="13">
        <v>0</v>
      </c>
      <c r="F68" s="13">
        <f t="shared" si="6"/>
        <v>100</v>
      </c>
      <c r="G68" s="13">
        <v>0</v>
      </c>
      <c r="H68" s="13">
        <f t="shared" si="0"/>
        <v>0</v>
      </c>
      <c r="I68" s="13">
        <f t="shared" si="1"/>
        <v>100</v>
      </c>
    </row>
    <row r="69" spans="1:9" ht="15.75" x14ac:dyDescent="0.25">
      <c r="B69" s="15">
        <v>0.66666666666666696</v>
      </c>
      <c r="C69" s="21">
        <f>'Input C0'!D79</f>
        <v>4.2470000000000001E-2</v>
      </c>
      <c r="D69" s="16">
        <v>2</v>
      </c>
      <c r="E69" s="13">
        <v>0</v>
      </c>
      <c r="F69" s="13">
        <f t="shared" si="6"/>
        <v>100</v>
      </c>
      <c r="G69" s="13">
        <v>0</v>
      </c>
      <c r="H69" s="13">
        <f t="shared" ref="H69:H132" si="8">C69*E69*O$11</f>
        <v>0</v>
      </c>
      <c r="I69" s="13">
        <f t="shared" ref="I69:I132" si="9">F69+G69-H69</f>
        <v>100</v>
      </c>
    </row>
    <row r="70" spans="1:9" ht="15.75" x14ac:dyDescent="0.25">
      <c r="B70" s="15">
        <v>0.70833333333333404</v>
      </c>
      <c r="C70" s="21">
        <f>'Input C0'!D80</f>
        <v>4.4520000000000004E-2</v>
      </c>
      <c r="D70" s="16">
        <v>3</v>
      </c>
      <c r="E70" s="13">
        <v>0</v>
      </c>
      <c r="F70" s="13">
        <f t="shared" si="6"/>
        <v>150</v>
      </c>
      <c r="G70" s="13">
        <v>0</v>
      </c>
      <c r="H70" s="13">
        <f t="shared" si="8"/>
        <v>0</v>
      </c>
      <c r="I70" s="13">
        <f t="shared" si="9"/>
        <v>150</v>
      </c>
    </row>
    <row r="71" spans="1:9" ht="15.75" x14ac:dyDescent="0.25">
      <c r="B71" s="15">
        <v>0.750000000000001</v>
      </c>
      <c r="C71" s="21">
        <f>'Input C0'!D81</f>
        <v>5.3069999999999999E-2</v>
      </c>
      <c r="D71" s="16">
        <v>25</v>
      </c>
      <c r="E71" s="13">
        <v>0</v>
      </c>
      <c r="F71" s="13">
        <f t="shared" si="6"/>
        <v>1250</v>
      </c>
      <c r="G71" s="13">
        <v>0</v>
      </c>
      <c r="H71" s="13">
        <f t="shared" si="8"/>
        <v>0</v>
      </c>
      <c r="I71" s="13">
        <f t="shared" si="9"/>
        <v>1250</v>
      </c>
    </row>
    <row r="72" spans="1:9" ht="15.75" x14ac:dyDescent="0.25">
      <c r="B72" s="15">
        <v>0.79166666666666696</v>
      </c>
      <c r="C72" s="21">
        <f>'Input C0'!D82</f>
        <v>7.6999999999999999E-2</v>
      </c>
      <c r="D72" s="16">
        <v>25</v>
      </c>
      <c r="E72" s="13">
        <v>0</v>
      </c>
      <c r="F72" s="13">
        <f t="shared" si="6"/>
        <v>1250</v>
      </c>
      <c r="G72" s="13">
        <v>0</v>
      </c>
      <c r="H72" s="13">
        <f t="shared" si="8"/>
        <v>0</v>
      </c>
      <c r="I72" s="13">
        <f t="shared" si="9"/>
        <v>1250</v>
      </c>
    </row>
    <row r="73" spans="1:9" ht="15.75" x14ac:dyDescent="0.25">
      <c r="B73" s="15">
        <v>0.83333333333333404</v>
      </c>
      <c r="C73" s="21">
        <f>'Input C0'!D83</f>
        <v>5.1789999999999996E-2</v>
      </c>
      <c r="D73" s="16">
        <v>25</v>
      </c>
      <c r="E73" s="13">
        <v>0</v>
      </c>
      <c r="F73" s="13">
        <f t="shared" si="6"/>
        <v>1250</v>
      </c>
      <c r="G73" s="13">
        <v>0</v>
      </c>
      <c r="H73" s="13">
        <f t="shared" si="8"/>
        <v>0</v>
      </c>
      <c r="I73" s="13">
        <f t="shared" si="9"/>
        <v>1250</v>
      </c>
    </row>
    <row r="74" spans="1:9" ht="15.75" x14ac:dyDescent="0.25">
      <c r="B74" s="15">
        <v>0.875000000000001</v>
      </c>
      <c r="C74" s="21">
        <f>'Input C0'!D84</f>
        <v>4.197E-2</v>
      </c>
      <c r="D74" s="16">
        <v>10</v>
      </c>
      <c r="E74" s="13">
        <v>0</v>
      </c>
      <c r="F74" s="13">
        <f t="shared" si="6"/>
        <v>500</v>
      </c>
      <c r="G74" s="13">
        <v>0</v>
      </c>
      <c r="H74" s="13">
        <f t="shared" si="8"/>
        <v>0</v>
      </c>
      <c r="I74" s="13">
        <f t="shared" si="9"/>
        <v>500</v>
      </c>
    </row>
    <row r="75" spans="1:9" ht="15.75" x14ac:dyDescent="0.25">
      <c r="B75" s="15">
        <v>0.91666666666666696</v>
      </c>
      <c r="C75" s="21">
        <f>'Input C0'!D85</f>
        <v>4.0369999999999996E-2</v>
      </c>
      <c r="D75" s="13">
        <v>5</v>
      </c>
      <c r="E75" s="13">
        <v>0</v>
      </c>
      <c r="F75" s="13">
        <f t="shared" si="6"/>
        <v>250</v>
      </c>
      <c r="G75" s="13">
        <v>0</v>
      </c>
      <c r="H75" s="13">
        <f t="shared" si="8"/>
        <v>0</v>
      </c>
      <c r="I75" s="13">
        <f t="shared" si="9"/>
        <v>250</v>
      </c>
    </row>
    <row r="76" spans="1:9" ht="15.75" x14ac:dyDescent="0.25">
      <c r="B76" s="14">
        <v>0.95833333333333404</v>
      </c>
      <c r="C76" s="21">
        <f>'Input C0'!D86</f>
        <v>3.5900000000000001E-2</v>
      </c>
      <c r="D76" s="13">
        <v>0</v>
      </c>
      <c r="E76" s="13">
        <v>0</v>
      </c>
      <c r="F76" s="13">
        <f t="shared" si="6"/>
        <v>0</v>
      </c>
      <c r="G76" s="13">
        <v>0</v>
      </c>
      <c r="H76" s="13">
        <f t="shared" si="8"/>
        <v>0</v>
      </c>
      <c r="I76" s="13">
        <f t="shared" si="9"/>
        <v>0</v>
      </c>
    </row>
    <row r="77" spans="1:9" ht="15.75" x14ac:dyDescent="0.25">
      <c r="B77" s="14">
        <v>0</v>
      </c>
      <c r="C77" s="21">
        <f>'Input C0'!D87</f>
        <v>4.2860000000000002E-2</v>
      </c>
      <c r="D77" s="13">
        <v>0</v>
      </c>
      <c r="E77" s="13">
        <v>0</v>
      </c>
      <c r="F77" s="13">
        <f>D77*O$7*O$6</f>
        <v>0</v>
      </c>
      <c r="G77" s="13">
        <v>0</v>
      </c>
      <c r="H77" s="13">
        <f t="shared" si="8"/>
        <v>0</v>
      </c>
      <c r="I77" s="13">
        <f t="shared" si="9"/>
        <v>0</v>
      </c>
    </row>
    <row r="78" spans="1:9" ht="15.75" x14ac:dyDescent="0.25">
      <c r="A78" t="s">
        <v>47</v>
      </c>
      <c r="B78" s="14">
        <v>4.1666666666666699E-2</v>
      </c>
      <c r="C78" s="21">
        <f>'Input C0'!D88</f>
        <v>4.2479999999999997E-2</v>
      </c>
      <c r="D78" s="13">
        <v>0</v>
      </c>
      <c r="E78" s="13">
        <v>0</v>
      </c>
      <c r="F78" s="13">
        <f t="shared" ref="F78:F100" si="10">D78*O$7*O$6</f>
        <v>0</v>
      </c>
      <c r="G78" s="13">
        <v>0</v>
      </c>
      <c r="H78" s="13">
        <f t="shared" si="8"/>
        <v>0</v>
      </c>
      <c r="I78" s="13">
        <f t="shared" si="9"/>
        <v>0</v>
      </c>
    </row>
    <row r="79" spans="1:9" ht="15.75" x14ac:dyDescent="0.25">
      <c r="B79" s="14">
        <v>8.3333333333333301E-2</v>
      </c>
      <c r="C79" s="21">
        <f>'Input C0'!D89</f>
        <v>3.8509999999999996E-2</v>
      </c>
      <c r="D79" s="13">
        <v>0</v>
      </c>
      <c r="E79" s="13">
        <f>(R$5)/8</f>
        <v>93.75</v>
      </c>
      <c r="F79" s="13">
        <f t="shared" si="10"/>
        <v>0</v>
      </c>
      <c r="G79" s="13">
        <v>0</v>
      </c>
      <c r="H79" s="13">
        <f t="shared" si="8"/>
        <v>234.67031249999997</v>
      </c>
      <c r="I79" s="13">
        <f t="shared" si="9"/>
        <v>-234.67031249999997</v>
      </c>
    </row>
    <row r="80" spans="1:9" ht="15.75" x14ac:dyDescent="0.25">
      <c r="B80" s="14">
        <v>0.125</v>
      </c>
      <c r="C80" s="21">
        <f>'Input C0'!D90</f>
        <v>3.2890000000000003E-2</v>
      </c>
      <c r="D80" s="13">
        <v>0</v>
      </c>
      <c r="E80" s="13">
        <f t="shared" ref="E80:E86" si="11">(R$5)/8</f>
        <v>93.75</v>
      </c>
      <c r="F80" s="13">
        <f t="shared" si="10"/>
        <v>0</v>
      </c>
      <c r="G80" s="13">
        <v>0</v>
      </c>
      <c r="H80" s="13">
        <f t="shared" si="8"/>
        <v>200.42343750000001</v>
      </c>
      <c r="I80" s="13">
        <f t="shared" si="9"/>
        <v>-200.42343750000001</v>
      </c>
    </row>
    <row r="81" spans="1:9" ht="15.75" x14ac:dyDescent="0.25">
      <c r="B81" s="14">
        <v>0.16666666666666699</v>
      </c>
      <c r="C81" s="21">
        <f>'Input C0'!D91</f>
        <v>2.7890000000000002E-2</v>
      </c>
      <c r="D81" s="13">
        <v>0</v>
      </c>
      <c r="E81" s="13">
        <f t="shared" si="11"/>
        <v>93.75</v>
      </c>
      <c r="F81" s="13">
        <f t="shared" si="10"/>
        <v>0</v>
      </c>
      <c r="G81" s="13">
        <v>0</v>
      </c>
      <c r="H81" s="13">
        <f t="shared" si="8"/>
        <v>169.95468750000001</v>
      </c>
      <c r="I81" s="13">
        <f t="shared" si="9"/>
        <v>-169.95468750000001</v>
      </c>
    </row>
    <row r="82" spans="1:9" ht="15.75" x14ac:dyDescent="0.25">
      <c r="B82" s="14">
        <v>0.20833333333333301</v>
      </c>
      <c r="C82" s="21">
        <f>'Input C0'!D92</f>
        <v>2.8660000000000001E-2</v>
      </c>
      <c r="D82" s="13">
        <v>0</v>
      </c>
      <c r="E82" s="13">
        <f t="shared" si="11"/>
        <v>93.75</v>
      </c>
      <c r="F82" s="13">
        <f t="shared" si="10"/>
        <v>0</v>
      </c>
      <c r="G82" s="13">
        <v>0</v>
      </c>
      <c r="H82" s="13">
        <f t="shared" si="8"/>
        <v>174.64687499999999</v>
      </c>
      <c r="I82" s="13">
        <f t="shared" si="9"/>
        <v>-174.64687499999999</v>
      </c>
    </row>
    <row r="83" spans="1:9" ht="15.75" x14ac:dyDescent="0.25">
      <c r="A83" s="20"/>
      <c r="B83" s="14">
        <v>0.25</v>
      </c>
      <c r="C83" s="21">
        <f>'Input C0'!D93</f>
        <v>3.6429999999999997E-2</v>
      </c>
      <c r="D83" s="13">
        <v>0</v>
      </c>
      <c r="E83" s="13">
        <f t="shared" si="11"/>
        <v>93.75</v>
      </c>
      <c r="F83" s="13">
        <f t="shared" si="10"/>
        <v>0</v>
      </c>
      <c r="G83" s="13">
        <v>0</v>
      </c>
      <c r="H83" s="13">
        <f t="shared" si="8"/>
        <v>221.99531249999998</v>
      </c>
      <c r="I83" s="13">
        <f t="shared" si="9"/>
        <v>-221.99531249999998</v>
      </c>
    </row>
    <row r="84" spans="1:9" ht="15.75" x14ac:dyDescent="0.25">
      <c r="A84" s="20"/>
      <c r="B84" s="15">
        <v>0.29166666666666702</v>
      </c>
      <c r="C84" s="21">
        <f>'Input C0'!D94</f>
        <v>4.4400000000000002E-2</v>
      </c>
      <c r="D84" s="16">
        <v>10</v>
      </c>
      <c r="E84" s="13">
        <f t="shared" si="11"/>
        <v>93.75</v>
      </c>
      <c r="F84" s="13">
        <f t="shared" si="10"/>
        <v>500</v>
      </c>
      <c r="G84" s="13">
        <v>0</v>
      </c>
      <c r="H84" s="13">
        <f t="shared" si="8"/>
        <v>270.56250000000006</v>
      </c>
      <c r="I84" s="13">
        <f t="shared" si="9"/>
        <v>229.43749999999994</v>
      </c>
    </row>
    <row r="85" spans="1:9" ht="15.75" x14ac:dyDescent="0.25">
      <c r="A85" s="20"/>
      <c r="B85" s="15">
        <v>0.33333333333333398</v>
      </c>
      <c r="C85" s="21">
        <f>'Input C0'!D95</f>
        <v>4.4499999999999998E-2</v>
      </c>
      <c r="D85" s="16">
        <v>10</v>
      </c>
      <c r="E85" s="13">
        <f t="shared" si="11"/>
        <v>93.75</v>
      </c>
      <c r="F85" s="13">
        <f t="shared" si="10"/>
        <v>500</v>
      </c>
      <c r="G85" s="13">
        <v>0</v>
      </c>
      <c r="H85" s="13">
        <f t="shared" si="8"/>
        <v>271.171875</v>
      </c>
      <c r="I85" s="13">
        <f t="shared" si="9"/>
        <v>228.828125</v>
      </c>
    </row>
    <row r="86" spans="1:9" ht="15.75" x14ac:dyDescent="0.25">
      <c r="A86" s="20"/>
      <c r="B86" s="15">
        <v>0.375</v>
      </c>
      <c r="C86" s="21">
        <f>'Input C0'!D96</f>
        <v>4.4920000000000002E-2</v>
      </c>
      <c r="D86" s="16">
        <v>15</v>
      </c>
      <c r="E86" s="13">
        <f t="shared" si="11"/>
        <v>93.75</v>
      </c>
      <c r="F86" s="13">
        <f t="shared" si="10"/>
        <v>750</v>
      </c>
      <c r="G86" s="13">
        <v>0</v>
      </c>
      <c r="H86" s="13">
        <f t="shared" si="8"/>
        <v>273.73124999999999</v>
      </c>
      <c r="I86" s="13">
        <f t="shared" si="9"/>
        <v>476.26875000000001</v>
      </c>
    </row>
    <row r="87" spans="1:9" ht="15.75" x14ac:dyDescent="0.25">
      <c r="A87" s="20"/>
      <c r="B87" s="15">
        <v>0.41666666666666702</v>
      </c>
      <c r="C87" s="21">
        <f>'Input C0'!D97</f>
        <v>4.9000000000000002E-2</v>
      </c>
      <c r="D87" s="16">
        <v>5</v>
      </c>
      <c r="E87" s="13">
        <v>0</v>
      </c>
      <c r="F87" s="13">
        <f t="shared" si="10"/>
        <v>250</v>
      </c>
      <c r="G87" s="13">
        <v>0</v>
      </c>
      <c r="H87" s="13">
        <f t="shared" si="8"/>
        <v>0</v>
      </c>
      <c r="I87" s="13">
        <f t="shared" si="9"/>
        <v>250</v>
      </c>
    </row>
    <row r="88" spans="1:9" ht="15.75" x14ac:dyDescent="0.25">
      <c r="A88" s="20"/>
      <c r="B88" s="15">
        <v>0.45833333333333398</v>
      </c>
      <c r="C88" s="21">
        <f>'Input C0'!D98</f>
        <v>4.351E-2</v>
      </c>
      <c r="D88" s="16">
        <v>5</v>
      </c>
      <c r="E88" s="13">
        <v>0</v>
      </c>
      <c r="F88" s="13">
        <f t="shared" si="10"/>
        <v>250</v>
      </c>
      <c r="G88" s="13">
        <f>O$15*O$16</f>
        <v>570</v>
      </c>
      <c r="H88" s="13">
        <f t="shared" si="8"/>
        <v>0</v>
      </c>
      <c r="I88" s="13">
        <f t="shared" si="9"/>
        <v>820</v>
      </c>
    </row>
    <row r="89" spans="1:9" ht="15.75" x14ac:dyDescent="0.25">
      <c r="A89" s="20"/>
      <c r="B89" s="15">
        <v>0.5</v>
      </c>
      <c r="C89" s="21">
        <f>'Input C0'!D99</f>
        <v>0.04</v>
      </c>
      <c r="D89" s="16">
        <v>4</v>
      </c>
      <c r="E89" s="13">
        <v>0</v>
      </c>
      <c r="F89" s="13">
        <f t="shared" si="10"/>
        <v>200</v>
      </c>
      <c r="G89" s="13">
        <f>O$15*O$16</f>
        <v>570</v>
      </c>
      <c r="H89" s="13">
        <f t="shared" si="8"/>
        <v>0</v>
      </c>
      <c r="I89" s="13">
        <f t="shared" si="9"/>
        <v>770</v>
      </c>
    </row>
    <row r="90" spans="1:9" ht="15.75" x14ac:dyDescent="0.25">
      <c r="A90" s="20"/>
      <c r="B90" s="15">
        <v>0.54166666666666696</v>
      </c>
      <c r="C90" s="21">
        <f>'Input C0'!D100</f>
        <v>3.9170000000000003E-2</v>
      </c>
      <c r="D90" s="16">
        <v>2</v>
      </c>
      <c r="E90" s="13">
        <v>0</v>
      </c>
      <c r="F90" s="13">
        <f t="shared" si="10"/>
        <v>100</v>
      </c>
      <c r="G90" s="13">
        <v>0</v>
      </c>
      <c r="H90" s="13">
        <f t="shared" si="8"/>
        <v>0</v>
      </c>
      <c r="I90" s="13">
        <f t="shared" si="9"/>
        <v>100</v>
      </c>
    </row>
    <row r="91" spans="1:9" ht="15.75" x14ac:dyDescent="0.25">
      <c r="A91" s="17"/>
      <c r="B91" s="15">
        <v>0.58333333333333404</v>
      </c>
      <c r="C91" s="21">
        <f>'Input C0'!D101</f>
        <v>3.798E-2</v>
      </c>
      <c r="D91" s="16">
        <v>2</v>
      </c>
      <c r="E91" s="13">
        <v>0</v>
      </c>
      <c r="F91" s="13">
        <f t="shared" si="10"/>
        <v>100</v>
      </c>
      <c r="G91" s="13">
        <v>0</v>
      </c>
      <c r="H91" s="13">
        <f t="shared" si="8"/>
        <v>0</v>
      </c>
      <c r="I91" s="13">
        <f t="shared" si="9"/>
        <v>100</v>
      </c>
    </row>
    <row r="92" spans="1:9" ht="15.75" x14ac:dyDescent="0.25">
      <c r="B92" s="15">
        <v>0.625</v>
      </c>
      <c r="C92" s="21">
        <f>'Input C0'!D102</f>
        <v>3.6920000000000001E-2</v>
      </c>
      <c r="D92" s="16">
        <v>2</v>
      </c>
      <c r="E92" s="13">
        <v>0</v>
      </c>
      <c r="F92" s="13">
        <f t="shared" si="10"/>
        <v>100</v>
      </c>
      <c r="G92" s="13">
        <v>0</v>
      </c>
      <c r="H92" s="13">
        <f t="shared" si="8"/>
        <v>0</v>
      </c>
      <c r="I92" s="13">
        <f t="shared" si="9"/>
        <v>100</v>
      </c>
    </row>
    <row r="93" spans="1:9" ht="15.75" x14ac:dyDescent="0.25">
      <c r="B93" s="15">
        <v>0.66666666666666696</v>
      </c>
      <c r="C93" s="21">
        <f>'Input C0'!D103</f>
        <v>0.04</v>
      </c>
      <c r="D93" s="16">
        <v>2</v>
      </c>
      <c r="E93" s="13">
        <v>0</v>
      </c>
      <c r="F93" s="13">
        <f t="shared" si="10"/>
        <v>100</v>
      </c>
      <c r="G93" s="13">
        <v>0</v>
      </c>
      <c r="H93" s="13">
        <f t="shared" si="8"/>
        <v>0</v>
      </c>
      <c r="I93" s="13">
        <f t="shared" si="9"/>
        <v>100</v>
      </c>
    </row>
    <row r="94" spans="1:9" ht="15.75" x14ac:dyDescent="0.25">
      <c r="B94" s="15">
        <v>0.70833333333333404</v>
      </c>
      <c r="C94" s="21">
        <f>'Input C0'!D104</f>
        <v>5.3939999999999995E-2</v>
      </c>
      <c r="D94" s="16">
        <v>3</v>
      </c>
      <c r="E94" s="13">
        <v>0</v>
      </c>
      <c r="F94" s="13">
        <f t="shared" si="10"/>
        <v>150</v>
      </c>
      <c r="G94" s="13">
        <v>0</v>
      </c>
      <c r="H94" s="13">
        <f t="shared" si="8"/>
        <v>0</v>
      </c>
      <c r="I94" s="13">
        <f t="shared" si="9"/>
        <v>150</v>
      </c>
    </row>
    <row r="95" spans="1:9" ht="15.75" x14ac:dyDescent="0.25">
      <c r="B95" s="15">
        <v>0.750000000000001</v>
      </c>
      <c r="C95" s="21">
        <f>'Input C0'!D105</f>
        <v>0.05</v>
      </c>
      <c r="D95" s="16">
        <v>25</v>
      </c>
      <c r="E95" s="13">
        <v>0</v>
      </c>
      <c r="F95" s="13">
        <f t="shared" si="10"/>
        <v>1250</v>
      </c>
      <c r="G95" s="13">
        <v>0</v>
      </c>
      <c r="H95" s="13">
        <f t="shared" si="8"/>
        <v>0</v>
      </c>
      <c r="I95" s="13">
        <f t="shared" si="9"/>
        <v>1250</v>
      </c>
    </row>
    <row r="96" spans="1:9" ht="15.75" x14ac:dyDescent="0.25">
      <c r="B96" s="15">
        <v>0.79166666666666696</v>
      </c>
      <c r="C96" s="21">
        <f>'Input C0'!D106</f>
        <v>0.1</v>
      </c>
      <c r="D96" s="16">
        <v>25</v>
      </c>
      <c r="E96" s="13">
        <v>0</v>
      </c>
      <c r="F96" s="13">
        <f t="shared" si="10"/>
        <v>1250</v>
      </c>
      <c r="G96" s="13">
        <v>0</v>
      </c>
      <c r="H96" s="13">
        <f t="shared" si="8"/>
        <v>0</v>
      </c>
      <c r="I96" s="13">
        <f t="shared" si="9"/>
        <v>1250</v>
      </c>
    </row>
    <row r="97" spans="1:9" ht="15.75" x14ac:dyDescent="0.25">
      <c r="B97" s="15">
        <v>0.83333333333333404</v>
      </c>
      <c r="C97" s="21">
        <f>'Input C0'!D107</f>
        <v>5.8999999999999997E-2</v>
      </c>
      <c r="D97" s="16">
        <v>25</v>
      </c>
      <c r="E97" s="13">
        <v>0</v>
      </c>
      <c r="F97" s="13">
        <f t="shared" si="10"/>
        <v>1250</v>
      </c>
      <c r="G97" s="13">
        <v>0</v>
      </c>
      <c r="H97" s="13">
        <f t="shared" si="8"/>
        <v>0</v>
      </c>
      <c r="I97" s="13">
        <f t="shared" si="9"/>
        <v>1250</v>
      </c>
    </row>
    <row r="98" spans="1:9" ht="15.75" x14ac:dyDescent="0.25">
      <c r="B98" s="15">
        <v>0.875000000000001</v>
      </c>
      <c r="C98" s="21">
        <f>'Input C0'!D108</f>
        <v>4.1599999999999998E-2</v>
      </c>
      <c r="D98" s="16">
        <v>10</v>
      </c>
      <c r="E98" s="13">
        <v>0</v>
      </c>
      <c r="F98" s="13">
        <f t="shared" si="10"/>
        <v>500</v>
      </c>
      <c r="G98" s="13">
        <v>0</v>
      </c>
      <c r="H98" s="13">
        <f t="shared" si="8"/>
        <v>0</v>
      </c>
      <c r="I98" s="13">
        <f t="shared" si="9"/>
        <v>500</v>
      </c>
    </row>
    <row r="99" spans="1:9" ht="15.75" x14ac:dyDescent="0.25">
      <c r="B99" s="15">
        <v>0.91666666666666696</v>
      </c>
      <c r="C99" s="21">
        <f>'Input C0'!D109</f>
        <v>4.4080000000000001E-2</v>
      </c>
      <c r="D99" s="13">
        <v>5</v>
      </c>
      <c r="E99" s="13">
        <v>0</v>
      </c>
      <c r="F99" s="13">
        <f t="shared" si="10"/>
        <v>250</v>
      </c>
      <c r="G99" s="13">
        <v>0</v>
      </c>
      <c r="H99" s="13">
        <f t="shared" si="8"/>
        <v>0</v>
      </c>
      <c r="I99" s="13">
        <f t="shared" si="9"/>
        <v>250</v>
      </c>
    </row>
    <row r="100" spans="1:9" ht="15.75" x14ac:dyDescent="0.25">
      <c r="B100" s="14">
        <v>0.95833333333333404</v>
      </c>
      <c r="C100" s="21">
        <f>'Input C0'!D110</f>
        <v>3.6569999999999998E-2</v>
      </c>
      <c r="D100" s="13">
        <v>0</v>
      </c>
      <c r="E100" s="13">
        <v>0</v>
      </c>
      <c r="F100" s="13">
        <f t="shared" si="10"/>
        <v>0</v>
      </c>
      <c r="G100" s="13">
        <v>0</v>
      </c>
      <c r="H100" s="13">
        <f t="shared" si="8"/>
        <v>0</v>
      </c>
      <c r="I100" s="13">
        <f t="shared" si="9"/>
        <v>0</v>
      </c>
    </row>
    <row r="101" spans="1:9" ht="15.75" x14ac:dyDescent="0.25">
      <c r="B101" s="14">
        <v>0</v>
      </c>
      <c r="C101" s="21">
        <f>'Input C0'!D111</f>
        <v>3.8420000000000003E-2</v>
      </c>
      <c r="D101" s="13">
        <v>0</v>
      </c>
      <c r="E101" s="13">
        <v>0</v>
      </c>
      <c r="F101" s="13">
        <f>D101*O$7*O$6</f>
        <v>0</v>
      </c>
      <c r="G101" s="13">
        <v>0</v>
      </c>
      <c r="H101" s="13">
        <f t="shared" si="8"/>
        <v>0</v>
      </c>
      <c r="I101" s="13">
        <f t="shared" si="9"/>
        <v>0</v>
      </c>
    </row>
    <row r="102" spans="1:9" ht="15.75" x14ac:dyDescent="0.25">
      <c r="A102" t="s">
        <v>48</v>
      </c>
      <c r="B102" s="14">
        <v>4.1666666666666699E-2</v>
      </c>
      <c r="C102" s="21">
        <f>'Input C0'!D112</f>
        <v>3.9920000000000004E-2</v>
      </c>
      <c r="D102" s="13">
        <v>0</v>
      </c>
      <c r="E102" s="13">
        <v>0</v>
      </c>
      <c r="F102" s="13">
        <f t="shared" ref="F102:F124" si="12">D102*O$7*O$6</f>
        <v>0</v>
      </c>
      <c r="G102" s="13">
        <v>0</v>
      </c>
      <c r="H102" s="13">
        <f t="shared" si="8"/>
        <v>0</v>
      </c>
      <c r="I102" s="13">
        <f t="shared" si="9"/>
        <v>0</v>
      </c>
    </row>
    <row r="103" spans="1:9" ht="15.75" x14ac:dyDescent="0.25">
      <c r="B103" s="14">
        <v>8.3333333333333301E-2</v>
      </c>
      <c r="C103" s="21">
        <f>'Input C0'!D113</f>
        <v>3.8240000000000003E-2</v>
      </c>
      <c r="D103" s="13">
        <v>0</v>
      </c>
      <c r="E103" s="13">
        <f>(R$5+R$6)/8</f>
        <v>133.82499999999999</v>
      </c>
      <c r="F103" s="13">
        <f t="shared" si="12"/>
        <v>0</v>
      </c>
      <c r="G103" s="13">
        <v>0</v>
      </c>
      <c r="H103" s="13">
        <f t="shared" si="8"/>
        <v>332.63541999999995</v>
      </c>
      <c r="I103" s="13">
        <f t="shared" si="9"/>
        <v>-332.63541999999995</v>
      </c>
    </row>
    <row r="104" spans="1:9" ht="15.75" x14ac:dyDescent="0.25">
      <c r="B104" s="14">
        <v>0.125</v>
      </c>
      <c r="C104" s="21">
        <f>'Input C0'!D114</f>
        <v>3.6580000000000001E-2</v>
      </c>
      <c r="D104" s="13">
        <v>0</v>
      </c>
      <c r="E104" s="13">
        <f t="shared" ref="E104:E110" si="13">(R$5+R$6)/8</f>
        <v>133.82499999999999</v>
      </c>
      <c r="F104" s="13">
        <f t="shared" si="12"/>
        <v>0</v>
      </c>
      <c r="G104" s="13">
        <v>0</v>
      </c>
      <c r="H104" s="13">
        <f t="shared" si="8"/>
        <v>318.19570249999998</v>
      </c>
      <c r="I104" s="13">
        <f t="shared" si="9"/>
        <v>-318.19570249999998</v>
      </c>
    </row>
    <row r="105" spans="1:9" ht="15.75" x14ac:dyDescent="0.25">
      <c r="B105" s="14">
        <v>0.16666666666666699</v>
      </c>
      <c r="C105" s="21">
        <f>'Input C0'!D115</f>
        <v>3.5479999999999998E-2</v>
      </c>
      <c r="D105" s="13">
        <v>0</v>
      </c>
      <c r="E105" s="13">
        <f t="shared" si="13"/>
        <v>133.82499999999999</v>
      </c>
      <c r="F105" s="13">
        <f t="shared" si="12"/>
        <v>0</v>
      </c>
      <c r="G105" s="13">
        <v>0</v>
      </c>
      <c r="H105" s="13">
        <f t="shared" si="8"/>
        <v>308.62721499999992</v>
      </c>
      <c r="I105" s="13">
        <f t="shared" si="9"/>
        <v>-308.62721499999992</v>
      </c>
    </row>
    <row r="106" spans="1:9" ht="15.75" x14ac:dyDescent="0.25">
      <c r="B106" s="14">
        <v>0.20833333333333301</v>
      </c>
      <c r="C106" s="21">
        <f>'Input C0'!D116</f>
        <v>3.2869999999999996E-2</v>
      </c>
      <c r="D106" s="13">
        <v>0</v>
      </c>
      <c r="E106" s="13">
        <f t="shared" si="13"/>
        <v>133.82499999999999</v>
      </c>
      <c r="F106" s="13">
        <f t="shared" si="12"/>
        <v>0</v>
      </c>
      <c r="G106" s="13">
        <v>0</v>
      </c>
      <c r="H106" s="13">
        <f t="shared" si="8"/>
        <v>285.92380374999993</v>
      </c>
      <c r="I106" s="13">
        <f t="shared" si="9"/>
        <v>-285.92380374999993</v>
      </c>
    </row>
    <row r="107" spans="1:9" ht="15.75" x14ac:dyDescent="0.25">
      <c r="B107" s="14">
        <v>0.25</v>
      </c>
      <c r="C107" s="21">
        <f>'Input C0'!D117</f>
        <v>3.6969999999999996E-2</v>
      </c>
      <c r="D107" s="13">
        <v>0</v>
      </c>
      <c r="E107" s="13">
        <f t="shared" si="13"/>
        <v>133.82499999999999</v>
      </c>
      <c r="F107" s="13">
        <f t="shared" si="12"/>
        <v>0</v>
      </c>
      <c r="G107" s="13">
        <v>0</v>
      </c>
      <c r="H107" s="13">
        <f t="shared" si="8"/>
        <v>321.58816624999992</v>
      </c>
      <c r="I107" s="13">
        <f t="shared" si="9"/>
        <v>-321.58816624999992</v>
      </c>
    </row>
    <row r="108" spans="1:9" ht="15.75" x14ac:dyDescent="0.25">
      <c r="B108" s="15">
        <v>0.29166666666666702</v>
      </c>
      <c r="C108" s="21">
        <f>'Input C0'!D118</f>
        <v>4.3569999999999998E-2</v>
      </c>
      <c r="D108" s="16">
        <v>10</v>
      </c>
      <c r="E108" s="13">
        <f t="shared" si="13"/>
        <v>133.82499999999999</v>
      </c>
      <c r="F108" s="13">
        <f t="shared" si="12"/>
        <v>500</v>
      </c>
      <c r="G108" s="13">
        <v>0</v>
      </c>
      <c r="H108" s="13">
        <f t="shared" si="8"/>
        <v>378.99909124999994</v>
      </c>
      <c r="I108" s="13">
        <f t="shared" si="9"/>
        <v>121.00090875000006</v>
      </c>
    </row>
    <row r="109" spans="1:9" ht="15.75" x14ac:dyDescent="0.25">
      <c r="B109" s="15">
        <v>0.33333333333333398</v>
      </c>
      <c r="C109" s="21">
        <f>'Input C0'!D119</f>
        <v>4.446E-2</v>
      </c>
      <c r="D109" s="16">
        <v>10</v>
      </c>
      <c r="E109" s="13">
        <f t="shared" si="13"/>
        <v>133.82499999999999</v>
      </c>
      <c r="F109" s="13">
        <f t="shared" si="12"/>
        <v>500</v>
      </c>
      <c r="G109" s="13">
        <v>0</v>
      </c>
      <c r="H109" s="13">
        <f t="shared" si="8"/>
        <v>386.74086749999998</v>
      </c>
      <c r="I109" s="13">
        <f t="shared" si="9"/>
        <v>113.25913250000002</v>
      </c>
    </row>
    <row r="110" spans="1:9" ht="15.75" x14ac:dyDescent="0.25">
      <c r="B110" s="15">
        <v>0.375</v>
      </c>
      <c r="C110" s="21">
        <f>'Input C0'!D120</f>
        <v>4.3569999999999998E-2</v>
      </c>
      <c r="D110" s="16">
        <v>15</v>
      </c>
      <c r="E110" s="13">
        <f t="shared" si="13"/>
        <v>133.82499999999999</v>
      </c>
      <c r="F110" s="13">
        <f t="shared" si="12"/>
        <v>750</v>
      </c>
      <c r="G110" s="13">
        <v>0</v>
      </c>
      <c r="H110" s="13">
        <f t="shared" si="8"/>
        <v>378.99909124999994</v>
      </c>
      <c r="I110" s="13">
        <f t="shared" si="9"/>
        <v>371.00090875000006</v>
      </c>
    </row>
    <row r="111" spans="1:9" ht="15.75" x14ac:dyDescent="0.25">
      <c r="B111" s="15">
        <v>0.41666666666666702</v>
      </c>
      <c r="C111" s="21">
        <f>'Input C0'!D121</f>
        <v>4.3220000000000001E-2</v>
      </c>
      <c r="D111" s="16">
        <v>5</v>
      </c>
      <c r="E111" s="13">
        <v>0</v>
      </c>
      <c r="F111" s="13">
        <f t="shared" si="12"/>
        <v>250</v>
      </c>
      <c r="G111" s="13">
        <v>0</v>
      </c>
      <c r="H111" s="13">
        <f t="shared" si="8"/>
        <v>0</v>
      </c>
      <c r="I111" s="13">
        <f t="shared" si="9"/>
        <v>250</v>
      </c>
    </row>
    <row r="112" spans="1:9" ht="15.75" x14ac:dyDescent="0.25">
      <c r="B112" s="15">
        <v>0.45833333333333398</v>
      </c>
      <c r="C112" s="21">
        <f>'Input C0'!D122</f>
        <v>4.1919999999999999E-2</v>
      </c>
      <c r="D112" s="16">
        <v>5</v>
      </c>
      <c r="E112" s="13">
        <v>0</v>
      </c>
      <c r="F112" s="13">
        <f t="shared" si="12"/>
        <v>250</v>
      </c>
      <c r="G112" s="13">
        <f>O$15*O$16</f>
        <v>570</v>
      </c>
      <c r="H112" s="13">
        <f t="shared" si="8"/>
        <v>0</v>
      </c>
      <c r="I112" s="13">
        <f t="shared" si="9"/>
        <v>820</v>
      </c>
    </row>
    <row r="113" spans="1:9" ht="15.75" x14ac:dyDescent="0.25">
      <c r="B113" s="15">
        <v>0.5</v>
      </c>
      <c r="C113" s="21">
        <f>'Input C0'!D123</f>
        <v>3.9109999999999999E-2</v>
      </c>
      <c r="D113" s="16">
        <v>4</v>
      </c>
      <c r="E113" s="13">
        <v>0</v>
      </c>
      <c r="F113" s="13">
        <f t="shared" si="12"/>
        <v>200</v>
      </c>
      <c r="G113" s="13">
        <f>O$15*O$16</f>
        <v>570</v>
      </c>
      <c r="H113" s="13">
        <f t="shared" si="8"/>
        <v>0</v>
      </c>
      <c r="I113" s="13">
        <f t="shared" si="9"/>
        <v>770</v>
      </c>
    </row>
    <row r="114" spans="1:9" ht="15.75" x14ac:dyDescent="0.25">
      <c r="B114" s="15">
        <v>0.54166666666666696</v>
      </c>
      <c r="C114" s="21">
        <f>'Input C0'!D124</f>
        <v>3.7350000000000001E-2</v>
      </c>
      <c r="D114" s="16">
        <v>2</v>
      </c>
      <c r="E114" s="13">
        <v>0</v>
      </c>
      <c r="F114" s="13">
        <f t="shared" si="12"/>
        <v>100</v>
      </c>
      <c r="G114" s="13">
        <v>0</v>
      </c>
      <c r="H114" s="13">
        <f t="shared" si="8"/>
        <v>0</v>
      </c>
      <c r="I114" s="13">
        <f t="shared" si="9"/>
        <v>100</v>
      </c>
    </row>
    <row r="115" spans="1:9" ht="15.75" x14ac:dyDescent="0.25">
      <c r="B115" s="15">
        <v>0.58333333333333404</v>
      </c>
      <c r="C115" s="21">
        <f>'Input C0'!D125</f>
        <v>3.6499999999999998E-2</v>
      </c>
      <c r="D115" s="16">
        <v>2</v>
      </c>
      <c r="E115" s="13">
        <v>0</v>
      </c>
      <c r="F115" s="13">
        <f t="shared" si="12"/>
        <v>100</v>
      </c>
      <c r="G115" s="13">
        <v>0</v>
      </c>
      <c r="H115" s="13">
        <f t="shared" si="8"/>
        <v>0</v>
      </c>
      <c r="I115" s="13">
        <f t="shared" si="9"/>
        <v>100</v>
      </c>
    </row>
    <row r="116" spans="1:9" ht="15.75" x14ac:dyDescent="0.25">
      <c r="B116" s="15">
        <v>0.625</v>
      </c>
      <c r="C116" s="21">
        <f>'Input C0'!D126</f>
        <v>3.6569999999999998E-2</v>
      </c>
      <c r="D116" s="16">
        <v>2</v>
      </c>
      <c r="E116" s="13">
        <v>0</v>
      </c>
      <c r="F116" s="13">
        <f t="shared" si="12"/>
        <v>100</v>
      </c>
      <c r="G116" s="13">
        <v>0</v>
      </c>
      <c r="H116" s="13">
        <f t="shared" si="8"/>
        <v>0</v>
      </c>
      <c r="I116" s="13">
        <f t="shared" si="9"/>
        <v>100</v>
      </c>
    </row>
    <row r="117" spans="1:9" ht="15.75" x14ac:dyDescent="0.25">
      <c r="B117" s="15">
        <v>0.66666666666666696</v>
      </c>
      <c r="C117" s="21">
        <f>'Input C0'!D127</f>
        <v>3.7520000000000005E-2</v>
      </c>
      <c r="D117" s="16">
        <v>2</v>
      </c>
      <c r="E117" s="13">
        <v>0</v>
      </c>
      <c r="F117" s="13">
        <f t="shared" si="12"/>
        <v>100</v>
      </c>
      <c r="G117" s="13">
        <v>0</v>
      </c>
      <c r="H117" s="13">
        <f t="shared" si="8"/>
        <v>0</v>
      </c>
      <c r="I117" s="13">
        <f t="shared" si="9"/>
        <v>100</v>
      </c>
    </row>
    <row r="118" spans="1:9" ht="15.75" x14ac:dyDescent="0.25">
      <c r="B118" s="15">
        <v>0.70833333333333404</v>
      </c>
      <c r="C118" s="21">
        <f>'Input C0'!D128</f>
        <v>3.8020000000000005E-2</v>
      </c>
      <c r="D118" s="16">
        <v>3</v>
      </c>
      <c r="E118" s="13">
        <v>0</v>
      </c>
      <c r="F118" s="13">
        <f t="shared" si="12"/>
        <v>150</v>
      </c>
      <c r="G118" s="13">
        <v>0</v>
      </c>
      <c r="H118" s="13">
        <f t="shared" si="8"/>
        <v>0</v>
      </c>
      <c r="I118" s="13">
        <f t="shared" si="9"/>
        <v>150</v>
      </c>
    </row>
    <row r="119" spans="1:9" ht="15.75" x14ac:dyDescent="0.25">
      <c r="B119" s="15">
        <v>0.750000000000001</v>
      </c>
      <c r="C119" s="21">
        <f>'Input C0'!D129</f>
        <v>5.0099999999999999E-2</v>
      </c>
      <c r="D119" s="16">
        <v>25</v>
      </c>
      <c r="E119" s="13">
        <v>0</v>
      </c>
      <c r="F119" s="13">
        <f t="shared" si="12"/>
        <v>1250</v>
      </c>
      <c r="G119" s="13">
        <v>0</v>
      </c>
      <c r="H119" s="13">
        <f t="shared" si="8"/>
        <v>0</v>
      </c>
      <c r="I119" s="13">
        <f t="shared" si="9"/>
        <v>1250</v>
      </c>
    </row>
    <row r="120" spans="1:9" ht="15.75" x14ac:dyDescent="0.25">
      <c r="B120" s="15">
        <v>0.79166666666666696</v>
      </c>
      <c r="C120" s="21">
        <f>'Input C0'!D130</f>
        <v>0.12415000000000001</v>
      </c>
      <c r="D120" s="16">
        <v>25</v>
      </c>
      <c r="E120" s="13">
        <v>0</v>
      </c>
      <c r="F120" s="13">
        <f t="shared" si="12"/>
        <v>1250</v>
      </c>
      <c r="G120" s="13">
        <v>0</v>
      </c>
      <c r="H120" s="13">
        <f t="shared" si="8"/>
        <v>0</v>
      </c>
      <c r="I120" s="13">
        <f t="shared" si="9"/>
        <v>1250</v>
      </c>
    </row>
    <row r="121" spans="1:9" ht="15.75" x14ac:dyDescent="0.25">
      <c r="B121" s="15">
        <v>0.83333333333333404</v>
      </c>
      <c r="C121" s="21">
        <f>'Input C0'!D131</f>
        <v>8.1430000000000002E-2</v>
      </c>
      <c r="D121" s="16">
        <v>25</v>
      </c>
      <c r="E121" s="13">
        <v>0</v>
      </c>
      <c r="F121" s="13">
        <f t="shared" si="12"/>
        <v>1250</v>
      </c>
      <c r="G121" s="13">
        <v>0</v>
      </c>
      <c r="H121" s="13">
        <f t="shared" si="8"/>
        <v>0</v>
      </c>
      <c r="I121" s="13">
        <f t="shared" si="9"/>
        <v>1250</v>
      </c>
    </row>
    <row r="122" spans="1:9" ht="15.75" x14ac:dyDescent="0.25">
      <c r="B122" s="15">
        <v>0.875000000000001</v>
      </c>
      <c r="C122" s="21">
        <f>'Input C0'!D132</f>
        <v>4.8000000000000001E-2</v>
      </c>
      <c r="D122" s="16">
        <v>10</v>
      </c>
      <c r="E122" s="13">
        <v>0</v>
      </c>
      <c r="F122" s="13">
        <f t="shared" si="12"/>
        <v>500</v>
      </c>
      <c r="G122" s="13">
        <v>0</v>
      </c>
      <c r="H122" s="13">
        <f t="shared" si="8"/>
        <v>0</v>
      </c>
      <c r="I122" s="13">
        <f t="shared" si="9"/>
        <v>500</v>
      </c>
    </row>
    <row r="123" spans="1:9" ht="15.75" x14ac:dyDescent="0.25">
      <c r="B123" s="15">
        <v>0.91666666666666696</v>
      </c>
      <c r="C123" s="21">
        <f>'Input C0'!D133</f>
        <v>4.1409999999999995E-2</v>
      </c>
      <c r="D123" s="13">
        <v>5</v>
      </c>
      <c r="E123" s="13">
        <v>0</v>
      </c>
      <c r="F123" s="13">
        <f t="shared" si="12"/>
        <v>250</v>
      </c>
      <c r="G123" s="13">
        <v>0</v>
      </c>
      <c r="H123" s="13">
        <f t="shared" si="8"/>
        <v>0</v>
      </c>
      <c r="I123" s="13">
        <f t="shared" si="9"/>
        <v>250</v>
      </c>
    </row>
    <row r="124" spans="1:9" ht="15.75" x14ac:dyDescent="0.25">
      <c r="B124" s="14">
        <v>0.95833333333333404</v>
      </c>
      <c r="C124" s="21">
        <f>'Input C0'!D134</f>
        <v>4.1409999999999995E-2</v>
      </c>
      <c r="D124" s="13">
        <v>0</v>
      </c>
      <c r="E124" s="13">
        <v>0</v>
      </c>
      <c r="F124" s="13">
        <f t="shared" si="12"/>
        <v>0</v>
      </c>
      <c r="G124" s="13">
        <v>0</v>
      </c>
      <c r="H124" s="13">
        <f t="shared" si="8"/>
        <v>0</v>
      </c>
      <c r="I124" s="13">
        <f t="shared" si="9"/>
        <v>0</v>
      </c>
    </row>
    <row r="125" spans="1:9" ht="15.75" x14ac:dyDescent="0.25">
      <c r="B125" s="14">
        <v>0</v>
      </c>
      <c r="C125" s="21">
        <f>'Input C0'!D135</f>
        <v>3.8939999999999995E-2</v>
      </c>
      <c r="D125" s="13">
        <v>0</v>
      </c>
      <c r="E125" s="13">
        <v>0</v>
      </c>
      <c r="F125" s="13">
        <f>D125*O$7*O$6</f>
        <v>0</v>
      </c>
      <c r="G125" s="13">
        <v>0</v>
      </c>
      <c r="H125" s="13">
        <f t="shared" si="8"/>
        <v>0</v>
      </c>
      <c r="I125" s="13">
        <f t="shared" si="9"/>
        <v>0</v>
      </c>
    </row>
    <row r="126" spans="1:9" ht="15.75" x14ac:dyDescent="0.25">
      <c r="A126" t="s">
        <v>49</v>
      </c>
      <c r="B126" s="14">
        <v>4.1666666666666699E-2</v>
      </c>
      <c r="C126" s="21">
        <f>'Input C0'!D136</f>
        <v>3.8950000000000005E-2</v>
      </c>
      <c r="D126" s="13">
        <v>0</v>
      </c>
      <c r="E126" s="13">
        <v>0</v>
      </c>
      <c r="F126" s="13">
        <f t="shared" ref="F126:F148" si="14">D126*O$7*O$6</f>
        <v>0</v>
      </c>
      <c r="G126" s="13">
        <v>0</v>
      </c>
      <c r="H126" s="13">
        <f t="shared" si="8"/>
        <v>0</v>
      </c>
      <c r="I126" s="13">
        <f t="shared" si="9"/>
        <v>0</v>
      </c>
    </row>
    <row r="127" spans="1:9" ht="15.75" x14ac:dyDescent="0.25">
      <c r="B127" s="14">
        <v>8.3333333333333301E-2</v>
      </c>
      <c r="C127" s="21">
        <f>'Input C0'!D137</f>
        <v>3.7590000000000005E-2</v>
      </c>
      <c r="D127" s="13">
        <v>0</v>
      </c>
      <c r="E127" s="13">
        <f>(R$5)/8</f>
        <v>93.75</v>
      </c>
      <c r="F127" s="13">
        <f t="shared" si="14"/>
        <v>0</v>
      </c>
      <c r="G127" s="13">
        <v>0</v>
      </c>
      <c r="H127" s="13">
        <f t="shared" si="8"/>
        <v>229.06406250000003</v>
      </c>
      <c r="I127" s="13">
        <f t="shared" si="9"/>
        <v>-229.06406250000003</v>
      </c>
    </row>
    <row r="128" spans="1:9" ht="15.75" x14ac:dyDescent="0.25">
      <c r="B128" s="14">
        <v>0.125</v>
      </c>
      <c r="C128" s="21">
        <f>'Input C0'!D138</f>
        <v>3.5929999999999997E-2</v>
      </c>
      <c r="D128" s="13">
        <v>0</v>
      </c>
      <c r="E128" s="13">
        <f t="shared" ref="E128:E134" si="15">(R$5)/8</f>
        <v>93.75</v>
      </c>
      <c r="F128" s="13">
        <f t="shared" si="14"/>
        <v>0</v>
      </c>
      <c r="G128" s="13">
        <v>0</v>
      </c>
      <c r="H128" s="13">
        <f t="shared" si="8"/>
        <v>218.94843749999998</v>
      </c>
      <c r="I128" s="13">
        <f t="shared" si="9"/>
        <v>-218.94843749999998</v>
      </c>
    </row>
    <row r="129" spans="2:9" ht="15.75" x14ac:dyDescent="0.25">
      <c r="B129" s="14">
        <v>0.16666666666666699</v>
      </c>
      <c r="C129" s="21">
        <f>'Input C0'!D139</f>
        <v>3.329E-2</v>
      </c>
      <c r="D129" s="13">
        <v>0</v>
      </c>
      <c r="E129" s="13">
        <f t="shared" si="15"/>
        <v>93.75</v>
      </c>
      <c r="F129" s="13">
        <f t="shared" si="14"/>
        <v>0</v>
      </c>
      <c r="G129" s="13">
        <v>0</v>
      </c>
      <c r="H129" s="13">
        <f t="shared" si="8"/>
        <v>202.86093750000001</v>
      </c>
      <c r="I129" s="13">
        <f t="shared" si="9"/>
        <v>-202.86093750000001</v>
      </c>
    </row>
    <row r="130" spans="2:9" ht="15.75" x14ac:dyDescent="0.25">
      <c r="B130" s="14">
        <v>0.20833333333333301</v>
      </c>
      <c r="C130" s="21">
        <f>'Input C0'!D140</f>
        <v>3.0789999999999998E-2</v>
      </c>
      <c r="D130" s="13">
        <v>0</v>
      </c>
      <c r="E130" s="13">
        <f t="shared" si="15"/>
        <v>93.75</v>
      </c>
      <c r="F130" s="13">
        <f t="shared" si="14"/>
        <v>0</v>
      </c>
      <c r="G130" s="13">
        <v>0</v>
      </c>
      <c r="H130" s="13">
        <f t="shared" si="8"/>
        <v>187.62656249999998</v>
      </c>
      <c r="I130" s="13">
        <f t="shared" si="9"/>
        <v>-187.62656249999998</v>
      </c>
    </row>
    <row r="131" spans="2:9" ht="15.75" x14ac:dyDescent="0.25">
      <c r="B131" s="14">
        <v>0.25</v>
      </c>
      <c r="C131" s="21">
        <f>'Input C0'!D141</f>
        <v>3.5880000000000002E-2</v>
      </c>
      <c r="D131" s="13">
        <v>0</v>
      </c>
      <c r="E131" s="13">
        <f t="shared" si="15"/>
        <v>93.75</v>
      </c>
      <c r="F131" s="13">
        <f t="shared" si="14"/>
        <v>0</v>
      </c>
      <c r="G131" s="13">
        <v>0</v>
      </c>
      <c r="H131" s="13">
        <f t="shared" si="8"/>
        <v>218.64375000000001</v>
      </c>
      <c r="I131" s="13">
        <f t="shared" si="9"/>
        <v>-218.64375000000001</v>
      </c>
    </row>
    <row r="132" spans="2:9" ht="15.75" x14ac:dyDescent="0.25">
      <c r="B132" s="15">
        <v>0.29166666666666702</v>
      </c>
      <c r="C132" s="21">
        <f>'Input C0'!D142</f>
        <v>4.4130000000000003E-2</v>
      </c>
      <c r="D132" s="16">
        <v>10</v>
      </c>
      <c r="E132" s="13">
        <f t="shared" si="15"/>
        <v>93.75</v>
      </c>
      <c r="F132" s="13">
        <f t="shared" si="14"/>
        <v>500</v>
      </c>
      <c r="G132" s="13">
        <v>0</v>
      </c>
      <c r="H132" s="13">
        <f t="shared" si="8"/>
        <v>268.91718750000001</v>
      </c>
      <c r="I132" s="13">
        <f t="shared" si="9"/>
        <v>231.08281249999999</v>
      </c>
    </row>
    <row r="133" spans="2:9" ht="15.75" x14ac:dyDescent="0.25">
      <c r="B133" s="15">
        <v>0.33333333333333398</v>
      </c>
      <c r="C133" s="21">
        <f>'Input C0'!D143</f>
        <v>4.512E-2</v>
      </c>
      <c r="D133" s="16">
        <v>10</v>
      </c>
      <c r="E133" s="13">
        <f t="shared" si="15"/>
        <v>93.75</v>
      </c>
      <c r="F133" s="13">
        <f t="shared" si="14"/>
        <v>500</v>
      </c>
      <c r="G133" s="13">
        <v>0</v>
      </c>
      <c r="H133" s="13">
        <f t="shared" ref="H133:H172" si="16">C133*E133*O$11</f>
        <v>274.95000000000005</v>
      </c>
      <c r="I133" s="13">
        <f t="shared" ref="I133:I172" si="17">F133+G133-H133</f>
        <v>225.04999999999995</v>
      </c>
    </row>
    <row r="134" spans="2:9" ht="15.75" x14ac:dyDescent="0.25">
      <c r="B134" s="15">
        <v>0.375</v>
      </c>
      <c r="C134" s="21">
        <f>'Input C0'!D144</f>
        <v>4.7500000000000001E-2</v>
      </c>
      <c r="D134" s="16">
        <v>15</v>
      </c>
      <c r="E134" s="13">
        <f t="shared" si="15"/>
        <v>93.75</v>
      </c>
      <c r="F134" s="13">
        <f t="shared" si="14"/>
        <v>750</v>
      </c>
      <c r="G134" s="13">
        <v>0</v>
      </c>
      <c r="H134" s="13">
        <f t="shared" si="16"/>
        <v>289.453125</v>
      </c>
      <c r="I134" s="13">
        <f t="shared" si="17"/>
        <v>460.546875</v>
      </c>
    </row>
    <row r="135" spans="2:9" ht="15.75" x14ac:dyDescent="0.25">
      <c r="B135" s="15">
        <v>0.41666666666666702</v>
      </c>
      <c r="C135" s="21">
        <f>'Input C0'!D145</f>
        <v>0.05</v>
      </c>
      <c r="D135" s="16">
        <v>5</v>
      </c>
      <c r="E135" s="13">
        <v>0</v>
      </c>
      <c r="F135" s="13">
        <f t="shared" si="14"/>
        <v>250</v>
      </c>
      <c r="G135" s="13">
        <v>0</v>
      </c>
      <c r="H135" s="13">
        <f t="shared" si="16"/>
        <v>0</v>
      </c>
      <c r="I135" s="13">
        <f t="shared" si="17"/>
        <v>250</v>
      </c>
    </row>
    <row r="136" spans="2:9" ht="15.75" x14ac:dyDescent="0.25">
      <c r="B136" s="15">
        <v>0.45833333333333398</v>
      </c>
      <c r="C136" s="21">
        <f>'Input C0'!D146</f>
        <v>4.9000000000000002E-2</v>
      </c>
      <c r="D136" s="16">
        <v>5</v>
      </c>
      <c r="E136" s="13">
        <v>0</v>
      </c>
      <c r="F136" s="13">
        <f t="shared" si="14"/>
        <v>250</v>
      </c>
      <c r="G136" s="13">
        <v>0</v>
      </c>
      <c r="H136" s="13">
        <f t="shared" si="16"/>
        <v>0</v>
      </c>
      <c r="I136" s="13">
        <f t="shared" si="17"/>
        <v>250</v>
      </c>
    </row>
    <row r="137" spans="2:9" ht="15.75" x14ac:dyDescent="0.25">
      <c r="B137" s="15">
        <v>0.5</v>
      </c>
      <c r="C137" s="21">
        <f>'Input C0'!D147</f>
        <v>4.2389999999999997E-2</v>
      </c>
      <c r="D137" s="16">
        <v>4</v>
      </c>
      <c r="E137" s="13">
        <v>0</v>
      </c>
      <c r="F137" s="13">
        <f t="shared" si="14"/>
        <v>200</v>
      </c>
      <c r="G137" s="13">
        <v>0</v>
      </c>
      <c r="H137" s="13">
        <f t="shared" si="16"/>
        <v>0</v>
      </c>
      <c r="I137" s="13">
        <f t="shared" si="17"/>
        <v>200</v>
      </c>
    </row>
    <row r="138" spans="2:9" ht="15.75" x14ac:dyDescent="0.25">
      <c r="B138" s="15">
        <v>0.54166666666666696</v>
      </c>
      <c r="C138" s="21">
        <f>'Input C0'!D148</f>
        <v>3.6990000000000002E-2</v>
      </c>
      <c r="D138" s="16">
        <v>2</v>
      </c>
      <c r="E138" s="13">
        <v>0</v>
      </c>
      <c r="F138" s="13">
        <f t="shared" si="14"/>
        <v>100</v>
      </c>
      <c r="G138" s="13">
        <v>0</v>
      </c>
      <c r="H138" s="13">
        <f t="shared" si="16"/>
        <v>0</v>
      </c>
      <c r="I138" s="13">
        <f t="shared" si="17"/>
        <v>100</v>
      </c>
    </row>
    <row r="139" spans="2:9" ht="15.75" x14ac:dyDescent="0.25">
      <c r="B139" s="15">
        <v>0.58333333333333404</v>
      </c>
      <c r="C139" s="21">
        <f>'Input C0'!D149</f>
        <v>3.5159999999999997E-2</v>
      </c>
      <c r="D139" s="16">
        <v>2</v>
      </c>
      <c r="E139" s="13">
        <v>0</v>
      </c>
      <c r="F139" s="13">
        <f t="shared" si="14"/>
        <v>100</v>
      </c>
      <c r="G139" s="13">
        <v>0</v>
      </c>
      <c r="H139" s="13">
        <f t="shared" si="16"/>
        <v>0</v>
      </c>
      <c r="I139" s="13">
        <f t="shared" si="17"/>
        <v>100</v>
      </c>
    </row>
    <row r="140" spans="2:9" ht="15.75" x14ac:dyDescent="0.25">
      <c r="B140" s="15">
        <v>0.625</v>
      </c>
      <c r="C140" s="21">
        <f>'Input C0'!D150</f>
        <v>3.5040000000000002E-2</v>
      </c>
      <c r="D140" s="16">
        <v>2</v>
      </c>
      <c r="E140" s="13">
        <v>0</v>
      </c>
      <c r="F140" s="13">
        <f t="shared" si="14"/>
        <v>100</v>
      </c>
      <c r="G140" s="13">
        <v>0</v>
      </c>
      <c r="H140" s="13">
        <f t="shared" si="16"/>
        <v>0</v>
      </c>
      <c r="I140" s="13">
        <f t="shared" si="17"/>
        <v>100</v>
      </c>
    </row>
    <row r="141" spans="2:9" ht="15.75" x14ac:dyDescent="0.25">
      <c r="B141" s="15">
        <v>0.66666666666666696</v>
      </c>
      <c r="C141" s="21">
        <f>'Input C0'!D151</f>
        <v>3.5000000000000003E-2</v>
      </c>
      <c r="D141" s="16">
        <v>2</v>
      </c>
      <c r="E141" s="13">
        <v>0</v>
      </c>
      <c r="F141" s="13">
        <f t="shared" si="14"/>
        <v>100</v>
      </c>
      <c r="G141" s="13">
        <v>0</v>
      </c>
      <c r="H141" s="13">
        <f t="shared" si="16"/>
        <v>0</v>
      </c>
      <c r="I141" s="13">
        <f t="shared" si="17"/>
        <v>100</v>
      </c>
    </row>
    <row r="142" spans="2:9" ht="15.75" x14ac:dyDescent="0.25">
      <c r="B142" s="15">
        <v>0.70833333333333404</v>
      </c>
      <c r="C142" s="21">
        <f>'Input C0'!D152</f>
        <v>3.8979999999999994E-2</v>
      </c>
      <c r="D142" s="16">
        <v>3</v>
      </c>
      <c r="E142" s="13">
        <v>0</v>
      </c>
      <c r="F142" s="13">
        <f t="shared" si="14"/>
        <v>150</v>
      </c>
      <c r="G142" s="13">
        <v>0</v>
      </c>
      <c r="H142" s="13">
        <f t="shared" si="16"/>
        <v>0</v>
      </c>
      <c r="I142" s="13">
        <f t="shared" si="17"/>
        <v>150</v>
      </c>
    </row>
    <row r="143" spans="2:9" ht="15.75" x14ac:dyDescent="0.25">
      <c r="B143" s="15">
        <v>0.750000000000001</v>
      </c>
      <c r="C143" s="21">
        <f>'Input C0'!D153</f>
        <v>5.0140000000000004E-2</v>
      </c>
      <c r="D143" s="16">
        <v>25</v>
      </c>
      <c r="E143" s="13">
        <v>0</v>
      </c>
      <c r="F143" s="13">
        <f t="shared" si="14"/>
        <v>1250</v>
      </c>
      <c r="G143" s="13">
        <v>0</v>
      </c>
      <c r="H143" s="13">
        <f t="shared" si="16"/>
        <v>0</v>
      </c>
      <c r="I143" s="13">
        <f t="shared" si="17"/>
        <v>1250</v>
      </c>
    </row>
    <row r="144" spans="2:9" ht="15.75" x14ac:dyDescent="0.25">
      <c r="B144" s="15">
        <v>0.79166666666666696</v>
      </c>
      <c r="C144" s="21">
        <f>'Input C0'!D154</f>
        <v>9.5319999999999988E-2</v>
      </c>
      <c r="D144" s="16">
        <v>25</v>
      </c>
      <c r="E144" s="13">
        <v>0</v>
      </c>
      <c r="F144" s="13">
        <f t="shared" si="14"/>
        <v>1250</v>
      </c>
      <c r="G144" s="13">
        <v>0</v>
      </c>
      <c r="H144" s="13">
        <f t="shared" si="16"/>
        <v>0</v>
      </c>
      <c r="I144" s="13">
        <f t="shared" si="17"/>
        <v>1250</v>
      </c>
    </row>
    <row r="145" spans="1:9" ht="15.75" x14ac:dyDescent="0.25">
      <c r="B145" s="15">
        <v>0.83333333333333404</v>
      </c>
      <c r="C145" s="21">
        <f>'Input C0'!D155</f>
        <v>5.79E-2</v>
      </c>
      <c r="D145" s="16">
        <v>25</v>
      </c>
      <c r="E145" s="13">
        <v>0</v>
      </c>
      <c r="F145" s="13">
        <f t="shared" si="14"/>
        <v>1250</v>
      </c>
      <c r="G145" s="13">
        <v>0</v>
      </c>
      <c r="H145" s="13">
        <f t="shared" si="16"/>
        <v>0</v>
      </c>
      <c r="I145" s="13">
        <f t="shared" si="17"/>
        <v>1250</v>
      </c>
    </row>
    <row r="146" spans="1:9" ht="15.75" x14ac:dyDescent="0.25">
      <c r="B146" s="15">
        <v>0.875000000000001</v>
      </c>
      <c r="C146" s="21">
        <f>'Input C0'!D156</f>
        <v>3.5549999999999998E-2</v>
      </c>
      <c r="D146" s="16">
        <v>10</v>
      </c>
      <c r="E146" s="13">
        <v>0</v>
      </c>
      <c r="F146" s="13">
        <f t="shared" si="14"/>
        <v>500</v>
      </c>
      <c r="G146" s="13">
        <v>0</v>
      </c>
      <c r="H146" s="13">
        <f t="shared" si="16"/>
        <v>0</v>
      </c>
      <c r="I146" s="13">
        <f t="shared" si="17"/>
        <v>500</v>
      </c>
    </row>
    <row r="147" spans="1:9" ht="15.75" x14ac:dyDescent="0.25">
      <c r="B147" s="15">
        <v>0.91666666666666696</v>
      </c>
      <c r="C147" s="21">
        <f>'Input C0'!D157</f>
        <v>3.5049999999999998E-2</v>
      </c>
      <c r="D147" s="13">
        <v>5</v>
      </c>
      <c r="E147" s="13">
        <v>0</v>
      </c>
      <c r="F147" s="13">
        <f t="shared" si="14"/>
        <v>250</v>
      </c>
      <c r="G147" s="13">
        <v>0</v>
      </c>
      <c r="H147" s="13">
        <f t="shared" si="16"/>
        <v>0</v>
      </c>
      <c r="I147" s="13">
        <f t="shared" si="17"/>
        <v>250</v>
      </c>
    </row>
    <row r="148" spans="1:9" ht="15.75" x14ac:dyDescent="0.25">
      <c r="B148" s="14">
        <v>0.95833333333333404</v>
      </c>
      <c r="C148" s="21">
        <f>'Input C0'!D158</f>
        <v>3.3090000000000001E-2</v>
      </c>
      <c r="D148" s="13">
        <v>0</v>
      </c>
      <c r="E148" s="13">
        <v>0</v>
      </c>
      <c r="F148" s="13">
        <f t="shared" si="14"/>
        <v>0</v>
      </c>
      <c r="G148" s="13">
        <v>0</v>
      </c>
      <c r="H148" s="13">
        <f t="shared" si="16"/>
        <v>0</v>
      </c>
      <c r="I148" s="13">
        <f t="shared" si="17"/>
        <v>0</v>
      </c>
    </row>
    <row r="149" spans="1:9" ht="15.75" x14ac:dyDescent="0.25">
      <c r="B149" s="14">
        <v>0</v>
      </c>
      <c r="C149" s="21">
        <f>'Input C0'!D159</f>
        <v>3.8960000000000002E-2</v>
      </c>
      <c r="D149" s="13">
        <v>0</v>
      </c>
      <c r="E149" s="13">
        <v>0</v>
      </c>
      <c r="F149" s="13">
        <f>D149*O$7*O$6</f>
        <v>0</v>
      </c>
      <c r="G149" s="13">
        <v>0</v>
      </c>
      <c r="H149" s="13">
        <f t="shared" si="16"/>
        <v>0</v>
      </c>
      <c r="I149" s="13">
        <f t="shared" si="17"/>
        <v>0</v>
      </c>
    </row>
    <row r="150" spans="1:9" ht="15.75" x14ac:dyDescent="0.25">
      <c r="A150" t="s">
        <v>50</v>
      </c>
      <c r="B150" s="14">
        <v>4.1666666666666699E-2</v>
      </c>
      <c r="C150" s="21">
        <f>'Input C0'!D160</f>
        <v>3.7969999999999997E-2</v>
      </c>
      <c r="D150" s="13">
        <v>0</v>
      </c>
      <c r="E150" s="13">
        <v>0</v>
      </c>
      <c r="F150" s="13">
        <f t="shared" ref="F150:F172" si="18">D150*O$7*O$6</f>
        <v>0</v>
      </c>
      <c r="G150" s="13">
        <v>0</v>
      </c>
      <c r="H150" s="13">
        <f t="shared" si="16"/>
        <v>0</v>
      </c>
      <c r="I150" s="13">
        <f t="shared" si="17"/>
        <v>0</v>
      </c>
    </row>
    <row r="151" spans="1:9" ht="15.75" x14ac:dyDescent="0.25">
      <c r="B151" s="14">
        <v>8.3333333333333301E-2</v>
      </c>
      <c r="C151" s="21">
        <f>'Input C0'!D161</f>
        <v>3.7969999999999997E-2</v>
      </c>
      <c r="D151" s="13">
        <v>0</v>
      </c>
      <c r="E151" s="13">
        <f>(R$5)/8</f>
        <v>93.75</v>
      </c>
      <c r="F151" s="13">
        <f t="shared" si="18"/>
        <v>0</v>
      </c>
      <c r="G151" s="13">
        <v>0</v>
      </c>
      <c r="H151" s="13">
        <f t="shared" si="16"/>
        <v>231.37968749999999</v>
      </c>
      <c r="I151" s="13">
        <f t="shared" si="17"/>
        <v>-231.37968749999999</v>
      </c>
    </row>
    <row r="152" spans="1:9" ht="15.75" x14ac:dyDescent="0.25">
      <c r="B152" s="14">
        <v>0.125</v>
      </c>
      <c r="C152" s="21">
        <f>'Input C0'!D162</f>
        <v>3.5439999999999999E-2</v>
      </c>
      <c r="D152" s="13">
        <v>0</v>
      </c>
      <c r="E152" s="13">
        <f t="shared" ref="E152:E158" si="19">(R$5)/8</f>
        <v>93.75</v>
      </c>
      <c r="F152" s="13">
        <f t="shared" si="18"/>
        <v>0</v>
      </c>
      <c r="G152" s="13">
        <v>0</v>
      </c>
      <c r="H152" s="13">
        <f t="shared" si="16"/>
        <v>215.96249999999998</v>
      </c>
      <c r="I152" s="13">
        <f t="shared" si="17"/>
        <v>-215.96249999999998</v>
      </c>
    </row>
    <row r="153" spans="1:9" ht="15.75" x14ac:dyDescent="0.25">
      <c r="B153" s="14">
        <v>0.16666666666666699</v>
      </c>
      <c r="C153" s="21">
        <f>'Input C0'!D163</f>
        <v>3.3030000000000004E-2</v>
      </c>
      <c r="D153" s="13">
        <v>0</v>
      </c>
      <c r="E153" s="13">
        <f t="shared" si="19"/>
        <v>93.75</v>
      </c>
      <c r="F153" s="13">
        <f t="shared" si="18"/>
        <v>0</v>
      </c>
      <c r="G153" s="13">
        <v>0</v>
      </c>
      <c r="H153" s="13">
        <f t="shared" si="16"/>
        <v>201.27656250000004</v>
      </c>
      <c r="I153" s="13">
        <f t="shared" si="17"/>
        <v>-201.27656250000004</v>
      </c>
    </row>
    <row r="154" spans="1:9" ht="15.75" x14ac:dyDescent="0.25">
      <c r="B154" s="14">
        <v>0.20833333333333301</v>
      </c>
      <c r="C154" s="21">
        <f>'Input C0'!D164</f>
        <v>3.1550000000000002E-2</v>
      </c>
      <c r="D154" s="13">
        <v>0</v>
      </c>
      <c r="E154" s="13">
        <f t="shared" si="19"/>
        <v>93.75</v>
      </c>
      <c r="F154" s="13">
        <f t="shared" si="18"/>
        <v>0</v>
      </c>
      <c r="G154" s="13">
        <v>0</v>
      </c>
      <c r="H154" s="13">
        <f t="shared" si="16"/>
        <v>192.2578125</v>
      </c>
      <c r="I154" s="13">
        <f t="shared" si="17"/>
        <v>-192.2578125</v>
      </c>
    </row>
    <row r="155" spans="1:9" ht="15.75" x14ac:dyDescent="0.25">
      <c r="B155" s="14">
        <v>0.25</v>
      </c>
      <c r="C155" s="21">
        <f>'Input C0'!D165</f>
        <v>3.3939999999999998E-2</v>
      </c>
      <c r="D155" s="13">
        <v>0</v>
      </c>
      <c r="E155" s="13">
        <f t="shared" si="19"/>
        <v>93.75</v>
      </c>
      <c r="F155" s="13">
        <f t="shared" si="18"/>
        <v>0</v>
      </c>
      <c r="G155" s="13">
        <v>0</v>
      </c>
      <c r="H155" s="13">
        <f t="shared" si="16"/>
        <v>206.82187499999998</v>
      </c>
      <c r="I155" s="13">
        <f t="shared" si="17"/>
        <v>-206.82187499999998</v>
      </c>
    </row>
    <row r="156" spans="1:9" ht="15.75" x14ac:dyDescent="0.25">
      <c r="B156" s="15">
        <v>0.29166666666666702</v>
      </c>
      <c r="C156" s="21">
        <f>'Input C0'!D166</f>
        <v>3.798E-2</v>
      </c>
      <c r="D156" s="16">
        <v>10</v>
      </c>
      <c r="E156" s="13">
        <f t="shared" si="19"/>
        <v>93.75</v>
      </c>
      <c r="F156" s="13">
        <f t="shared" si="18"/>
        <v>500</v>
      </c>
      <c r="G156" s="13">
        <v>0</v>
      </c>
      <c r="H156" s="13">
        <f t="shared" si="16"/>
        <v>231.44062499999998</v>
      </c>
      <c r="I156" s="13">
        <f t="shared" si="17"/>
        <v>268.55937500000005</v>
      </c>
    </row>
    <row r="157" spans="1:9" ht="15.75" x14ac:dyDescent="0.25">
      <c r="B157" s="15">
        <v>0.33333333333333398</v>
      </c>
      <c r="C157" s="21">
        <f>'Input C0'!D167</f>
        <v>3.458E-2</v>
      </c>
      <c r="D157" s="16">
        <v>10</v>
      </c>
      <c r="E157" s="13">
        <f t="shared" si="19"/>
        <v>93.75</v>
      </c>
      <c r="F157" s="13">
        <f t="shared" si="18"/>
        <v>500</v>
      </c>
      <c r="G157" s="13">
        <v>0</v>
      </c>
      <c r="H157" s="13">
        <f t="shared" si="16"/>
        <v>210.72187499999998</v>
      </c>
      <c r="I157" s="13">
        <f t="shared" si="17"/>
        <v>289.27812500000005</v>
      </c>
    </row>
    <row r="158" spans="1:9" ht="15.75" x14ac:dyDescent="0.25">
      <c r="B158" s="15">
        <v>0.375</v>
      </c>
      <c r="C158" s="21">
        <f>'Input C0'!D168</f>
        <v>3.9920000000000004E-2</v>
      </c>
      <c r="D158" s="16">
        <v>15</v>
      </c>
      <c r="E158" s="13">
        <f t="shared" si="19"/>
        <v>93.75</v>
      </c>
      <c r="F158" s="13">
        <f t="shared" si="18"/>
        <v>750</v>
      </c>
      <c r="G158" s="13">
        <v>0</v>
      </c>
      <c r="H158" s="13">
        <f t="shared" si="16"/>
        <v>243.26250000000005</v>
      </c>
      <c r="I158" s="13">
        <f t="shared" si="17"/>
        <v>506.73749999999995</v>
      </c>
    </row>
    <row r="159" spans="1:9" ht="15.75" x14ac:dyDescent="0.25">
      <c r="B159" s="15">
        <v>0.41666666666666702</v>
      </c>
      <c r="C159" s="21">
        <f>'Input C0'!D169</f>
        <v>4.7229999999999994E-2</v>
      </c>
      <c r="D159" s="16">
        <v>5</v>
      </c>
      <c r="E159" s="13">
        <v>0</v>
      </c>
      <c r="F159" s="13">
        <f t="shared" si="18"/>
        <v>250</v>
      </c>
      <c r="G159" s="13">
        <v>0</v>
      </c>
      <c r="H159" s="13">
        <f t="shared" si="16"/>
        <v>0</v>
      </c>
      <c r="I159" s="13">
        <f t="shared" si="17"/>
        <v>250</v>
      </c>
    </row>
    <row r="160" spans="1:9" ht="15.75" x14ac:dyDescent="0.25">
      <c r="B160" s="15">
        <v>0.45833333333333398</v>
      </c>
      <c r="C160" s="21">
        <f>'Input C0'!D170</f>
        <v>4.7E-2</v>
      </c>
      <c r="D160" s="16">
        <v>5</v>
      </c>
      <c r="E160" s="13">
        <v>0</v>
      </c>
      <c r="F160" s="13">
        <f t="shared" si="18"/>
        <v>250</v>
      </c>
      <c r="G160" s="13">
        <v>0</v>
      </c>
      <c r="H160" s="13">
        <f t="shared" si="16"/>
        <v>0</v>
      </c>
      <c r="I160" s="13">
        <f t="shared" si="17"/>
        <v>250</v>
      </c>
    </row>
    <row r="161" spans="2:9" ht="15.75" x14ac:dyDescent="0.25">
      <c r="B161" s="15">
        <v>0.5</v>
      </c>
      <c r="C161" s="21">
        <f>'Input C0'!D171</f>
        <v>4.8000000000000001E-2</v>
      </c>
      <c r="D161" s="16">
        <v>4</v>
      </c>
      <c r="E161" s="13">
        <v>0</v>
      </c>
      <c r="F161" s="13">
        <f t="shared" si="18"/>
        <v>200</v>
      </c>
      <c r="G161" s="13">
        <v>0</v>
      </c>
      <c r="H161" s="13">
        <f t="shared" si="16"/>
        <v>0</v>
      </c>
      <c r="I161" s="13">
        <f t="shared" si="17"/>
        <v>200</v>
      </c>
    </row>
    <row r="162" spans="2:9" ht="15.75" x14ac:dyDescent="0.25">
      <c r="B162" s="15">
        <v>0.54166666666666696</v>
      </c>
      <c r="C162" s="21">
        <f>'Input C0'!D172</f>
        <v>4.4920000000000002E-2</v>
      </c>
      <c r="D162" s="16">
        <v>2</v>
      </c>
      <c r="E162" s="13">
        <v>0</v>
      </c>
      <c r="F162" s="13">
        <f t="shared" si="18"/>
        <v>100</v>
      </c>
      <c r="G162" s="13">
        <v>0</v>
      </c>
      <c r="H162" s="13">
        <f t="shared" si="16"/>
        <v>0</v>
      </c>
      <c r="I162" s="13">
        <f t="shared" si="17"/>
        <v>100</v>
      </c>
    </row>
    <row r="163" spans="2:9" ht="15.75" x14ac:dyDescent="0.25">
      <c r="B163" s="15">
        <v>0.58333333333333404</v>
      </c>
      <c r="C163" s="21">
        <f>'Input C0'!D173</f>
        <v>4.0090000000000001E-2</v>
      </c>
      <c r="D163" s="16">
        <v>2</v>
      </c>
      <c r="E163" s="13">
        <v>0</v>
      </c>
      <c r="F163" s="13">
        <f t="shared" si="18"/>
        <v>100</v>
      </c>
      <c r="G163" s="13">
        <v>0</v>
      </c>
      <c r="H163" s="13">
        <f t="shared" si="16"/>
        <v>0</v>
      </c>
      <c r="I163" s="13">
        <f t="shared" si="17"/>
        <v>100</v>
      </c>
    </row>
    <row r="164" spans="2:9" ht="15.75" x14ac:dyDescent="0.25">
      <c r="B164" s="15">
        <v>0.625</v>
      </c>
      <c r="C164" s="21">
        <f>'Input C0'!D174</f>
        <v>3.5979999999999998E-2</v>
      </c>
      <c r="D164" s="16">
        <v>2</v>
      </c>
      <c r="E164" s="13">
        <v>0</v>
      </c>
      <c r="F164" s="13">
        <f t="shared" si="18"/>
        <v>100</v>
      </c>
      <c r="G164" s="13">
        <v>0</v>
      </c>
      <c r="H164" s="13">
        <f t="shared" si="16"/>
        <v>0</v>
      </c>
      <c r="I164" s="13">
        <f t="shared" si="17"/>
        <v>100</v>
      </c>
    </row>
    <row r="165" spans="2:9" ht="15.75" x14ac:dyDescent="0.25">
      <c r="B165" s="15">
        <v>0.66666666666666696</v>
      </c>
      <c r="C165" s="21">
        <f>'Input C0'!D175</f>
        <v>3.6679999999999997E-2</v>
      </c>
      <c r="D165" s="16">
        <v>2</v>
      </c>
      <c r="E165" s="13">
        <v>0</v>
      </c>
      <c r="F165" s="13">
        <f t="shared" si="18"/>
        <v>100</v>
      </c>
      <c r="G165" s="13">
        <v>0</v>
      </c>
      <c r="H165" s="13">
        <f t="shared" si="16"/>
        <v>0</v>
      </c>
      <c r="I165" s="13">
        <f t="shared" si="17"/>
        <v>100</v>
      </c>
    </row>
    <row r="166" spans="2:9" ht="15.75" x14ac:dyDescent="0.25">
      <c r="B166" s="15">
        <v>0.70833333333333404</v>
      </c>
      <c r="C166" s="21">
        <f>'Input C0'!D176</f>
        <v>3.594E-2</v>
      </c>
      <c r="D166" s="16">
        <v>3</v>
      </c>
      <c r="E166" s="13">
        <v>0</v>
      </c>
      <c r="F166" s="13">
        <f t="shared" si="18"/>
        <v>150</v>
      </c>
      <c r="G166" s="13">
        <v>0</v>
      </c>
      <c r="H166" s="13">
        <f t="shared" si="16"/>
        <v>0</v>
      </c>
      <c r="I166" s="13">
        <f t="shared" si="17"/>
        <v>150</v>
      </c>
    </row>
    <row r="167" spans="2:9" ht="15.75" x14ac:dyDescent="0.25">
      <c r="B167" s="15">
        <v>0.750000000000001</v>
      </c>
      <c r="C167" s="21">
        <f>'Input C0'!D177</f>
        <v>5.0189999999999999E-2</v>
      </c>
      <c r="D167" s="16">
        <v>25</v>
      </c>
      <c r="E167" s="13">
        <v>0</v>
      </c>
      <c r="F167" s="13">
        <f t="shared" si="18"/>
        <v>1250</v>
      </c>
      <c r="G167" s="13">
        <v>0</v>
      </c>
      <c r="H167" s="13">
        <f t="shared" si="16"/>
        <v>0</v>
      </c>
      <c r="I167" s="13">
        <f t="shared" si="17"/>
        <v>1250</v>
      </c>
    </row>
    <row r="168" spans="2:9" ht="15.75" x14ac:dyDescent="0.25">
      <c r="B168" s="15">
        <v>0.79166666666666696</v>
      </c>
      <c r="C168" s="21">
        <f>'Input C0'!D178</f>
        <v>9.9099999999999994E-2</v>
      </c>
      <c r="D168" s="16">
        <v>25</v>
      </c>
      <c r="E168" s="13">
        <v>0</v>
      </c>
      <c r="F168" s="13">
        <f t="shared" si="18"/>
        <v>1250</v>
      </c>
      <c r="G168" s="13">
        <v>0</v>
      </c>
      <c r="H168" s="13">
        <f t="shared" si="16"/>
        <v>0</v>
      </c>
      <c r="I168" s="13">
        <f t="shared" si="17"/>
        <v>1250</v>
      </c>
    </row>
    <row r="169" spans="2:9" ht="15.75" x14ac:dyDescent="0.25">
      <c r="B169" s="15">
        <v>0.83333333333333404</v>
      </c>
      <c r="C169" s="21">
        <f>'Input C0'!D179</f>
        <v>7.4819999999999998E-2</v>
      </c>
      <c r="D169" s="16">
        <v>25</v>
      </c>
      <c r="E169" s="13">
        <v>0</v>
      </c>
      <c r="F169" s="13">
        <f t="shared" si="18"/>
        <v>1250</v>
      </c>
      <c r="G169" s="13">
        <v>0</v>
      </c>
      <c r="H169" s="13">
        <f t="shared" si="16"/>
        <v>0</v>
      </c>
      <c r="I169" s="13">
        <f t="shared" si="17"/>
        <v>1250</v>
      </c>
    </row>
    <row r="170" spans="2:9" ht="15.75" x14ac:dyDescent="0.25">
      <c r="B170" s="15">
        <v>0.875000000000001</v>
      </c>
      <c r="C170" s="21">
        <f>'Input C0'!D180</f>
        <v>3.8969999999999998E-2</v>
      </c>
      <c r="D170" s="16">
        <v>10</v>
      </c>
      <c r="E170" s="13">
        <v>0</v>
      </c>
      <c r="F170" s="13">
        <f t="shared" si="18"/>
        <v>500</v>
      </c>
      <c r="G170" s="13">
        <v>0</v>
      </c>
      <c r="H170" s="13">
        <f t="shared" si="16"/>
        <v>0</v>
      </c>
      <c r="I170" s="13">
        <f t="shared" si="17"/>
        <v>500</v>
      </c>
    </row>
    <row r="171" spans="2:9" ht="15.75" x14ac:dyDescent="0.25">
      <c r="B171" s="15">
        <v>0.91666666666666696</v>
      </c>
      <c r="C171" s="21">
        <f>'Input C0'!D181</f>
        <v>4.1000000000000002E-2</v>
      </c>
      <c r="D171" s="13">
        <v>5</v>
      </c>
      <c r="E171" s="13">
        <v>0</v>
      </c>
      <c r="F171" s="13">
        <f t="shared" si="18"/>
        <v>250</v>
      </c>
      <c r="G171" s="13">
        <v>0</v>
      </c>
      <c r="H171" s="13">
        <f t="shared" si="16"/>
        <v>0</v>
      </c>
      <c r="I171" s="13">
        <f t="shared" si="17"/>
        <v>250</v>
      </c>
    </row>
    <row r="172" spans="2:9" ht="15.75" x14ac:dyDescent="0.25">
      <c r="B172" s="14">
        <v>0.95833333333333404</v>
      </c>
      <c r="C172" s="21">
        <f>'Input C0'!D182</f>
        <v>3.9820000000000001E-2</v>
      </c>
      <c r="D172" s="13">
        <v>0</v>
      </c>
      <c r="E172" s="13">
        <v>0</v>
      </c>
      <c r="F172" s="13">
        <f t="shared" si="18"/>
        <v>0</v>
      </c>
      <c r="G172" s="13">
        <v>0</v>
      </c>
      <c r="H172" s="13">
        <f t="shared" si="16"/>
        <v>0</v>
      </c>
      <c r="I172" s="13">
        <f t="shared" si="17"/>
        <v>0</v>
      </c>
    </row>
    <row r="173" spans="2:9" x14ac:dyDescent="0.25">
      <c r="D173" s="17">
        <f t="shared" ref="D173:I173" si="20">SUM(D5:D172)</f>
        <v>1050</v>
      </c>
      <c r="E173" s="17">
        <f t="shared" si="20"/>
        <v>6211.7999999999975</v>
      </c>
      <c r="F173" s="17">
        <f t="shared" si="20"/>
        <v>52500</v>
      </c>
      <c r="G173" s="17">
        <f t="shared" si="20"/>
        <v>5700</v>
      </c>
      <c r="H173" s="17">
        <f t="shared" si="20"/>
        <v>15317.289292499996</v>
      </c>
      <c r="I173" s="17">
        <f t="shared" si="20"/>
        <v>42882.710707499995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3"/>
  <sheetViews>
    <sheetView workbookViewId="0"/>
  </sheetViews>
  <sheetFormatPr defaultColWidth="8.85546875" defaultRowHeight="15" x14ac:dyDescent="0.25"/>
  <cols>
    <col min="1" max="1" width="45" bestFit="1" customWidth="1"/>
    <col min="2" max="2" width="11.28515625" bestFit="1" customWidth="1"/>
    <col min="3" max="3" width="24.42578125" bestFit="1" customWidth="1"/>
    <col min="4" max="4" width="45.140625" bestFit="1" customWidth="1"/>
    <col min="5" max="5" width="34.140625" bestFit="1" customWidth="1"/>
    <col min="6" max="6" width="18" bestFit="1" customWidth="1"/>
    <col min="7" max="7" width="25" bestFit="1" customWidth="1"/>
    <col min="8" max="8" width="19" bestFit="1" customWidth="1"/>
    <col min="9" max="9" width="14.28515625" bestFit="1" customWidth="1"/>
    <col min="10" max="10" width="22" bestFit="1" customWidth="1"/>
    <col min="12" max="12" width="45" bestFit="1" customWidth="1"/>
    <col min="13" max="13" width="8.7109375" customWidth="1"/>
    <col min="14" max="14" width="45" bestFit="1" customWidth="1"/>
    <col min="15" max="15" width="8.42578125" customWidth="1"/>
    <col min="16" max="16" width="12.7109375" bestFit="1" customWidth="1"/>
    <col min="17" max="17" width="45.140625" bestFit="1" customWidth="1"/>
    <col min="18" max="18" width="24.85546875" bestFit="1" customWidth="1"/>
    <col min="19" max="19" width="8" bestFit="1" customWidth="1"/>
    <col min="20" max="20" width="24.85546875" bestFit="1" customWidth="1"/>
    <col min="21" max="21" width="7.85546875" customWidth="1"/>
    <col min="22" max="22" width="10.85546875" customWidth="1"/>
    <col min="23" max="23" width="22" bestFit="1" customWidth="1"/>
    <col min="24" max="24" width="7.7109375" customWidth="1"/>
  </cols>
  <sheetData>
    <row r="1" spans="1:24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24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24" x14ac:dyDescent="0.25">
      <c r="A3" s="1" t="s">
        <v>38</v>
      </c>
      <c r="C3" s="2"/>
      <c r="D3" s="2"/>
      <c r="E3" s="3"/>
      <c r="F3" s="2"/>
      <c r="G3" s="2"/>
      <c r="H3" s="2"/>
      <c r="I3" s="2"/>
      <c r="J3" s="2"/>
    </row>
    <row r="4" spans="1:24" x14ac:dyDescent="0.25">
      <c r="A4" s="13"/>
      <c r="B4" s="13" t="s">
        <v>0</v>
      </c>
      <c r="C4" s="13" t="s">
        <v>1</v>
      </c>
      <c r="D4" s="13" t="s">
        <v>2</v>
      </c>
      <c r="E4" s="13" t="s">
        <v>3</v>
      </c>
      <c r="F4" s="13" t="s">
        <v>42</v>
      </c>
      <c r="G4" s="13" t="s">
        <v>46</v>
      </c>
      <c r="H4" s="13" t="s">
        <v>4</v>
      </c>
      <c r="I4" s="13" t="s">
        <v>5</v>
      </c>
      <c r="N4" s="4" t="s">
        <v>6</v>
      </c>
      <c r="O4" s="2"/>
      <c r="P4" s="2"/>
      <c r="Q4" s="4" t="s">
        <v>7</v>
      </c>
      <c r="R4" s="2"/>
      <c r="S4" s="2"/>
      <c r="T4" s="4" t="s">
        <v>8</v>
      </c>
      <c r="U4" s="2"/>
      <c r="V4" s="2"/>
      <c r="W4" s="4" t="s">
        <v>9</v>
      </c>
    </row>
    <row r="5" spans="1:24" ht="15.75" x14ac:dyDescent="0.25">
      <c r="A5" t="s">
        <v>51</v>
      </c>
      <c r="B5" s="14">
        <v>0</v>
      </c>
      <c r="C5" s="36">
        <f>'Input C1'!$J$207</f>
        <v>4.8236190979495844E-2</v>
      </c>
      <c r="D5" s="13">
        <v>0</v>
      </c>
      <c r="E5" s="13">
        <v>0</v>
      </c>
      <c r="F5" s="13">
        <f>D5*O$7*O$6</f>
        <v>0</v>
      </c>
      <c r="G5" s="13">
        <v>0</v>
      </c>
      <c r="H5" s="13">
        <f t="shared" ref="H5:H36" si="0">C5*E5*O$11</f>
        <v>0</v>
      </c>
      <c r="I5" s="13">
        <f t="shared" ref="I5:I36" si="1">F5+G5-H5</f>
        <v>0</v>
      </c>
      <c r="N5" s="2"/>
      <c r="O5" s="2"/>
      <c r="P5" s="2"/>
      <c r="Q5" s="2" t="s">
        <v>40</v>
      </c>
      <c r="R5" s="2">
        <f>O9*O7/O10</f>
        <v>750</v>
      </c>
      <c r="S5" s="2"/>
      <c r="T5" s="2" t="s">
        <v>27</v>
      </c>
      <c r="U5" s="7">
        <f>((U7*(((1+U6)^U8)-1)))/(U6*((1+U6)^U8))/1000000</f>
        <v>46.255172419714739</v>
      </c>
      <c r="V5" s="2"/>
      <c r="W5" s="2" t="s">
        <v>10</v>
      </c>
      <c r="X5" s="2">
        <v>0.05</v>
      </c>
    </row>
    <row r="6" spans="1:24" ht="15.75" x14ac:dyDescent="0.25">
      <c r="B6" s="14">
        <v>4.1666666666666699E-2</v>
      </c>
      <c r="C6" s="36">
        <v>0</v>
      </c>
      <c r="D6" s="13">
        <v>0</v>
      </c>
      <c r="E6" s="13">
        <v>0</v>
      </c>
      <c r="F6" s="13">
        <f t="shared" ref="F6:F28" si="2">D6*O$7*O$6</f>
        <v>0</v>
      </c>
      <c r="G6" s="13">
        <v>0</v>
      </c>
      <c r="H6" s="13">
        <f t="shared" si="0"/>
        <v>0</v>
      </c>
      <c r="I6" s="13">
        <f t="shared" si="1"/>
        <v>0</v>
      </c>
      <c r="N6" s="2" t="s">
        <v>11</v>
      </c>
      <c r="O6" s="2">
        <f>'Input C1'!B3</f>
        <v>10</v>
      </c>
      <c r="P6" s="2"/>
      <c r="Q6" s="2" t="s">
        <v>41</v>
      </c>
      <c r="R6">
        <f>O13</f>
        <v>320.60000000000002</v>
      </c>
      <c r="S6" s="2"/>
      <c r="T6" s="2" t="s">
        <v>12</v>
      </c>
      <c r="U6" s="2">
        <v>0.05</v>
      </c>
      <c r="V6" s="2"/>
      <c r="W6" s="2" t="s">
        <v>13</v>
      </c>
      <c r="X6" s="2">
        <v>0.9</v>
      </c>
    </row>
    <row r="7" spans="1:24" ht="15.75" x14ac:dyDescent="0.25">
      <c r="B7" s="14">
        <v>8.3333333333333301E-2</v>
      </c>
      <c r="C7" s="36">
        <f>'Input C1'!$J$237</f>
        <v>-4.1421356237309498E-2</v>
      </c>
      <c r="D7" s="13">
        <v>0</v>
      </c>
      <c r="E7" s="13">
        <f>(R$5+R$6)/8</f>
        <v>133.82499999999999</v>
      </c>
      <c r="F7" s="13">
        <f t="shared" si="2"/>
        <v>0</v>
      </c>
      <c r="G7" s="13">
        <v>0</v>
      </c>
      <c r="H7" s="13">
        <f t="shared" si="0"/>
        <v>-360.30884489976631</v>
      </c>
      <c r="I7" s="13">
        <f>F7+G7-H7</f>
        <v>360.30884489976631</v>
      </c>
      <c r="N7" s="2" t="s">
        <v>14</v>
      </c>
      <c r="O7" s="2">
        <f>'Input C1'!B4</f>
        <v>5</v>
      </c>
      <c r="P7" s="2"/>
      <c r="Q7" s="2" t="s">
        <v>52</v>
      </c>
      <c r="R7" s="2">
        <f>H173</f>
        <v>-26023.954301621918</v>
      </c>
      <c r="S7" s="2"/>
      <c r="T7" s="2" t="s">
        <v>15</v>
      </c>
      <c r="U7" s="8">
        <f>X6*R9</f>
        <v>4076681.0613159062</v>
      </c>
      <c r="V7" s="2"/>
      <c r="W7" s="2" t="s">
        <v>16</v>
      </c>
      <c r="X7" s="2">
        <f>1-X5-X6</f>
        <v>4.9999999999999933E-2</v>
      </c>
    </row>
    <row r="8" spans="1:24" ht="15.75" x14ac:dyDescent="0.25">
      <c r="B8" s="14">
        <v>0.125</v>
      </c>
      <c r="C8" s="36">
        <f>'Input C1'!$J$252</f>
        <v>-7.3205080756887669E-2</v>
      </c>
      <c r="D8" s="13">
        <v>0</v>
      </c>
      <c r="E8" s="13">
        <f t="shared" ref="E8:E14" si="3">(R$5+R$6)/8</f>
        <v>133.82499999999999</v>
      </c>
      <c r="F8" s="13">
        <f t="shared" si="2"/>
        <v>0</v>
      </c>
      <c r="G8" s="13">
        <v>0</v>
      </c>
      <c r="H8" s="13">
        <f t="shared" si="0"/>
        <v>-636.78354559888191</v>
      </c>
      <c r="I8" s="13">
        <f t="shared" si="1"/>
        <v>636.78354559888191</v>
      </c>
      <c r="N8" s="2" t="s">
        <v>17</v>
      </c>
      <c r="O8" s="2">
        <f>'Input C1'!B5</f>
        <v>325</v>
      </c>
      <c r="P8" s="2"/>
      <c r="Q8" s="2" t="s">
        <v>53</v>
      </c>
      <c r="R8" s="2">
        <f>I173</f>
        <v>84223.954301621925</v>
      </c>
      <c r="S8" s="2"/>
      <c r="T8" s="2" t="s">
        <v>19</v>
      </c>
      <c r="U8" s="7">
        <f>R12</f>
        <v>17.170329670329672</v>
      </c>
      <c r="V8" s="2"/>
      <c r="W8" s="2"/>
    </row>
    <row r="9" spans="1:24" ht="15.75" x14ac:dyDescent="0.25">
      <c r="B9" s="14">
        <v>0.16666666666666699</v>
      </c>
      <c r="C9" s="36">
        <f>'Input C1'!$J$267</f>
        <v>-9.3185165257813674E-2</v>
      </c>
      <c r="D9" s="13">
        <v>0</v>
      </c>
      <c r="E9" s="13">
        <f t="shared" si="3"/>
        <v>133.82499999999999</v>
      </c>
      <c r="F9" s="13">
        <f t="shared" si="2"/>
        <v>0</v>
      </c>
      <c r="G9" s="13">
        <v>0</v>
      </c>
      <c r="H9" s="13">
        <f t="shared" si="0"/>
        <v>-810.58280814074942</v>
      </c>
      <c r="I9" s="13">
        <f t="shared" si="1"/>
        <v>810.58280814074942</v>
      </c>
      <c r="N9" s="2" t="s">
        <v>20</v>
      </c>
      <c r="O9" s="2">
        <f>'Input C1'!B6</f>
        <v>150</v>
      </c>
      <c r="P9" s="2"/>
      <c r="Q9" s="2" t="s">
        <v>18</v>
      </c>
      <c r="R9" s="2">
        <f>R8*52+O18</f>
        <v>4529645.6236843402</v>
      </c>
      <c r="S9" s="2"/>
      <c r="T9" s="2"/>
      <c r="U9" s="2"/>
      <c r="V9" s="2"/>
      <c r="W9" s="2"/>
    </row>
    <row r="10" spans="1:24" ht="15.75" x14ac:dyDescent="0.25">
      <c r="A10" s="20"/>
      <c r="B10" s="14">
        <v>0.20833333333333301</v>
      </c>
      <c r="C10" s="36">
        <f>'Input C1'!$J$282</f>
        <v>-0.1</v>
      </c>
      <c r="D10" s="13">
        <v>0</v>
      </c>
      <c r="E10" s="13">
        <f t="shared" si="3"/>
        <v>133.82499999999999</v>
      </c>
      <c r="F10" s="13">
        <f t="shared" si="2"/>
        <v>0</v>
      </c>
      <c r="G10" s="13">
        <v>0</v>
      </c>
      <c r="H10" s="13">
        <f t="shared" si="0"/>
        <v>-869.86250000000007</v>
      </c>
      <c r="I10" s="13">
        <f t="shared" si="1"/>
        <v>869.86250000000007</v>
      </c>
      <c r="N10" s="2" t="s">
        <v>26</v>
      </c>
      <c r="O10" s="2">
        <f>'Input C1'!B7</f>
        <v>1</v>
      </c>
      <c r="P10" s="2"/>
      <c r="Q10" s="2" t="s">
        <v>21</v>
      </c>
      <c r="R10" s="8">
        <f>X5*R9</f>
        <v>226482.28118421702</v>
      </c>
      <c r="S10" s="2"/>
      <c r="T10" s="2"/>
      <c r="U10" s="2"/>
      <c r="V10" s="2"/>
      <c r="W10" s="2"/>
    </row>
    <row r="11" spans="1:24" ht="15.75" x14ac:dyDescent="0.25">
      <c r="A11" s="20"/>
      <c r="B11" s="14">
        <v>0.25</v>
      </c>
      <c r="C11" s="36">
        <f>'Input C1'!$J$297</f>
        <v>-9.3185165257813701E-2</v>
      </c>
      <c r="D11" s="13">
        <v>0</v>
      </c>
      <c r="E11" s="13">
        <f t="shared" si="3"/>
        <v>133.82499999999999</v>
      </c>
      <c r="F11" s="13">
        <f t="shared" si="2"/>
        <v>0</v>
      </c>
      <c r="G11" s="13">
        <v>0</v>
      </c>
      <c r="H11" s="13">
        <f t="shared" si="0"/>
        <v>-810.58280814074965</v>
      </c>
      <c r="I11" s="13">
        <f t="shared" si="1"/>
        <v>810.58280814074965</v>
      </c>
      <c r="N11" s="2" t="s">
        <v>23</v>
      </c>
      <c r="O11" s="2">
        <f>'Input C1'!B8</f>
        <v>65</v>
      </c>
      <c r="P11" s="2"/>
      <c r="Q11" s="2" t="s">
        <v>22</v>
      </c>
      <c r="R11" s="2">
        <f>(R9-R10)*R12</f>
        <v>73886733.216004863</v>
      </c>
      <c r="S11" s="2"/>
      <c r="T11" s="2"/>
      <c r="U11" s="2"/>
      <c r="V11" s="2"/>
      <c r="W11" s="2"/>
    </row>
    <row r="12" spans="1:24" ht="15.75" x14ac:dyDescent="0.25">
      <c r="A12" s="20"/>
      <c r="B12" s="15">
        <v>0.29166666666666702</v>
      </c>
      <c r="C12" s="36">
        <f>'Input C1'!$J$312</f>
        <v>-7.3205080756887725E-2</v>
      </c>
      <c r="D12" s="16">
        <v>10</v>
      </c>
      <c r="E12" s="13">
        <f t="shared" si="3"/>
        <v>133.82499999999999</v>
      </c>
      <c r="F12" s="13">
        <f t="shared" si="2"/>
        <v>500</v>
      </c>
      <c r="G12" s="13">
        <v>0</v>
      </c>
      <c r="H12" s="13">
        <f t="shared" si="0"/>
        <v>-636.78354559888237</v>
      </c>
      <c r="I12" s="13">
        <f t="shared" si="1"/>
        <v>1136.7835455988825</v>
      </c>
      <c r="N12" s="2" t="s">
        <v>25</v>
      </c>
      <c r="O12" s="2">
        <f>'Input C1'!B9</f>
        <v>50000</v>
      </c>
      <c r="P12" s="2"/>
      <c r="Q12" s="2" t="s">
        <v>24</v>
      </c>
      <c r="R12" s="7">
        <f>O12/(8*7*52)</f>
        <v>17.170329670329672</v>
      </c>
      <c r="S12" s="2"/>
      <c r="T12" s="2"/>
      <c r="U12" s="2"/>
      <c r="V12" s="2"/>
      <c r="W12" s="2"/>
    </row>
    <row r="13" spans="1:24" ht="15.75" x14ac:dyDescent="0.25">
      <c r="A13" s="20"/>
      <c r="B13" s="15">
        <v>0.33333333333333398</v>
      </c>
      <c r="C13" s="36">
        <f>'Input C1'!$J$327</f>
        <v>-4.1421356237309526E-2</v>
      </c>
      <c r="D13" s="16">
        <v>10</v>
      </c>
      <c r="E13" s="13">
        <f t="shared" si="3"/>
        <v>133.82499999999999</v>
      </c>
      <c r="F13" s="13">
        <f t="shared" si="2"/>
        <v>500</v>
      </c>
      <c r="G13" s="13">
        <v>0</v>
      </c>
      <c r="H13" s="13">
        <f t="shared" si="0"/>
        <v>-360.30884489976654</v>
      </c>
      <c r="I13" s="13">
        <f t="shared" si="1"/>
        <v>860.30884489976654</v>
      </c>
      <c r="N13" s="2" t="s">
        <v>35</v>
      </c>
      <c r="O13" s="2">
        <v>320.60000000000002</v>
      </c>
      <c r="P13" s="2"/>
      <c r="Q13" s="2" t="s">
        <v>56</v>
      </c>
      <c r="R13" s="7">
        <f>(O11*(SUM(E5:E28)))/(1000*8)</f>
        <v>8.6986250000000016</v>
      </c>
      <c r="S13" s="2"/>
      <c r="T13" s="2"/>
      <c r="U13" s="2"/>
      <c r="V13" s="2"/>
      <c r="W13" s="2"/>
    </row>
    <row r="14" spans="1:24" ht="15.75" x14ac:dyDescent="0.25">
      <c r="A14" s="20"/>
      <c r="B14" s="15">
        <v>0.375</v>
      </c>
      <c r="C14" s="36">
        <f>'Input C1'!$J$342</f>
        <v>0</v>
      </c>
      <c r="D14" s="16">
        <v>15</v>
      </c>
      <c r="E14" s="13">
        <f t="shared" si="3"/>
        <v>133.82499999999999</v>
      </c>
      <c r="F14" s="13">
        <f t="shared" si="2"/>
        <v>750</v>
      </c>
      <c r="G14" s="13">
        <v>0</v>
      </c>
      <c r="H14" s="13">
        <f t="shared" si="0"/>
        <v>0</v>
      </c>
      <c r="I14" s="13">
        <f t="shared" si="1"/>
        <v>750</v>
      </c>
      <c r="N14" s="2" t="s">
        <v>36</v>
      </c>
      <c r="O14" s="2">
        <v>5</v>
      </c>
      <c r="P14" s="2"/>
      <c r="Q14" s="2" t="s">
        <v>54</v>
      </c>
      <c r="R14" s="8">
        <f>R9-R10-U7</f>
        <v>226482.28118421696</v>
      </c>
      <c r="S14" s="2"/>
      <c r="T14" s="2"/>
      <c r="U14" s="2"/>
      <c r="V14" s="2"/>
      <c r="W14" s="2"/>
    </row>
    <row r="15" spans="1:24" ht="15.75" x14ac:dyDescent="0.25">
      <c r="A15" s="20"/>
      <c r="B15" s="15">
        <v>0.41666666666666702</v>
      </c>
      <c r="C15" s="36">
        <f>'Input C1'!$J$357</f>
        <v>4.8236190979495865E-2</v>
      </c>
      <c r="D15" s="16">
        <v>5</v>
      </c>
      <c r="E15" s="13">
        <v>0</v>
      </c>
      <c r="F15" s="13">
        <f t="shared" si="2"/>
        <v>250</v>
      </c>
      <c r="G15" s="13">
        <v>0</v>
      </c>
      <c r="H15" s="13">
        <f t="shared" si="0"/>
        <v>0</v>
      </c>
      <c r="I15" s="13">
        <f t="shared" si="1"/>
        <v>250</v>
      </c>
      <c r="L15" s="2"/>
      <c r="M15" s="2"/>
      <c r="N15" s="2" t="s">
        <v>43</v>
      </c>
      <c r="O15" s="2">
        <v>0.19</v>
      </c>
      <c r="P15" s="2"/>
      <c r="Q15" s="2"/>
      <c r="R15" s="2"/>
      <c r="S15" s="2"/>
      <c r="T15" s="2"/>
      <c r="U15" s="2"/>
    </row>
    <row r="16" spans="1:24" ht="15.75" x14ac:dyDescent="0.25">
      <c r="A16" s="20"/>
      <c r="B16" s="15">
        <v>0.45833333333333398</v>
      </c>
      <c r="C16" s="36">
        <f>'Input C1'!$J$372</f>
        <v>0.1</v>
      </c>
      <c r="D16" s="16">
        <v>5</v>
      </c>
      <c r="E16" s="13">
        <v>0</v>
      </c>
      <c r="F16" s="13">
        <f t="shared" si="2"/>
        <v>250</v>
      </c>
      <c r="G16" s="13">
        <f>O$15*O$16</f>
        <v>570</v>
      </c>
      <c r="H16" s="13">
        <f t="shared" si="0"/>
        <v>0</v>
      </c>
      <c r="I16" s="13">
        <f t="shared" si="1"/>
        <v>820</v>
      </c>
      <c r="N16" t="s">
        <v>44</v>
      </c>
      <c r="O16">
        <v>3000</v>
      </c>
    </row>
    <row r="17" spans="1:15" ht="15.75" x14ac:dyDescent="0.25">
      <c r="A17" s="20"/>
      <c r="B17" s="15">
        <v>0.5</v>
      </c>
      <c r="C17" s="36">
        <f>'Input C1'!$J$27</f>
        <v>0.15176380902050415</v>
      </c>
      <c r="D17" s="16">
        <v>4</v>
      </c>
      <c r="E17" s="13">
        <v>0</v>
      </c>
      <c r="F17" s="13">
        <f t="shared" si="2"/>
        <v>200</v>
      </c>
      <c r="G17" s="13">
        <f>O$15*O$16</f>
        <v>570</v>
      </c>
      <c r="H17" s="13">
        <f t="shared" si="0"/>
        <v>0</v>
      </c>
      <c r="I17" s="13">
        <f t="shared" si="1"/>
        <v>770</v>
      </c>
      <c r="N17" t="s">
        <v>45</v>
      </c>
      <c r="O17">
        <v>2</v>
      </c>
    </row>
    <row r="18" spans="1:15" ht="15.75" x14ac:dyDescent="0.25">
      <c r="A18" s="17"/>
      <c r="B18" s="15">
        <v>0.54166666666666696</v>
      </c>
      <c r="C18" s="36">
        <f>'Input C1'!$J$42</f>
        <v>0.2</v>
      </c>
      <c r="D18" s="16">
        <v>2</v>
      </c>
      <c r="E18" s="13">
        <v>0</v>
      </c>
      <c r="F18" s="13">
        <f t="shared" si="2"/>
        <v>100</v>
      </c>
      <c r="G18" s="13">
        <v>0</v>
      </c>
      <c r="H18" s="13">
        <f t="shared" si="0"/>
        <v>0</v>
      </c>
      <c r="I18" s="13">
        <f t="shared" si="1"/>
        <v>100</v>
      </c>
      <c r="N18" t="s">
        <v>55</v>
      </c>
      <c r="O18">
        <v>150000</v>
      </c>
    </row>
    <row r="19" spans="1:15" ht="15.75" x14ac:dyDescent="0.25">
      <c r="B19" s="15">
        <v>0.58333333333333404</v>
      </c>
      <c r="C19" s="36">
        <f>'Input C1'!$J$57</f>
        <v>0.24142135623730951</v>
      </c>
      <c r="D19" s="16">
        <v>2</v>
      </c>
      <c r="E19" s="13">
        <v>0</v>
      </c>
      <c r="F19" s="13">
        <f t="shared" si="2"/>
        <v>100</v>
      </c>
      <c r="G19" s="13">
        <v>0</v>
      </c>
      <c r="H19" s="13">
        <f t="shared" si="0"/>
        <v>0</v>
      </c>
      <c r="I19" s="13">
        <f t="shared" si="1"/>
        <v>100</v>
      </c>
    </row>
    <row r="20" spans="1:15" ht="15.75" x14ac:dyDescent="0.25">
      <c r="B20" s="15">
        <v>0.625</v>
      </c>
      <c r="C20" s="36">
        <f>'Input C1'!$J$72</f>
        <v>0.27320508075688776</v>
      </c>
      <c r="D20" s="16">
        <v>2</v>
      </c>
      <c r="E20" s="13">
        <v>0</v>
      </c>
      <c r="F20" s="13">
        <f t="shared" si="2"/>
        <v>100</v>
      </c>
      <c r="G20" s="13">
        <v>0</v>
      </c>
      <c r="H20" s="13">
        <f t="shared" si="0"/>
        <v>0</v>
      </c>
      <c r="I20" s="13">
        <f t="shared" si="1"/>
        <v>100</v>
      </c>
    </row>
    <row r="21" spans="1:15" ht="15.75" x14ac:dyDescent="0.25">
      <c r="B21" s="15">
        <v>0.66666666666666696</v>
      </c>
      <c r="C21" s="36">
        <f>'Input C1'!$J$87</f>
        <v>0.29318516525781368</v>
      </c>
      <c r="D21" s="16">
        <v>2</v>
      </c>
      <c r="E21" s="13">
        <v>0</v>
      </c>
      <c r="F21" s="13">
        <f t="shared" si="2"/>
        <v>100</v>
      </c>
      <c r="G21" s="13">
        <v>0</v>
      </c>
      <c r="H21" s="13">
        <f t="shared" si="0"/>
        <v>0</v>
      </c>
      <c r="I21" s="13">
        <f t="shared" si="1"/>
        <v>100</v>
      </c>
    </row>
    <row r="22" spans="1:15" ht="15.75" x14ac:dyDescent="0.25">
      <c r="B22" s="15">
        <v>0.70833333333333404</v>
      </c>
      <c r="C22" s="36">
        <f>'Input C1'!$J$102</f>
        <v>0.30000000000000004</v>
      </c>
      <c r="D22" s="16">
        <v>3</v>
      </c>
      <c r="E22" s="13">
        <v>0</v>
      </c>
      <c r="F22" s="13">
        <f t="shared" si="2"/>
        <v>150</v>
      </c>
      <c r="G22" s="13">
        <v>0</v>
      </c>
      <c r="H22" s="13">
        <f t="shared" si="0"/>
        <v>0</v>
      </c>
      <c r="I22" s="13">
        <f t="shared" si="1"/>
        <v>150</v>
      </c>
    </row>
    <row r="23" spans="1:15" ht="15.75" x14ac:dyDescent="0.25">
      <c r="B23" s="15">
        <v>0.750000000000001</v>
      </c>
      <c r="C23" s="36">
        <f>'Input C1'!$J$117</f>
        <v>0.29318516525781368</v>
      </c>
      <c r="D23" s="16">
        <v>25</v>
      </c>
      <c r="E23" s="13">
        <v>0</v>
      </c>
      <c r="F23" s="13">
        <f t="shared" si="2"/>
        <v>1250</v>
      </c>
      <c r="G23" s="13">
        <v>0</v>
      </c>
      <c r="H23" s="13">
        <f t="shared" si="0"/>
        <v>0</v>
      </c>
      <c r="I23" s="13">
        <f t="shared" si="1"/>
        <v>1250</v>
      </c>
    </row>
    <row r="24" spans="1:15" ht="15.75" x14ac:dyDescent="0.25">
      <c r="B24" s="15">
        <v>0.79166666666666696</v>
      </c>
      <c r="C24" s="36">
        <f>'Input C1'!$J$132</f>
        <v>0.27320508075688776</v>
      </c>
      <c r="D24" s="16">
        <v>25</v>
      </c>
      <c r="E24" s="13">
        <v>0</v>
      </c>
      <c r="F24" s="13">
        <f t="shared" si="2"/>
        <v>1250</v>
      </c>
      <c r="G24" s="13">
        <v>0</v>
      </c>
      <c r="H24" s="13">
        <f t="shared" si="0"/>
        <v>0</v>
      </c>
      <c r="I24" s="13">
        <f t="shared" si="1"/>
        <v>1250</v>
      </c>
    </row>
    <row r="25" spans="1:15" ht="15.75" x14ac:dyDescent="0.25">
      <c r="B25" s="15">
        <v>0.83333333333333404</v>
      </c>
      <c r="C25" s="36">
        <f>'Input C1'!$J$147</f>
        <v>0.24142135623730954</v>
      </c>
      <c r="D25" s="16">
        <v>25</v>
      </c>
      <c r="E25" s="13">
        <v>0</v>
      </c>
      <c r="F25" s="13">
        <f t="shared" si="2"/>
        <v>1250</v>
      </c>
      <c r="G25" s="13">
        <v>0</v>
      </c>
      <c r="H25" s="13">
        <f t="shared" si="0"/>
        <v>0</v>
      </c>
      <c r="I25" s="13">
        <f t="shared" si="1"/>
        <v>1250</v>
      </c>
    </row>
    <row r="26" spans="1:15" ht="15.75" x14ac:dyDescent="0.25">
      <c r="B26" s="15">
        <v>0.875000000000001</v>
      </c>
      <c r="C26" s="36">
        <f>'Input C1'!$J$162</f>
        <v>0.2</v>
      </c>
      <c r="D26" s="16">
        <v>10</v>
      </c>
      <c r="E26" s="13">
        <v>0</v>
      </c>
      <c r="F26" s="13">
        <f t="shared" si="2"/>
        <v>500</v>
      </c>
      <c r="G26" s="13">
        <v>0</v>
      </c>
      <c r="H26" s="13">
        <f t="shared" si="0"/>
        <v>0</v>
      </c>
      <c r="I26" s="13">
        <f t="shared" si="1"/>
        <v>500</v>
      </c>
    </row>
    <row r="27" spans="1:15" ht="15.75" x14ac:dyDescent="0.25">
      <c r="B27" s="15">
        <v>0.91666666666666696</v>
      </c>
      <c r="C27" s="36">
        <f>'Input C1'!$J$177</f>
        <v>0.15176380902050421</v>
      </c>
      <c r="D27" s="13">
        <v>5</v>
      </c>
      <c r="E27" s="13">
        <v>0</v>
      </c>
      <c r="F27" s="13">
        <f t="shared" si="2"/>
        <v>250</v>
      </c>
      <c r="G27" s="13">
        <v>0</v>
      </c>
      <c r="H27" s="13">
        <f t="shared" si="0"/>
        <v>0</v>
      </c>
      <c r="I27" s="13">
        <f t="shared" si="1"/>
        <v>250</v>
      </c>
    </row>
    <row r="28" spans="1:15" ht="15.75" x14ac:dyDescent="0.25">
      <c r="B28" s="14">
        <v>0.95833333333333404</v>
      </c>
      <c r="C28" s="36">
        <f>'Input C1'!$J$192</f>
        <v>0.10000000000000003</v>
      </c>
      <c r="D28" s="13">
        <v>0</v>
      </c>
      <c r="E28" s="13">
        <v>0</v>
      </c>
      <c r="F28" s="13">
        <f t="shared" si="2"/>
        <v>0</v>
      </c>
      <c r="G28" s="13">
        <v>0</v>
      </c>
      <c r="H28" s="13">
        <f t="shared" si="0"/>
        <v>0</v>
      </c>
      <c r="I28" s="13">
        <f t="shared" si="1"/>
        <v>0</v>
      </c>
    </row>
    <row r="29" spans="1:15" ht="15.75" x14ac:dyDescent="0.25">
      <c r="B29" s="14">
        <v>0</v>
      </c>
      <c r="C29" s="36">
        <f>'Input C1'!$J$207</f>
        <v>4.8236190979495844E-2</v>
      </c>
      <c r="D29" s="13">
        <v>0</v>
      </c>
      <c r="E29" s="13">
        <v>0</v>
      </c>
      <c r="F29" s="13">
        <f>D29*O$7*O$6</f>
        <v>0</v>
      </c>
      <c r="G29" s="13">
        <v>0</v>
      </c>
      <c r="H29" s="13">
        <f t="shared" si="0"/>
        <v>0</v>
      </c>
      <c r="I29" s="13">
        <f t="shared" si="1"/>
        <v>0</v>
      </c>
      <c r="J29" s="12"/>
    </row>
    <row r="30" spans="1:15" ht="15.75" x14ac:dyDescent="0.25">
      <c r="A30" t="s">
        <v>37</v>
      </c>
      <c r="B30" s="14">
        <v>4.1666666666666699E-2</v>
      </c>
      <c r="C30" s="36">
        <v>0</v>
      </c>
      <c r="D30" s="13">
        <v>0</v>
      </c>
      <c r="E30" s="13">
        <v>0</v>
      </c>
      <c r="F30" s="13">
        <f t="shared" ref="F30:F52" si="4">D30*O$7*O$6</f>
        <v>0</v>
      </c>
      <c r="G30" s="13">
        <v>0</v>
      </c>
      <c r="H30" s="13">
        <f t="shared" si="0"/>
        <v>0</v>
      </c>
      <c r="I30" s="13">
        <f t="shared" si="1"/>
        <v>0</v>
      </c>
      <c r="J30" s="2"/>
    </row>
    <row r="31" spans="1:15" ht="15.75" x14ac:dyDescent="0.25">
      <c r="B31" s="14">
        <v>8.3333333333333301E-2</v>
      </c>
      <c r="C31" s="36">
        <f>'Input C1'!$J$237</f>
        <v>-4.1421356237309498E-2</v>
      </c>
      <c r="D31" s="13">
        <v>0</v>
      </c>
      <c r="E31" s="13">
        <f>(R$5)/8</f>
        <v>93.75</v>
      </c>
      <c r="F31" s="13">
        <f t="shared" si="4"/>
        <v>0</v>
      </c>
      <c r="G31" s="13">
        <v>0</v>
      </c>
      <c r="H31" s="13">
        <f t="shared" si="0"/>
        <v>-252.41138957110473</v>
      </c>
      <c r="I31" s="13">
        <f t="shared" si="1"/>
        <v>252.41138957110473</v>
      </c>
      <c r="J31" s="2"/>
    </row>
    <row r="32" spans="1:15" ht="15.75" x14ac:dyDescent="0.25">
      <c r="B32" s="14">
        <v>0.125</v>
      </c>
      <c r="C32" s="36">
        <f>'Input C1'!$J$252</f>
        <v>-7.3205080756887669E-2</v>
      </c>
      <c r="D32" s="13">
        <v>0</v>
      </c>
      <c r="E32" s="13">
        <f t="shared" ref="E32:E38" si="5">(R$5)/8</f>
        <v>93.75</v>
      </c>
      <c r="F32" s="13">
        <f t="shared" si="4"/>
        <v>0</v>
      </c>
      <c r="G32" s="13">
        <v>0</v>
      </c>
      <c r="H32" s="13">
        <f t="shared" si="0"/>
        <v>-446.09346086228425</v>
      </c>
      <c r="I32" s="13">
        <f t="shared" si="1"/>
        <v>446.09346086228425</v>
      </c>
      <c r="J32" s="2"/>
    </row>
    <row r="33" spans="2:9" ht="15.75" x14ac:dyDescent="0.25">
      <c r="B33" s="14">
        <v>0.16666666666666699</v>
      </c>
      <c r="C33" s="36">
        <f>'Input C1'!$J$267</f>
        <v>-9.3185165257813674E-2</v>
      </c>
      <c r="D33" s="13">
        <v>0</v>
      </c>
      <c r="E33" s="13">
        <f t="shared" si="5"/>
        <v>93.75</v>
      </c>
      <c r="F33" s="13">
        <f t="shared" si="4"/>
        <v>0</v>
      </c>
      <c r="G33" s="13">
        <v>0</v>
      </c>
      <c r="H33" s="13">
        <f t="shared" si="0"/>
        <v>-567.84710078980208</v>
      </c>
      <c r="I33" s="13">
        <f t="shared" si="1"/>
        <v>567.84710078980208</v>
      </c>
    </row>
    <row r="34" spans="2:9" ht="15.75" x14ac:dyDescent="0.25">
      <c r="B34" s="14">
        <v>0.20833333333333301</v>
      </c>
      <c r="C34" s="36">
        <f>'Input C1'!$J$282</f>
        <v>-0.1</v>
      </c>
      <c r="D34" s="13">
        <v>0</v>
      </c>
      <c r="E34" s="13">
        <f t="shared" si="5"/>
        <v>93.75</v>
      </c>
      <c r="F34" s="13">
        <f t="shared" si="4"/>
        <v>0</v>
      </c>
      <c r="G34" s="13">
        <v>0</v>
      </c>
      <c r="H34" s="13">
        <f t="shared" si="0"/>
        <v>-609.375</v>
      </c>
      <c r="I34" s="13">
        <f t="shared" si="1"/>
        <v>609.375</v>
      </c>
    </row>
    <row r="35" spans="2:9" ht="15.75" x14ac:dyDescent="0.25">
      <c r="B35" s="14">
        <v>0.25</v>
      </c>
      <c r="C35" s="36">
        <f>'Input C1'!$J$297</f>
        <v>-9.3185165257813701E-2</v>
      </c>
      <c r="D35" s="13">
        <v>0</v>
      </c>
      <c r="E35" s="13">
        <f t="shared" si="5"/>
        <v>93.75</v>
      </c>
      <c r="F35" s="13">
        <f t="shared" si="4"/>
        <v>0</v>
      </c>
      <c r="G35" s="13">
        <v>0</v>
      </c>
      <c r="H35" s="13">
        <f t="shared" si="0"/>
        <v>-567.84710078980231</v>
      </c>
      <c r="I35" s="13">
        <f t="shared" si="1"/>
        <v>567.84710078980231</v>
      </c>
    </row>
    <row r="36" spans="2:9" ht="15.75" x14ac:dyDescent="0.25">
      <c r="B36" s="15">
        <v>0.29166666666666702</v>
      </c>
      <c r="C36" s="36">
        <f>'Input C1'!$J$312</f>
        <v>-7.3205080756887725E-2</v>
      </c>
      <c r="D36" s="16">
        <v>10</v>
      </c>
      <c r="E36" s="13">
        <f t="shared" si="5"/>
        <v>93.75</v>
      </c>
      <c r="F36" s="13">
        <f t="shared" si="4"/>
        <v>500</v>
      </c>
      <c r="G36" s="13">
        <v>0</v>
      </c>
      <c r="H36" s="13">
        <f t="shared" si="0"/>
        <v>-446.09346086228459</v>
      </c>
      <c r="I36" s="13">
        <f t="shared" si="1"/>
        <v>946.09346086228459</v>
      </c>
    </row>
    <row r="37" spans="2:9" ht="15.75" x14ac:dyDescent="0.25">
      <c r="B37" s="15">
        <v>0.33333333333333398</v>
      </c>
      <c r="C37" s="36">
        <f>'Input C1'!$J$327</f>
        <v>-4.1421356237309526E-2</v>
      </c>
      <c r="D37" s="16">
        <v>10</v>
      </c>
      <c r="E37" s="13">
        <f t="shared" si="5"/>
        <v>93.75</v>
      </c>
      <c r="F37" s="13">
        <f t="shared" si="4"/>
        <v>500</v>
      </c>
      <c r="G37" s="13">
        <v>0</v>
      </c>
      <c r="H37" s="13">
        <f t="shared" ref="H37:H68" si="6">C37*E37*O$11</f>
        <v>-252.41138957110491</v>
      </c>
      <c r="I37" s="13">
        <f t="shared" ref="I37:I68" si="7">F37+G37-H37</f>
        <v>752.41138957110491</v>
      </c>
    </row>
    <row r="38" spans="2:9" ht="15.75" x14ac:dyDescent="0.25">
      <c r="B38" s="15">
        <v>0.375</v>
      </c>
      <c r="C38" s="36">
        <f>'Input C1'!$J$342</f>
        <v>0</v>
      </c>
      <c r="D38" s="16">
        <v>15</v>
      </c>
      <c r="E38" s="13">
        <f t="shared" si="5"/>
        <v>93.75</v>
      </c>
      <c r="F38" s="13">
        <f t="shared" si="4"/>
        <v>750</v>
      </c>
      <c r="G38" s="13">
        <v>0</v>
      </c>
      <c r="H38" s="13">
        <f t="shared" si="6"/>
        <v>0</v>
      </c>
      <c r="I38" s="13">
        <f t="shared" si="7"/>
        <v>750</v>
      </c>
    </row>
    <row r="39" spans="2:9" ht="15.75" x14ac:dyDescent="0.25">
      <c r="B39" s="15">
        <v>0.41666666666666702</v>
      </c>
      <c r="C39" s="36">
        <f>'Input C1'!$J$357</f>
        <v>4.8236190979495865E-2</v>
      </c>
      <c r="D39" s="16">
        <v>5</v>
      </c>
      <c r="E39" s="13">
        <v>0</v>
      </c>
      <c r="F39" s="13">
        <f t="shared" si="4"/>
        <v>250</v>
      </c>
      <c r="G39" s="13">
        <v>0</v>
      </c>
      <c r="H39" s="13">
        <f t="shared" si="6"/>
        <v>0</v>
      </c>
      <c r="I39" s="13">
        <f t="shared" si="7"/>
        <v>250</v>
      </c>
    </row>
    <row r="40" spans="2:9" ht="15.75" x14ac:dyDescent="0.25">
      <c r="B40" s="15">
        <v>0.45833333333333398</v>
      </c>
      <c r="C40" s="36">
        <f>'Input C1'!$J$372</f>
        <v>0.1</v>
      </c>
      <c r="D40" s="16">
        <v>5</v>
      </c>
      <c r="E40" s="13">
        <v>0</v>
      </c>
      <c r="F40" s="13">
        <f t="shared" si="4"/>
        <v>250</v>
      </c>
      <c r="G40" s="13">
        <f>O$15*O$16</f>
        <v>570</v>
      </c>
      <c r="H40" s="13">
        <f t="shared" si="6"/>
        <v>0</v>
      </c>
      <c r="I40" s="13">
        <f t="shared" si="7"/>
        <v>820</v>
      </c>
    </row>
    <row r="41" spans="2:9" ht="15.75" x14ac:dyDescent="0.25">
      <c r="B41" s="15">
        <v>0.5</v>
      </c>
      <c r="C41" s="36">
        <f>'Input C1'!$J$27</f>
        <v>0.15176380902050415</v>
      </c>
      <c r="D41" s="16">
        <v>4</v>
      </c>
      <c r="E41" s="13">
        <v>0</v>
      </c>
      <c r="F41" s="13">
        <f t="shared" si="4"/>
        <v>200</v>
      </c>
      <c r="G41" s="13">
        <f>O$15*O$16</f>
        <v>570</v>
      </c>
      <c r="H41" s="13">
        <f t="shared" si="6"/>
        <v>0</v>
      </c>
      <c r="I41" s="13">
        <f t="shared" si="7"/>
        <v>770</v>
      </c>
    </row>
    <row r="42" spans="2:9" ht="15.75" x14ac:dyDescent="0.25">
      <c r="B42" s="15">
        <v>0.54166666666666696</v>
      </c>
      <c r="C42" s="36">
        <f>'Input C1'!$J$42</f>
        <v>0.2</v>
      </c>
      <c r="D42" s="16">
        <v>2</v>
      </c>
      <c r="E42" s="13">
        <v>0</v>
      </c>
      <c r="F42" s="13">
        <f t="shared" si="4"/>
        <v>100</v>
      </c>
      <c r="G42" s="13">
        <v>0</v>
      </c>
      <c r="H42" s="13">
        <f t="shared" si="6"/>
        <v>0</v>
      </c>
      <c r="I42" s="13">
        <f t="shared" si="7"/>
        <v>100</v>
      </c>
    </row>
    <row r="43" spans="2:9" ht="15.75" x14ac:dyDescent="0.25">
      <c r="B43" s="15">
        <v>0.58333333333333404</v>
      </c>
      <c r="C43" s="36">
        <f>'Input C1'!$J$57</f>
        <v>0.24142135623730951</v>
      </c>
      <c r="D43" s="16">
        <v>2</v>
      </c>
      <c r="E43" s="13">
        <v>0</v>
      </c>
      <c r="F43" s="13">
        <f t="shared" si="4"/>
        <v>100</v>
      </c>
      <c r="G43" s="13">
        <v>0</v>
      </c>
      <c r="H43" s="13">
        <f t="shared" si="6"/>
        <v>0</v>
      </c>
      <c r="I43" s="13">
        <f t="shared" si="7"/>
        <v>100</v>
      </c>
    </row>
    <row r="44" spans="2:9" ht="15.75" x14ac:dyDescent="0.25">
      <c r="B44" s="15">
        <v>0.625</v>
      </c>
      <c r="C44" s="36">
        <f>'Input C1'!$J$72</f>
        <v>0.27320508075688776</v>
      </c>
      <c r="D44" s="16">
        <v>2</v>
      </c>
      <c r="E44" s="13">
        <v>0</v>
      </c>
      <c r="F44" s="13">
        <f t="shared" si="4"/>
        <v>100</v>
      </c>
      <c r="G44" s="13">
        <v>0</v>
      </c>
      <c r="H44" s="13">
        <f t="shared" si="6"/>
        <v>0</v>
      </c>
      <c r="I44" s="13">
        <f t="shared" si="7"/>
        <v>100</v>
      </c>
    </row>
    <row r="45" spans="2:9" ht="15.75" x14ac:dyDescent="0.25">
      <c r="B45" s="15">
        <v>0.66666666666666696</v>
      </c>
      <c r="C45" s="36">
        <f>'Input C1'!$J$87</f>
        <v>0.29318516525781368</v>
      </c>
      <c r="D45" s="16">
        <v>2</v>
      </c>
      <c r="E45" s="13">
        <v>0</v>
      </c>
      <c r="F45" s="13">
        <f t="shared" si="4"/>
        <v>100</v>
      </c>
      <c r="G45" s="13">
        <v>0</v>
      </c>
      <c r="H45" s="13">
        <f t="shared" si="6"/>
        <v>0</v>
      </c>
      <c r="I45" s="13">
        <f t="shared" si="7"/>
        <v>100</v>
      </c>
    </row>
    <row r="46" spans="2:9" ht="15.75" x14ac:dyDescent="0.25">
      <c r="B46" s="15">
        <v>0.70833333333333404</v>
      </c>
      <c r="C46" s="36">
        <f>'Input C1'!$J$102</f>
        <v>0.30000000000000004</v>
      </c>
      <c r="D46" s="16">
        <v>3</v>
      </c>
      <c r="E46" s="13">
        <v>0</v>
      </c>
      <c r="F46" s="13">
        <f t="shared" si="4"/>
        <v>150</v>
      </c>
      <c r="G46" s="13">
        <v>0</v>
      </c>
      <c r="H46" s="13">
        <f t="shared" si="6"/>
        <v>0</v>
      </c>
      <c r="I46" s="13">
        <f t="shared" si="7"/>
        <v>150</v>
      </c>
    </row>
    <row r="47" spans="2:9" ht="15.75" x14ac:dyDescent="0.25">
      <c r="B47" s="15">
        <v>0.750000000000001</v>
      </c>
      <c r="C47" s="36">
        <f>'Input C1'!$J$117</f>
        <v>0.29318516525781368</v>
      </c>
      <c r="D47" s="16">
        <v>25</v>
      </c>
      <c r="E47" s="13">
        <v>0</v>
      </c>
      <c r="F47" s="13">
        <f t="shared" si="4"/>
        <v>1250</v>
      </c>
      <c r="G47" s="13">
        <v>0</v>
      </c>
      <c r="H47" s="13">
        <f t="shared" si="6"/>
        <v>0</v>
      </c>
      <c r="I47" s="13">
        <f t="shared" si="7"/>
        <v>1250</v>
      </c>
    </row>
    <row r="48" spans="2:9" ht="15.75" x14ac:dyDescent="0.25">
      <c r="B48" s="15">
        <v>0.79166666666666696</v>
      </c>
      <c r="C48" s="36">
        <f>'Input C1'!$J$132</f>
        <v>0.27320508075688776</v>
      </c>
      <c r="D48" s="16">
        <v>25</v>
      </c>
      <c r="E48" s="13">
        <v>0</v>
      </c>
      <c r="F48" s="13">
        <f t="shared" si="4"/>
        <v>1250</v>
      </c>
      <c r="G48" s="13">
        <v>0</v>
      </c>
      <c r="H48" s="13">
        <f t="shared" si="6"/>
        <v>0</v>
      </c>
      <c r="I48" s="13">
        <f t="shared" si="7"/>
        <v>1250</v>
      </c>
    </row>
    <row r="49" spans="1:9" ht="15.75" x14ac:dyDescent="0.25">
      <c r="B49" s="15">
        <v>0.83333333333333404</v>
      </c>
      <c r="C49" s="36">
        <f>'Input C1'!$J$147</f>
        <v>0.24142135623730954</v>
      </c>
      <c r="D49" s="16">
        <v>25</v>
      </c>
      <c r="E49" s="13">
        <v>0</v>
      </c>
      <c r="F49" s="13">
        <f t="shared" si="4"/>
        <v>1250</v>
      </c>
      <c r="G49" s="13">
        <v>0</v>
      </c>
      <c r="H49" s="13">
        <f t="shared" si="6"/>
        <v>0</v>
      </c>
      <c r="I49" s="13">
        <f t="shared" si="7"/>
        <v>1250</v>
      </c>
    </row>
    <row r="50" spans="1:9" ht="15.75" x14ac:dyDescent="0.25">
      <c r="B50" s="15">
        <v>0.875000000000001</v>
      </c>
      <c r="C50" s="36">
        <f>'Input C1'!$J$162</f>
        <v>0.2</v>
      </c>
      <c r="D50" s="16">
        <v>10</v>
      </c>
      <c r="E50" s="13">
        <v>0</v>
      </c>
      <c r="F50" s="13">
        <f t="shared" si="4"/>
        <v>500</v>
      </c>
      <c r="G50" s="13">
        <v>0</v>
      </c>
      <c r="H50" s="13">
        <f t="shared" si="6"/>
        <v>0</v>
      </c>
      <c r="I50" s="13">
        <f t="shared" si="7"/>
        <v>500</v>
      </c>
    </row>
    <row r="51" spans="1:9" ht="15.75" x14ac:dyDescent="0.25">
      <c r="B51" s="15">
        <v>0.91666666666666696</v>
      </c>
      <c r="C51" s="36">
        <f>'Input C1'!$J$177</f>
        <v>0.15176380902050421</v>
      </c>
      <c r="D51" s="13">
        <v>5</v>
      </c>
      <c r="E51" s="13">
        <v>0</v>
      </c>
      <c r="F51" s="13">
        <f t="shared" si="4"/>
        <v>250</v>
      </c>
      <c r="G51" s="13">
        <v>0</v>
      </c>
      <c r="H51" s="13">
        <f t="shared" si="6"/>
        <v>0</v>
      </c>
      <c r="I51" s="13">
        <f t="shared" si="7"/>
        <v>250</v>
      </c>
    </row>
    <row r="52" spans="1:9" ht="15.75" x14ac:dyDescent="0.25">
      <c r="B52" s="14">
        <v>0.95833333333333404</v>
      </c>
      <c r="C52" s="36">
        <f>'Input C1'!$J$192</f>
        <v>0.10000000000000003</v>
      </c>
      <c r="D52" s="13">
        <v>0</v>
      </c>
      <c r="E52" s="13">
        <v>0</v>
      </c>
      <c r="F52" s="13">
        <f t="shared" si="4"/>
        <v>0</v>
      </c>
      <c r="G52" s="13">
        <v>0</v>
      </c>
      <c r="H52" s="13">
        <f t="shared" si="6"/>
        <v>0</v>
      </c>
      <c r="I52" s="13">
        <f t="shared" si="7"/>
        <v>0</v>
      </c>
    </row>
    <row r="53" spans="1:9" ht="15.75" x14ac:dyDescent="0.25">
      <c r="B53" s="14">
        <v>0</v>
      </c>
      <c r="C53" s="36">
        <f>'Input C1'!$J$207</f>
        <v>4.8236190979495844E-2</v>
      </c>
      <c r="D53" s="13">
        <v>0</v>
      </c>
      <c r="E53" s="13">
        <v>0</v>
      </c>
      <c r="F53" s="13">
        <f>D53*O$7*O$6</f>
        <v>0</v>
      </c>
      <c r="G53" s="13">
        <v>0</v>
      </c>
      <c r="H53" s="13">
        <f t="shared" si="6"/>
        <v>0</v>
      </c>
      <c r="I53" s="13">
        <f t="shared" si="7"/>
        <v>0</v>
      </c>
    </row>
    <row r="54" spans="1:9" ht="15.75" x14ac:dyDescent="0.25">
      <c r="A54" t="s">
        <v>39</v>
      </c>
      <c r="B54" s="14">
        <v>4.1666666666666699E-2</v>
      </c>
      <c r="C54" s="36">
        <v>0</v>
      </c>
      <c r="D54" s="13">
        <v>0</v>
      </c>
      <c r="E54" s="13">
        <v>0</v>
      </c>
      <c r="F54" s="13">
        <f t="shared" ref="F54:F76" si="8">D54*O$7*O$6</f>
        <v>0</v>
      </c>
      <c r="G54" s="13">
        <v>0</v>
      </c>
      <c r="H54" s="13">
        <f t="shared" si="6"/>
        <v>0</v>
      </c>
      <c r="I54" s="13">
        <f t="shared" si="7"/>
        <v>0</v>
      </c>
    </row>
    <row r="55" spans="1:9" ht="15.75" x14ac:dyDescent="0.25">
      <c r="B55" s="14">
        <v>8.3333333333333301E-2</v>
      </c>
      <c r="C55" s="36">
        <f>'Input C1'!$J$237</f>
        <v>-4.1421356237309498E-2</v>
      </c>
      <c r="D55" s="13">
        <v>0</v>
      </c>
      <c r="E55" s="13">
        <f>(R$5+R$6)/8</f>
        <v>133.82499999999999</v>
      </c>
      <c r="F55" s="13">
        <f t="shared" si="8"/>
        <v>0</v>
      </c>
      <c r="G55" s="13">
        <v>0</v>
      </c>
      <c r="H55" s="13">
        <f t="shared" si="6"/>
        <v>-360.30884489976631</v>
      </c>
      <c r="I55" s="13">
        <f t="shared" si="7"/>
        <v>360.30884489976631</v>
      </c>
    </row>
    <row r="56" spans="1:9" ht="15.75" x14ac:dyDescent="0.25">
      <c r="B56" s="14">
        <v>0.125</v>
      </c>
      <c r="C56" s="36">
        <f>'Input C1'!$J$252</f>
        <v>-7.3205080756887669E-2</v>
      </c>
      <c r="D56" s="13">
        <v>0</v>
      </c>
      <c r="E56" s="13">
        <f t="shared" ref="E56:E62" si="9">(R$5+R$6)/8</f>
        <v>133.82499999999999</v>
      </c>
      <c r="F56" s="13">
        <f t="shared" si="8"/>
        <v>0</v>
      </c>
      <c r="G56" s="13">
        <v>0</v>
      </c>
      <c r="H56" s="13">
        <f t="shared" si="6"/>
        <v>-636.78354559888191</v>
      </c>
      <c r="I56" s="13">
        <f t="shared" si="7"/>
        <v>636.78354559888191</v>
      </c>
    </row>
    <row r="57" spans="1:9" ht="15.75" x14ac:dyDescent="0.25">
      <c r="B57" s="14">
        <v>0.16666666666666699</v>
      </c>
      <c r="C57" s="36">
        <f>'Input C1'!$J$267</f>
        <v>-9.3185165257813674E-2</v>
      </c>
      <c r="D57" s="13">
        <v>0</v>
      </c>
      <c r="E57" s="13">
        <f t="shared" si="9"/>
        <v>133.82499999999999</v>
      </c>
      <c r="F57" s="13">
        <f t="shared" si="8"/>
        <v>0</v>
      </c>
      <c r="G57" s="13">
        <v>0</v>
      </c>
      <c r="H57" s="13">
        <f t="shared" si="6"/>
        <v>-810.58280814074942</v>
      </c>
      <c r="I57" s="13">
        <f t="shared" si="7"/>
        <v>810.58280814074942</v>
      </c>
    </row>
    <row r="58" spans="1:9" ht="15.75" x14ac:dyDescent="0.25">
      <c r="B58" s="14">
        <v>0.20833333333333301</v>
      </c>
      <c r="C58" s="36">
        <f>'Input C1'!$J$282</f>
        <v>-0.1</v>
      </c>
      <c r="D58" s="13">
        <v>0</v>
      </c>
      <c r="E58" s="13">
        <f t="shared" si="9"/>
        <v>133.82499999999999</v>
      </c>
      <c r="F58" s="13">
        <f t="shared" si="8"/>
        <v>0</v>
      </c>
      <c r="G58" s="13">
        <v>0</v>
      </c>
      <c r="H58" s="13">
        <f t="shared" si="6"/>
        <v>-869.86250000000007</v>
      </c>
      <c r="I58" s="13">
        <f t="shared" si="7"/>
        <v>869.86250000000007</v>
      </c>
    </row>
    <row r="59" spans="1:9" ht="15.75" x14ac:dyDescent="0.25">
      <c r="B59" s="14">
        <v>0.25</v>
      </c>
      <c r="C59" s="36">
        <f>'Input C1'!$J$297</f>
        <v>-9.3185165257813701E-2</v>
      </c>
      <c r="D59" s="13">
        <v>0</v>
      </c>
      <c r="E59" s="13">
        <f t="shared" si="9"/>
        <v>133.82499999999999</v>
      </c>
      <c r="F59" s="13">
        <f t="shared" si="8"/>
        <v>0</v>
      </c>
      <c r="G59" s="13">
        <v>0</v>
      </c>
      <c r="H59" s="13">
        <f t="shared" si="6"/>
        <v>-810.58280814074965</v>
      </c>
      <c r="I59" s="13">
        <f t="shared" si="7"/>
        <v>810.58280814074965</v>
      </c>
    </row>
    <row r="60" spans="1:9" ht="15.75" x14ac:dyDescent="0.25">
      <c r="B60" s="15">
        <v>0.29166666666666702</v>
      </c>
      <c r="C60" s="36">
        <f>'Input C1'!$J$312</f>
        <v>-7.3205080756887725E-2</v>
      </c>
      <c r="D60" s="16">
        <v>10</v>
      </c>
      <c r="E60" s="13">
        <f t="shared" si="9"/>
        <v>133.82499999999999</v>
      </c>
      <c r="F60" s="13">
        <f t="shared" si="8"/>
        <v>500</v>
      </c>
      <c r="G60" s="13">
        <v>0</v>
      </c>
      <c r="H60" s="13">
        <f t="shared" si="6"/>
        <v>-636.78354559888237</v>
      </c>
      <c r="I60" s="13">
        <f t="shared" si="7"/>
        <v>1136.7835455988825</v>
      </c>
    </row>
    <row r="61" spans="1:9" ht="15.75" x14ac:dyDescent="0.25">
      <c r="B61" s="15">
        <v>0.33333333333333398</v>
      </c>
      <c r="C61" s="36">
        <f>'Input C1'!$J$327</f>
        <v>-4.1421356237309526E-2</v>
      </c>
      <c r="D61" s="16">
        <v>10</v>
      </c>
      <c r="E61" s="13">
        <f t="shared" si="9"/>
        <v>133.82499999999999</v>
      </c>
      <c r="F61" s="13">
        <f t="shared" si="8"/>
        <v>500</v>
      </c>
      <c r="G61" s="13">
        <v>0</v>
      </c>
      <c r="H61" s="13">
        <f t="shared" si="6"/>
        <v>-360.30884489976654</v>
      </c>
      <c r="I61" s="13">
        <f t="shared" si="7"/>
        <v>860.30884489976654</v>
      </c>
    </row>
    <row r="62" spans="1:9" ht="15.75" x14ac:dyDescent="0.25">
      <c r="B62" s="15">
        <v>0.375</v>
      </c>
      <c r="C62" s="36">
        <f>'Input C1'!$J$342</f>
        <v>0</v>
      </c>
      <c r="D62" s="16">
        <v>15</v>
      </c>
      <c r="E62" s="13">
        <f t="shared" si="9"/>
        <v>133.82499999999999</v>
      </c>
      <c r="F62" s="13">
        <f t="shared" si="8"/>
        <v>750</v>
      </c>
      <c r="G62" s="13">
        <v>0</v>
      </c>
      <c r="H62" s="13">
        <f t="shared" si="6"/>
        <v>0</v>
      </c>
      <c r="I62" s="13">
        <f t="shared" si="7"/>
        <v>750</v>
      </c>
    </row>
    <row r="63" spans="1:9" ht="15.75" x14ac:dyDescent="0.25">
      <c r="B63" s="15">
        <v>0.41666666666666702</v>
      </c>
      <c r="C63" s="36">
        <f>'Input C1'!$J$357</f>
        <v>4.8236190979495865E-2</v>
      </c>
      <c r="D63" s="16">
        <v>5</v>
      </c>
      <c r="E63" s="13">
        <v>0</v>
      </c>
      <c r="F63" s="13">
        <f t="shared" si="8"/>
        <v>250</v>
      </c>
      <c r="G63" s="13">
        <v>0</v>
      </c>
      <c r="H63" s="13">
        <f t="shared" si="6"/>
        <v>0</v>
      </c>
      <c r="I63" s="13">
        <f t="shared" si="7"/>
        <v>250</v>
      </c>
    </row>
    <row r="64" spans="1:9" ht="15.75" x14ac:dyDescent="0.25">
      <c r="B64" s="15">
        <v>0.45833333333333398</v>
      </c>
      <c r="C64" s="36">
        <f>'Input C1'!$J$372</f>
        <v>0.1</v>
      </c>
      <c r="D64" s="16">
        <v>5</v>
      </c>
      <c r="E64" s="13">
        <v>0</v>
      </c>
      <c r="F64" s="13">
        <f t="shared" si="8"/>
        <v>250</v>
      </c>
      <c r="G64" s="13">
        <f>O$15*O$16</f>
        <v>570</v>
      </c>
      <c r="H64" s="13">
        <f t="shared" si="6"/>
        <v>0</v>
      </c>
      <c r="I64" s="13">
        <f t="shared" si="7"/>
        <v>820</v>
      </c>
    </row>
    <row r="65" spans="1:9" ht="15.75" x14ac:dyDescent="0.25">
      <c r="B65" s="15">
        <v>0.5</v>
      </c>
      <c r="C65" s="36">
        <f>'Input C1'!$J$27</f>
        <v>0.15176380902050415</v>
      </c>
      <c r="D65" s="16">
        <v>4</v>
      </c>
      <c r="E65" s="13">
        <v>0</v>
      </c>
      <c r="F65" s="13">
        <f t="shared" si="8"/>
        <v>200</v>
      </c>
      <c r="G65" s="13">
        <f>O$15*O$16</f>
        <v>570</v>
      </c>
      <c r="H65" s="13">
        <f t="shared" si="6"/>
        <v>0</v>
      </c>
      <c r="I65" s="13">
        <f t="shared" si="7"/>
        <v>770</v>
      </c>
    </row>
    <row r="66" spans="1:9" ht="15.75" x14ac:dyDescent="0.25">
      <c r="B66" s="15">
        <v>0.54166666666666696</v>
      </c>
      <c r="C66" s="36">
        <f>'Input C1'!$J$42</f>
        <v>0.2</v>
      </c>
      <c r="D66" s="16">
        <v>2</v>
      </c>
      <c r="E66" s="13">
        <v>0</v>
      </c>
      <c r="F66" s="13">
        <f t="shared" si="8"/>
        <v>100</v>
      </c>
      <c r="G66" s="13">
        <v>0</v>
      </c>
      <c r="H66" s="13">
        <f t="shared" si="6"/>
        <v>0</v>
      </c>
      <c r="I66" s="13">
        <f t="shared" si="7"/>
        <v>100</v>
      </c>
    </row>
    <row r="67" spans="1:9" ht="15.75" x14ac:dyDescent="0.25">
      <c r="B67" s="15">
        <v>0.58333333333333404</v>
      </c>
      <c r="C67" s="36">
        <f>'Input C1'!$J$57</f>
        <v>0.24142135623730951</v>
      </c>
      <c r="D67" s="16">
        <v>2</v>
      </c>
      <c r="E67" s="13">
        <v>0</v>
      </c>
      <c r="F67" s="13">
        <f t="shared" si="8"/>
        <v>100</v>
      </c>
      <c r="G67" s="13">
        <v>0</v>
      </c>
      <c r="H67" s="13">
        <f t="shared" si="6"/>
        <v>0</v>
      </c>
      <c r="I67" s="13">
        <f t="shared" si="7"/>
        <v>100</v>
      </c>
    </row>
    <row r="68" spans="1:9" ht="15.75" x14ac:dyDescent="0.25">
      <c r="B68" s="15">
        <v>0.625</v>
      </c>
      <c r="C68" s="36">
        <f>'Input C1'!$J$72</f>
        <v>0.27320508075688776</v>
      </c>
      <c r="D68" s="16">
        <v>2</v>
      </c>
      <c r="E68" s="13">
        <v>0</v>
      </c>
      <c r="F68" s="13">
        <f t="shared" si="8"/>
        <v>100</v>
      </c>
      <c r="G68" s="13">
        <v>0</v>
      </c>
      <c r="H68" s="13">
        <f t="shared" si="6"/>
        <v>0</v>
      </c>
      <c r="I68" s="13">
        <f t="shared" si="7"/>
        <v>100</v>
      </c>
    </row>
    <row r="69" spans="1:9" ht="15.75" x14ac:dyDescent="0.25">
      <c r="B69" s="15">
        <v>0.66666666666666696</v>
      </c>
      <c r="C69" s="36">
        <f>'Input C1'!$J$87</f>
        <v>0.29318516525781368</v>
      </c>
      <c r="D69" s="16">
        <v>2</v>
      </c>
      <c r="E69" s="13">
        <v>0</v>
      </c>
      <c r="F69" s="13">
        <f t="shared" si="8"/>
        <v>100</v>
      </c>
      <c r="G69" s="13">
        <v>0</v>
      </c>
      <c r="H69" s="13">
        <f t="shared" ref="H69:H100" si="10">C69*E69*O$11</f>
        <v>0</v>
      </c>
      <c r="I69" s="13">
        <f t="shared" ref="I69:I100" si="11">F69+G69-H69</f>
        <v>100</v>
      </c>
    </row>
    <row r="70" spans="1:9" ht="15.75" x14ac:dyDescent="0.25">
      <c r="B70" s="15">
        <v>0.70833333333333404</v>
      </c>
      <c r="C70" s="36">
        <f>'Input C1'!$J$102</f>
        <v>0.30000000000000004</v>
      </c>
      <c r="D70" s="16">
        <v>3</v>
      </c>
      <c r="E70" s="13">
        <v>0</v>
      </c>
      <c r="F70" s="13">
        <f t="shared" si="8"/>
        <v>150</v>
      </c>
      <c r="G70" s="13">
        <v>0</v>
      </c>
      <c r="H70" s="13">
        <f t="shared" si="10"/>
        <v>0</v>
      </c>
      <c r="I70" s="13">
        <f t="shared" si="11"/>
        <v>150</v>
      </c>
    </row>
    <row r="71" spans="1:9" ht="15.75" x14ac:dyDescent="0.25">
      <c r="B71" s="15">
        <v>0.750000000000001</v>
      </c>
      <c r="C71" s="36">
        <f>'Input C1'!$J$117</f>
        <v>0.29318516525781368</v>
      </c>
      <c r="D71" s="16">
        <v>25</v>
      </c>
      <c r="E71" s="13">
        <v>0</v>
      </c>
      <c r="F71" s="13">
        <f t="shared" si="8"/>
        <v>1250</v>
      </c>
      <c r="G71" s="13">
        <v>0</v>
      </c>
      <c r="H71" s="13">
        <f t="shared" si="10"/>
        <v>0</v>
      </c>
      <c r="I71" s="13">
        <f t="shared" si="11"/>
        <v>1250</v>
      </c>
    </row>
    <row r="72" spans="1:9" ht="15.75" x14ac:dyDescent="0.25">
      <c r="B72" s="15">
        <v>0.79166666666666696</v>
      </c>
      <c r="C72" s="36">
        <f>'Input C1'!$J$132</f>
        <v>0.27320508075688776</v>
      </c>
      <c r="D72" s="16">
        <v>25</v>
      </c>
      <c r="E72" s="13">
        <v>0</v>
      </c>
      <c r="F72" s="13">
        <f t="shared" si="8"/>
        <v>1250</v>
      </c>
      <c r="G72" s="13">
        <v>0</v>
      </c>
      <c r="H72" s="13">
        <f t="shared" si="10"/>
        <v>0</v>
      </c>
      <c r="I72" s="13">
        <f t="shared" si="11"/>
        <v>1250</v>
      </c>
    </row>
    <row r="73" spans="1:9" ht="15.75" x14ac:dyDescent="0.25">
      <c r="B73" s="15">
        <v>0.83333333333333404</v>
      </c>
      <c r="C73" s="36">
        <f>'Input C1'!$J$147</f>
        <v>0.24142135623730954</v>
      </c>
      <c r="D73" s="16">
        <v>25</v>
      </c>
      <c r="E73" s="13">
        <v>0</v>
      </c>
      <c r="F73" s="13">
        <f t="shared" si="8"/>
        <v>1250</v>
      </c>
      <c r="G73" s="13">
        <v>0</v>
      </c>
      <c r="H73" s="13">
        <f t="shared" si="10"/>
        <v>0</v>
      </c>
      <c r="I73" s="13">
        <f t="shared" si="11"/>
        <v>1250</v>
      </c>
    </row>
    <row r="74" spans="1:9" ht="15.75" x14ac:dyDescent="0.25">
      <c r="B74" s="15">
        <v>0.875000000000001</v>
      </c>
      <c r="C74" s="36">
        <f>'Input C1'!$J$162</f>
        <v>0.2</v>
      </c>
      <c r="D74" s="16">
        <v>10</v>
      </c>
      <c r="E74" s="13">
        <v>0</v>
      </c>
      <c r="F74" s="13">
        <f t="shared" si="8"/>
        <v>500</v>
      </c>
      <c r="G74" s="13">
        <v>0</v>
      </c>
      <c r="H74" s="13">
        <f t="shared" si="10"/>
        <v>0</v>
      </c>
      <c r="I74" s="13">
        <f t="shared" si="11"/>
        <v>500</v>
      </c>
    </row>
    <row r="75" spans="1:9" ht="15.75" x14ac:dyDescent="0.25">
      <c r="B75" s="15">
        <v>0.91666666666666696</v>
      </c>
      <c r="C75" s="36">
        <f>'Input C1'!$J$177</f>
        <v>0.15176380902050421</v>
      </c>
      <c r="D75" s="13">
        <v>5</v>
      </c>
      <c r="E75" s="13">
        <v>0</v>
      </c>
      <c r="F75" s="13">
        <f t="shared" si="8"/>
        <v>250</v>
      </c>
      <c r="G75" s="13">
        <v>0</v>
      </c>
      <c r="H75" s="13">
        <f t="shared" si="10"/>
        <v>0</v>
      </c>
      <c r="I75" s="13">
        <f t="shared" si="11"/>
        <v>250</v>
      </c>
    </row>
    <row r="76" spans="1:9" ht="15.75" x14ac:dyDescent="0.25">
      <c r="B76" s="14">
        <v>0.95833333333333404</v>
      </c>
      <c r="C76" s="36">
        <f>'Input C1'!$J$192</f>
        <v>0.10000000000000003</v>
      </c>
      <c r="D76" s="13">
        <v>0</v>
      </c>
      <c r="E76" s="13">
        <v>0</v>
      </c>
      <c r="F76" s="13">
        <f t="shared" si="8"/>
        <v>0</v>
      </c>
      <c r="G76" s="13">
        <v>0</v>
      </c>
      <c r="H76" s="13">
        <f t="shared" si="10"/>
        <v>0</v>
      </c>
      <c r="I76" s="13">
        <f t="shared" si="11"/>
        <v>0</v>
      </c>
    </row>
    <row r="77" spans="1:9" ht="15.75" x14ac:dyDescent="0.25">
      <c r="B77" s="14">
        <v>0</v>
      </c>
      <c r="C77" s="36">
        <f>'Input C1'!$J$207</f>
        <v>4.8236190979495844E-2</v>
      </c>
      <c r="D77" s="13">
        <v>0</v>
      </c>
      <c r="E77" s="13">
        <v>0</v>
      </c>
      <c r="F77" s="13">
        <f>D77*O$7*O$6</f>
        <v>0</v>
      </c>
      <c r="G77" s="13">
        <v>0</v>
      </c>
      <c r="H77" s="13">
        <f t="shared" si="10"/>
        <v>0</v>
      </c>
      <c r="I77" s="13">
        <f t="shared" si="11"/>
        <v>0</v>
      </c>
    </row>
    <row r="78" spans="1:9" ht="15.75" x14ac:dyDescent="0.25">
      <c r="A78" t="s">
        <v>47</v>
      </c>
      <c r="B78" s="14">
        <v>4.1666666666666699E-2</v>
      </c>
      <c r="C78" s="36">
        <v>0</v>
      </c>
      <c r="D78" s="13">
        <v>0</v>
      </c>
      <c r="E78" s="13">
        <v>0</v>
      </c>
      <c r="F78" s="13">
        <f t="shared" ref="F78:F100" si="12">D78*O$7*O$6</f>
        <v>0</v>
      </c>
      <c r="G78" s="13">
        <v>0</v>
      </c>
      <c r="H78" s="13">
        <f t="shared" si="10"/>
        <v>0</v>
      </c>
      <c r="I78" s="13">
        <f t="shared" si="11"/>
        <v>0</v>
      </c>
    </row>
    <row r="79" spans="1:9" ht="15.75" x14ac:dyDescent="0.25">
      <c r="B79" s="14">
        <v>8.3333333333333301E-2</v>
      </c>
      <c r="C79" s="36">
        <f>'Input C1'!$J$237</f>
        <v>-4.1421356237309498E-2</v>
      </c>
      <c r="D79" s="13">
        <v>0</v>
      </c>
      <c r="E79" s="13">
        <f>(R$5)/8</f>
        <v>93.75</v>
      </c>
      <c r="F79" s="13">
        <f t="shared" si="12"/>
        <v>0</v>
      </c>
      <c r="G79" s="13">
        <v>0</v>
      </c>
      <c r="H79" s="13">
        <f t="shared" si="10"/>
        <v>-252.41138957110473</v>
      </c>
      <c r="I79" s="13">
        <f t="shared" si="11"/>
        <v>252.41138957110473</v>
      </c>
    </row>
    <row r="80" spans="1:9" ht="15.75" x14ac:dyDescent="0.25">
      <c r="B80" s="14">
        <v>0.125</v>
      </c>
      <c r="C80" s="36">
        <f>'Input C1'!$J$252</f>
        <v>-7.3205080756887669E-2</v>
      </c>
      <c r="D80" s="13">
        <v>0</v>
      </c>
      <c r="E80" s="13">
        <f t="shared" ref="E80:E86" si="13">(R$5)/8</f>
        <v>93.75</v>
      </c>
      <c r="F80" s="13">
        <f t="shared" si="12"/>
        <v>0</v>
      </c>
      <c r="G80" s="13">
        <v>0</v>
      </c>
      <c r="H80" s="13">
        <f t="shared" si="10"/>
        <v>-446.09346086228425</v>
      </c>
      <c r="I80" s="13">
        <f t="shared" si="11"/>
        <v>446.09346086228425</v>
      </c>
    </row>
    <row r="81" spans="1:9" ht="15.75" x14ac:dyDescent="0.25">
      <c r="B81" s="14">
        <v>0.16666666666666699</v>
      </c>
      <c r="C81" s="36">
        <f>'Input C1'!$J$267</f>
        <v>-9.3185165257813674E-2</v>
      </c>
      <c r="D81" s="13">
        <v>0</v>
      </c>
      <c r="E81" s="13">
        <f t="shared" si="13"/>
        <v>93.75</v>
      </c>
      <c r="F81" s="13">
        <f t="shared" si="12"/>
        <v>0</v>
      </c>
      <c r="G81" s="13">
        <v>0</v>
      </c>
      <c r="H81" s="13">
        <f t="shared" si="10"/>
        <v>-567.84710078980208</v>
      </c>
      <c r="I81" s="13">
        <f t="shared" si="11"/>
        <v>567.84710078980208</v>
      </c>
    </row>
    <row r="82" spans="1:9" ht="15.75" x14ac:dyDescent="0.25">
      <c r="B82" s="14">
        <v>0.20833333333333301</v>
      </c>
      <c r="C82" s="36">
        <f>'Input C1'!$J$282</f>
        <v>-0.1</v>
      </c>
      <c r="D82" s="13">
        <v>0</v>
      </c>
      <c r="E82" s="13">
        <f t="shared" si="13"/>
        <v>93.75</v>
      </c>
      <c r="F82" s="13">
        <f t="shared" si="12"/>
        <v>0</v>
      </c>
      <c r="G82" s="13">
        <v>0</v>
      </c>
      <c r="H82" s="13">
        <f t="shared" si="10"/>
        <v>-609.375</v>
      </c>
      <c r="I82" s="13">
        <f t="shared" si="11"/>
        <v>609.375</v>
      </c>
    </row>
    <row r="83" spans="1:9" ht="15.75" x14ac:dyDescent="0.25">
      <c r="A83" s="20"/>
      <c r="B83" s="14">
        <v>0.25</v>
      </c>
      <c r="C83" s="36">
        <f>'Input C1'!$J$297</f>
        <v>-9.3185165257813701E-2</v>
      </c>
      <c r="D83" s="13">
        <v>0</v>
      </c>
      <c r="E83" s="13">
        <f t="shared" si="13"/>
        <v>93.75</v>
      </c>
      <c r="F83" s="13">
        <f t="shared" si="12"/>
        <v>0</v>
      </c>
      <c r="G83" s="13">
        <v>0</v>
      </c>
      <c r="H83" s="13">
        <f t="shared" si="10"/>
        <v>-567.84710078980231</v>
      </c>
      <c r="I83" s="13">
        <f t="shared" si="11"/>
        <v>567.84710078980231</v>
      </c>
    </row>
    <row r="84" spans="1:9" ht="15.75" x14ac:dyDescent="0.25">
      <c r="A84" s="20"/>
      <c r="B84" s="15">
        <v>0.29166666666666702</v>
      </c>
      <c r="C84" s="36">
        <f>'Input C1'!$J$312</f>
        <v>-7.3205080756887725E-2</v>
      </c>
      <c r="D84" s="16">
        <v>10</v>
      </c>
      <c r="E84" s="13">
        <f t="shared" si="13"/>
        <v>93.75</v>
      </c>
      <c r="F84" s="13">
        <f t="shared" si="12"/>
        <v>500</v>
      </c>
      <c r="G84" s="13">
        <v>0</v>
      </c>
      <c r="H84" s="13">
        <f t="shared" si="10"/>
        <v>-446.09346086228459</v>
      </c>
      <c r="I84" s="13">
        <f t="shared" si="11"/>
        <v>946.09346086228459</v>
      </c>
    </row>
    <row r="85" spans="1:9" ht="15.75" x14ac:dyDescent="0.25">
      <c r="A85" s="20"/>
      <c r="B85" s="15">
        <v>0.33333333333333398</v>
      </c>
      <c r="C85" s="36">
        <f>'Input C1'!$J$327</f>
        <v>-4.1421356237309526E-2</v>
      </c>
      <c r="D85" s="16">
        <v>10</v>
      </c>
      <c r="E85" s="13">
        <f t="shared" si="13"/>
        <v>93.75</v>
      </c>
      <c r="F85" s="13">
        <f t="shared" si="12"/>
        <v>500</v>
      </c>
      <c r="G85" s="13">
        <v>0</v>
      </c>
      <c r="H85" s="13">
        <f t="shared" si="10"/>
        <v>-252.41138957110491</v>
      </c>
      <c r="I85" s="13">
        <f t="shared" si="11"/>
        <v>752.41138957110491</v>
      </c>
    </row>
    <row r="86" spans="1:9" ht="15.75" x14ac:dyDescent="0.25">
      <c r="A86" s="20"/>
      <c r="B86" s="15">
        <v>0.375</v>
      </c>
      <c r="C86" s="36">
        <f>'Input C1'!$J$342</f>
        <v>0</v>
      </c>
      <c r="D86" s="16">
        <v>15</v>
      </c>
      <c r="E86" s="13">
        <f t="shared" si="13"/>
        <v>93.75</v>
      </c>
      <c r="F86" s="13">
        <f t="shared" si="12"/>
        <v>750</v>
      </c>
      <c r="G86" s="13">
        <v>0</v>
      </c>
      <c r="H86" s="13">
        <f t="shared" si="10"/>
        <v>0</v>
      </c>
      <c r="I86" s="13">
        <f t="shared" si="11"/>
        <v>750</v>
      </c>
    </row>
    <row r="87" spans="1:9" ht="15.75" x14ac:dyDescent="0.25">
      <c r="A87" s="20"/>
      <c r="B87" s="15">
        <v>0.41666666666666702</v>
      </c>
      <c r="C87" s="36">
        <f>'Input C1'!$J$357</f>
        <v>4.8236190979495865E-2</v>
      </c>
      <c r="D87" s="16">
        <v>5</v>
      </c>
      <c r="E87" s="13">
        <v>0</v>
      </c>
      <c r="F87" s="13">
        <f t="shared" si="12"/>
        <v>250</v>
      </c>
      <c r="G87" s="13">
        <v>0</v>
      </c>
      <c r="H87" s="13">
        <f t="shared" si="10"/>
        <v>0</v>
      </c>
      <c r="I87" s="13">
        <f t="shared" si="11"/>
        <v>250</v>
      </c>
    </row>
    <row r="88" spans="1:9" ht="15.75" x14ac:dyDescent="0.25">
      <c r="A88" s="20"/>
      <c r="B88" s="15">
        <v>0.45833333333333398</v>
      </c>
      <c r="C88" s="36">
        <f>'Input C1'!$J$372</f>
        <v>0.1</v>
      </c>
      <c r="D88" s="16">
        <v>5</v>
      </c>
      <c r="E88" s="13">
        <v>0</v>
      </c>
      <c r="F88" s="13">
        <f t="shared" si="12"/>
        <v>250</v>
      </c>
      <c r="G88" s="13">
        <f>O$15*O$16</f>
        <v>570</v>
      </c>
      <c r="H88" s="13">
        <f t="shared" si="10"/>
        <v>0</v>
      </c>
      <c r="I88" s="13">
        <f t="shared" si="11"/>
        <v>820</v>
      </c>
    </row>
    <row r="89" spans="1:9" ht="15.75" x14ac:dyDescent="0.25">
      <c r="A89" s="20"/>
      <c r="B89" s="15">
        <v>0.5</v>
      </c>
      <c r="C89" s="36">
        <f>'Input C1'!$J$27</f>
        <v>0.15176380902050415</v>
      </c>
      <c r="D89" s="16">
        <v>4</v>
      </c>
      <c r="E89" s="13">
        <v>0</v>
      </c>
      <c r="F89" s="13">
        <f t="shared" si="12"/>
        <v>200</v>
      </c>
      <c r="G89" s="13">
        <f>O$15*O$16</f>
        <v>570</v>
      </c>
      <c r="H89" s="13">
        <f t="shared" si="10"/>
        <v>0</v>
      </c>
      <c r="I89" s="13">
        <f t="shared" si="11"/>
        <v>770</v>
      </c>
    </row>
    <row r="90" spans="1:9" ht="15.75" x14ac:dyDescent="0.25">
      <c r="A90" s="20"/>
      <c r="B90" s="15">
        <v>0.54166666666666696</v>
      </c>
      <c r="C90" s="36">
        <f>'Input C1'!$J$42</f>
        <v>0.2</v>
      </c>
      <c r="D90" s="16">
        <v>2</v>
      </c>
      <c r="E90" s="13">
        <v>0</v>
      </c>
      <c r="F90" s="13">
        <f t="shared" si="12"/>
        <v>100</v>
      </c>
      <c r="G90" s="13">
        <v>0</v>
      </c>
      <c r="H90" s="13">
        <f t="shared" si="10"/>
        <v>0</v>
      </c>
      <c r="I90" s="13">
        <f t="shared" si="11"/>
        <v>100</v>
      </c>
    </row>
    <row r="91" spans="1:9" ht="15.75" x14ac:dyDescent="0.25">
      <c r="A91" s="17"/>
      <c r="B91" s="15">
        <v>0.58333333333333404</v>
      </c>
      <c r="C91" s="36">
        <f>'Input C1'!$J$57</f>
        <v>0.24142135623730951</v>
      </c>
      <c r="D91" s="16">
        <v>2</v>
      </c>
      <c r="E91" s="13">
        <v>0</v>
      </c>
      <c r="F91" s="13">
        <f t="shared" si="12"/>
        <v>100</v>
      </c>
      <c r="G91" s="13">
        <v>0</v>
      </c>
      <c r="H91" s="13">
        <f t="shared" si="10"/>
        <v>0</v>
      </c>
      <c r="I91" s="13">
        <f t="shared" si="11"/>
        <v>100</v>
      </c>
    </row>
    <row r="92" spans="1:9" ht="15.75" x14ac:dyDescent="0.25">
      <c r="B92" s="15">
        <v>0.625</v>
      </c>
      <c r="C92" s="36">
        <f>'Input C1'!$J$72</f>
        <v>0.27320508075688776</v>
      </c>
      <c r="D92" s="16">
        <v>2</v>
      </c>
      <c r="E92" s="13">
        <v>0</v>
      </c>
      <c r="F92" s="13">
        <f t="shared" si="12"/>
        <v>100</v>
      </c>
      <c r="G92" s="13">
        <v>0</v>
      </c>
      <c r="H92" s="13">
        <f t="shared" si="10"/>
        <v>0</v>
      </c>
      <c r="I92" s="13">
        <f t="shared" si="11"/>
        <v>100</v>
      </c>
    </row>
    <row r="93" spans="1:9" ht="15.75" x14ac:dyDescent="0.25">
      <c r="B93" s="15">
        <v>0.66666666666666696</v>
      </c>
      <c r="C93" s="36">
        <f>'Input C1'!$J$87</f>
        <v>0.29318516525781368</v>
      </c>
      <c r="D93" s="16">
        <v>2</v>
      </c>
      <c r="E93" s="13">
        <v>0</v>
      </c>
      <c r="F93" s="13">
        <f t="shared" si="12"/>
        <v>100</v>
      </c>
      <c r="G93" s="13">
        <v>0</v>
      </c>
      <c r="H93" s="13">
        <f t="shared" si="10"/>
        <v>0</v>
      </c>
      <c r="I93" s="13">
        <f t="shared" si="11"/>
        <v>100</v>
      </c>
    </row>
    <row r="94" spans="1:9" ht="15.75" x14ac:dyDescent="0.25">
      <c r="B94" s="15">
        <v>0.70833333333333404</v>
      </c>
      <c r="C94" s="36">
        <f>'Input C1'!$J$102</f>
        <v>0.30000000000000004</v>
      </c>
      <c r="D94" s="16">
        <v>3</v>
      </c>
      <c r="E94" s="13">
        <v>0</v>
      </c>
      <c r="F94" s="13">
        <f t="shared" si="12"/>
        <v>150</v>
      </c>
      <c r="G94" s="13">
        <v>0</v>
      </c>
      <c r="H94" s="13">
        <f t="shared" si="10"/>
        <v>0</v>
      </c>
      <c r="I94" s="13">
        <f t="shared" si="11"/>
        <v>150</v>
      </c>
    </row>
    <row r="95" spans="1:9" ht="15.75" x14ac:dyDescent="0.25">
      <c r="B95" s="15">
        <v>0.750000000000001</v>
      </c>
      <c r="C95" s="36">
        <f>'Input C1'!$J$117</f>
        <v>0.29318516525781368</v>
      </c>
      <c r="D95" s="16">
        <v>25</v>
      </c>
      <c r="E95" s="13">
        <v>0</v>
      </c>
      <c r="F95" s="13">
        <f t="shared" si="12"/>
        <v>1250</v>
      </c>
      <c r="G95" s="13">
        <v>0</v>
      </c>
      <c r="H95" s="13">
        <f t="shared" si="10"/>
        <v>0</v>
      </c>
      <c r="I95" s="13">
        <f t="shared" si="11"/>
        <v>1250</v>
      </c>
    </row>
    <row r="96" spans="1:9" ht="15.75" x14ac:dyDescent="0.25">
      <c r="B96" s="15">
        <v>0.79166666666666696</v>
      </c>
      <c r="C96" s="36">
        <f>'Input C1'!$J$132</f>
        <v>0.27320508075688776</v>
      </c>
      <c r="D96" s="16">
        <v>25</v>
      </c>
      <c r="E96" s="13">
        <v>0</v>
      </c>
      <c r="F96" s="13">
        <f t="shared" si="12"/>
        <v>1250</v>
      </c>
      <c r="G96" s="13">
        <v>0</v>
      </c>
      <c r="H96" s="13">
        <f t="shared" si="10"/>
        <v>0</v>
      </c>
      <c r="I96" s="13">
        <f t="shared" si="11"/>
        <v>1250</v>
      </c>
    </row>
    <row r="97" spans="1:9" ht="15.75" x14ac:dyDescent="0.25">
      <c r="B97" s="15">
        <v>0.83333333333333404</v>
      </c>
      <c r="C97" s="36">
        <f>'Input C1'!$J$147</f>
        <v>0.24142135623730954</v>
      </c>
      <c r="D97" s="16">
        <v>25</v>
      </c>
      <c r="E97" s="13">
        <v>0</v>
      </c>
      <c r="F97" s="13">
        <f t="shared" si="12"/>
        <v>1250</v>
      </c>
      <c r="G97" s="13">
        <v>0</v>
      </c>
      <c r="H97" s="13">
        <f t="shared" si="10"/>
        <v>0</v>
      </c>
      <c r="I97" s="13">
        <f t="shared" si="11"/>
        <v>1250</v>
      </c>
    </row>
    <row r="98" spans="1:9" ht="15.75" x14ac:dyDescent="0.25">
      <c r="B98" s="15">
        <v>0.875000000000001</v>
      </c>
      <c r="C98" s="36">
        <f>'Input C1'!$J$162</f>
        <v>0.2</v>
      </c>
      <c r="D98" s="16">
        <v>10</v>
      </c>
      <c r="E98" s="13">
        <v>0</v>
      </c>
      <c r="F98" s="13">
        <f t="shared" si="12"/>
        <v>500</v>
      </c>
      <c r="G98" s="13">
        <v>0</v>
      </c>
      <c r="H98" s="13">
        <f t="shared" si="10"/>
        <v>0</v>
      </c>
      <c r="I98" s="13">
        <f t="shared" si="11"/>
        <v>500</v>
      </c>
    </row>
    <row r="99" spans="1:9" ht="15.75" x14ac:dyDescent="0.25">
      <c r="B99" s="15">
        <v>0.91666666666666696</v>
      </c>
      <c r="C99" s="36">
        <f>'Input C1'!$J$177</f>
        <v>0.15176380902050421</v>
      </c>
      <c r="D99" s="13">
        <v>5</v>
      </c>
      <c r="E99" s="13">
        <v>0</v>
      </c>
      <c r="F99" s="13">
        <f t="shared" si="12"/>
        <v>250</v>
      </c>
      <c r="G99" s="13">
        <v>0</v>
      </c>
      <c r="H99" s="13">
        <f t="shared" si="10"/>
        <v>0</v>
      </c>
      <c r="I99" s="13">
        <f t="shared" si="11"/>
        <v>250</v>
      </c>
    </row>
    <row r="100" spans="1:9" ht="15.75" x14ac:dyDescent="0.25">
      <c r="B100" s="14">
        <v>0.95833333333333404</v>
      </c>
      <c r="C100" s="36">
        <f>'Input C1'!$J$192</f>
        <v>0.10000000000000003</v>
      </c>
      <c r="D100" s="13">
        <v>0</v>
      </c>
      <c r="E100" s="13">
        <v>0</v>
      </c>
      <c r="F100" s="13">
        <f t="shared" si="12"/>
        <v>0</v>
      </c>
      <c r="G100" s="13">
        <v>0</v>
      </c>
      <c r="H100" s="13">
        <f t="shared" si="10"/>
        <v>0</v>
      </c>
      <c r="I100" s="13">
        <f t="shared" si="11"/>
        <v>0</v>
      </c>
    </row>
    <row r="101" spans="1:9" ht="15.75" x14ac:dyDescent="0.25">
      <c r="B101" s="14">
        <v>0</v>
      </c>
      <c r="C101" s="36">
        <f>'Input C1'!$J$207</f>
        <v>4.8236190979495844E-2</v>
      </c>
      <c r="D101" s="13">
        <v>0</v>
      </c>
      <c r="E101" s="13">
        <v>0</v>
      </c>
      <c r="F101" s="13">
        <f>D101*O$7*O$6</f>
        <v>0</v>
      </c>
      <c r="G101" s="13">
        <v>0</v>
      </c>
      <c r="H101" s="13">
        <f t="shared" ref="H101:H132" si="14">C101*E101*O$11</f>
        <v>0</v>
      </c>
      <c r="I101" s="13">
        <f t="shared" ref="I101:I132" si="15">F101+G101-H101</f>
        <v>0</v>
      </c>
    </row>
    <row r="102" spans="1:9" ht="15.75" x14ac:dyDescent="0.25">
      <c r="A102" t="s">
        <v>48</v>
      </c>
      <c r="B102" s="14">
        <v>4.1666666666666699E-2</v>
      </c>
      <c r="C102" s="36">
        <v>0</v>
      </c>
      <c r="D102" s="13">
        <v>0</v>
      </c>
      <c r="E102" s="13">
        <v>0</v>
      </c>
      <c r="F102" s="13">
        <f t="shared" ref="F102:F124" si="16">D102*O$7*O$6</f>
        <v>0</v>
      </c>
      <c r="G102" s="13">
        <v>0</v>
      </c>
      <c r="H102" s="13">
        <f t="shared" si="14"/>
        <v>0</v>
      </c>
      <c r="I102" s="13">
        <f t="shared" si="15"/>
        <v>0</v>
      </c>
    </row>
    <row r="103" spans="1:9" ht="15.75" x14ac:dyDescent="0.25">
      <c r="B103" s="14">
        <v>8.3333333333333301E-2</v>
      </c>
      <c r="C103" s="36">
        <f>'Input C1'!$J$237</f>
        <v>-4.1421356237309498E-2</v>
      </c>
      <c r="D103" s="13">
        <v>0</v>
      </c>
      <c r="E103" s="13">
        <f>(R$5+R$6)/8</f>
        <v>133.82499999999999</v>
      </c>
      <c r="F103" s="13">
        <f t="shared" si="16"/>
        <v>0</v>
      </c>
      <c r="G103" s="13">
        <v>0</v>
      </c>
      <c r="H103" s="13">
        <f t="shared" si="14"/>
        <v>-360.30884489976631</v>
      </c>
      <c r="I103" s="13">
        <f t="shared" si="15"/>
        <v>360.30884489976631</v>
      </c>
    </row>
    <row r="104" spans="1:9" ht="15.75" x14ac:dyDescent="0.25">
      <c r="B104" s="14">
        <v>0.125</v>
      </c>
      <c r="C104" s="36">
        <f>'Input C1'!$J$252</f>
        <v>-7.3205080756887669E-2</v>
      </c>
      <c r="D104" s="13">
        <v>0</v>
      </c>
      <c r="E104" s="13">
        <f t="shared" ref="E104:E110" si="17">(R$5+R$6)/8</f>
        <v>133.82499999999999</v>
      </c>
      <c r="F104" s="13">
        <f t="shared" si="16"/>
        <v>0</v>
      </c>
      <c r="G104" s="13">
        <v>0</v>
      </c>
      <c r="H104" s="13">
        <f t="shared" si="14"/>
        <v>-636.78354559888191</v>
      </c>
      <c r="I104" s="13">
        <f t="shared" si="15"/>
        <v>636.78354559888191</v>
      </c>
    </row>
    <row r="105" spans="1:9" ht="15.75" x14ac:dyDescent="0.25">
      <c r="B105" s="14">
        <v>0.16666666666666699</v>
      </c>
      <c r="C105" s="36">
        <f>'Input C1'!$J$267</f>
        <v>-9.3185165257813674E-2</v>
      </c>
      <c r="D105" s="13">
        <v>0</v>
      </c>
      <c r="E105" s="13">
        <f t="shared" si="17"/>
        <v>133.82499999999999</v>
      </c>
      <c r="F105" s="13">
        <f t="shared" si="16"/>
        <v>0</v>
      </c>
      <c r="G105" s="13">
        <v>0</v>
      </c>
      <c r="H105" s="13">
        <f t="shared" si="14"/>
        <v>-810.58280814074942</v>
      </c>
      <c r="I105" s="13">
        <f t="shared" si="15"/>
        <v>810.58280814074942</v>
      </c>
    </row>
    <row r="106" spans="1:9" ht="15.75" x14ac:dyDescent="0.25">
      <c r="B106" s="14">
        <v>0.20833333333333301</v>
      </c>
      <c r="C106" s="36">
        <f>'Input C1'!$J$282</f>
        <v>-0.1</v>
      </c>
      <c r="D106" s="13">
        <v>0</v>
      </c>
      <c r="E106" s="13">
        <f t="shared" si="17"/>
        <v>133.82499999999999</v>
      </c>
      <c r="F106" s="13">
        <f t="shared" si="16"/>
        <v>0</v>
      </c>
      <c r="G106" s="13">
        <v>0</v>
      </c>
      <c r="H106" s="13">
        <f t="shared" si="14"/>
        <v>-869.86250000000007</v>
      </c>
      <c r="I106" s="13">
        <f t="shared" si="15"/>
        <v>869.86250000000007</v>
      </c>
    </row>
    <row r="107" spans="1:9" ht="15.75" x14ac:dyDescent="0.25">
      <c r="B107" s="14">
        <v>0.25</v>
      </c>
      <c r="C107" s="36">
        <f>'Input C1'!$J$297</f>
        <v>-9.3185165257813701E-2</v>
      </c>
      <c r="D107" s="13">
        <v>0</v>
      </c>
      <c r="E107" s="13">
        <f t="shared" si="17"/>
        <v>133.82499999999999</v>
      </c>
      <c r="F107" s="13">
        <f t="shared" si="16"/>
        <v>0</v>
      </c>
      <c r="G107" s="13">
        <v>0</v>
      </c>
      <c r="H107" s="13">
        <f t="shared" si="14"/>
        <v>-810.58280814074965</v>
      </c>
      <c r="I107" s="13">
        <f t="shared" si="15"/>
        <v>810.58280814074965</v>
      </c>
    </row>
    <row r="108" spans="1:9" ht="15.75" x14ac:dyDescent="0.25">
      <c r="B108" s="15">
        <v>0.29166666666666702</v>
      </c>
      <c r="C108" s="36">
        <f>'Input C1'!$J$312</f>
        <v>-7.3205080756887725E-2</v>
      </c>
      <c r="D108" s="16">
        <v>10</v>
      </c>
      <c r="E108" s="13">
        <f t="shared" si="17"/>
        <v>133.82499999999999</v>
      </c>
      <c r="F108" s="13">
        <f t="shared" si="16"/>
        <v>500</v>
      </c>
      <c r="G108" s="13">
        <v>0</v>
      </c>
      <c r="H108" s="13">
        <f t="shared" si="14"/>
        <v>-636.78354559888237</v>
      </c>
      <c r="I108" s="13">
        <f t="shared" si="15"/>
        <v>1136.7835455988825</v>
      </c>
    </row>
    <row r="109" spans="1:9" ht="15.75" x14ac:dyDescent="0.25">
      <c r="B109" s="15">
        <v>0.33333333333333398</v>
      </c>
      <c r="C109" s="36">
        <f>'Input C1'!$J$327</f>
        <v>-4.1421356237309526E-2</v>
      </c>
      <c r="D109" s="16">
        <v>10</v>
      </c>
      <c r="E109" s="13">
        <f t="shared" si="17"/>
        <v>133.82499999999999</v>
      </c>
      <c r="F109" s="13">
        <f t="shared" si="16"/>
        <v>500</v>
      </c>
      <c r="G109" s="13">
        <v>0</v>
      </c>
      <c r="H109" s="13">
        <f t="shared" si="14"/>
        <v>-360.30884489976654</v>
      </c>
      <c r="I109" s="13">
        <f t="shared" si="15"/>
        <v>860.30884489976654</v>
      </c>
    </row>
    <row r="110" spans="1:9" ht="15.75" x14ac:dyDescent="0.25">
      <c r="B110" s="15">
        <v>0.375</v>
      </c>
      <c r="C110" s="36">
        <f>'Input C1'!$J$342</f>
        <v>0</v>
      </c>
      <c r="D110" s="16">
        <v>15</v>
      </c>
      <c r="E110" s="13">
        <f t="shared" si="17"/>
        <v>133.82499999999999</v>
      </c>
      <c r="F110" s="13">
        <f t="shared" si="16"/>
        <v>750</v>
      </c>
      <c r="G110" s="13">
        <v>0</v>
      </c>
      <c r="H110" s="13">
        <f t="shared" si="14"/>
        <v>0</v>
      </c>
      <c r="I110" s="13">
        <f t="shared" si="15"/>
        <v>750</v>
      </c>
    </row>
    <row r="111" spans="1:9" ht="15.75" x14ac:dyDescent="0.25">
      <c r="B111" s="15">
        <v>0.41666666666666702</v>
      </c>
      <c r="C111" s="36">
        <f>'Input C1'!$J$357</f>
        <v>4.8236190979495865E-2</v>
      </c>
      <c r="D111" s="16">
        <v>5</v>
      </c>
      <c r="E111" s="13">
        <v>0</v>
      </c>
      <c r="F111" s="13">
        <f t="shared" si="16"/>
        <v>250</v>
      </c>
      <c r="G111" s="13">
        <v>0</v>
      </c>
      <c r="H111" s="13">
        <f t="shared" si="14"/>
        <v>0</v>
      </c>
      <c r="I111" s="13">
        <f t="shared" si="15"/>
        <v>250</v>
      </c>
    </row>
    <row r="112" spans="1:9" ht="15.75" x14ac:dyDescent="0.25">
      <c r="B112" s="15">
        <v>0.45833333333333398</v>
      </c>
      <c r="C112" s="36">
        <f>'Input C1'!$J$372</f>
        <v>0.1</v>
      </c>
      <c r="D112" s="16">
        <v>5</v>
      </c>
      <c r="E112" s="13">
        <v>0</v>
      </c>
      <c r="F112" s="13">
        <f t="shared" si="16"/>
        <v>250</v>
      </c>
      <c r="G112" s="13">
        <f>O$15*O$16</f>
        <v>570</v>
      </c>
      <c r="H112" s="13">
        <f t="shared" si="14"/>
        <v>0</v>
      </c>
      <c r="I112" s="13">
        <f t="shared" si="15"/>
        <v>820</v>
      </c>
    </row>
    <row r="113" spans="1:9" ht="15.75" x14ac:dyDescent="0.25">
      <c r="B113" s="15">
        <v>0.5</v>
      </c>
      <c r="C113" s="36">
        <f>'Input C1'!$J$27</f>
        <v>0.15176380902050415</v>
      </c>
      <c r="D113" s="16">
        <v>4</v>
      </c>
      <c r="E113" s="13">
        <v>0</v>
      </c>
      <c r="F113" s="13">
        <f t="shared" si="16"/>
        <v>200</v>
      </c>
      <c r="G113" s="13">
        <f>O$15*O$16</f>
        <v>570</v>
      </c>
      <c r="H113" s="13">
        <f t="shared" si="14"/>
        <v>0</v>
      </c>
      <c r="I113" s="13">
        <f t="shared" si="15"/>
        <v>770</v>
      </c>
    </row>
    <row r="114" spans="1:9" ht="15.75" x14ac:dyDescent="0.25">
      <c r="B114" s="15">
        <v>0.54166666666666696</v>
      </c>
      <c r="C114" s="36">
        <f>'Input C1'!$J$42</f>
        <v>0.2</v>
      </c>
      <c r="D114" s="16">
        <v>2</v>
      </c>
      <c r="E114" s="13">
        <v>0</v>
      </c>
      <c r="F114" s="13">
        <f t="shared" si="16"/>
        <v>100</v>
      </c>
      <c r="G114" s="13">
        <v>0</v>
      </c>
      <c r="H114" s="13">
        <f t="shared" si="14"/>
        <v>0</v>
      </c>
      <c r="I114" s="13">
        <f t="shared" si="15"/>
        <v>100</v>
      </c>
    </row>
    <row r="115" spans="1:9" ht="15.75" x14ac:dyDescent="0.25">
      <c r="B115" s="15">
        <v>0.58333333333333404</v>
      </c>
      <c r="C115" s="36">
        <f>'Input C1'!$J$57</f>
        <v>0.24142135623730951</v>
      </c>
      <c r="D115" s="16">
        <v>2</v>
      </c>
      <c r="E115" s="13">
        <v>0</v>
      </c>
      <c r="F115" s="13">
        <f t="shared" si="16"/>
        <v>100</v>
      </c>
      <c r="G115" s="13">
        <v>0</v>
      </c>
      <c r="H115" s="13">
        <f t="shared" si="14"/>
        <v>0</v>
      </c>
      <c r="I115" s="13">
        <f t="shared" si="15"/>
        <v>100</v>
      </c>
    </row>
    <row r="116" spans="1:9" ht="15.75" x14ac:dyDescent="0.25">
      <c r="B116" s="15">
        <v>0.625</v>
      </c>
      <c r="C116" s="36">
        <f>'Input C1'!$J$72</f>
        <v>0.27320508075688776</v>
      </c>
      <c r="D116" s="16">
        <v>2</v>
      </c>
      <c r="E116" s="13">
        <v>0</v>
      </c>
      <c r="F116" s="13">
        <f t="shared" si="16"/>
        <v>100</v>
      </c>
      <c r="G116" s="13">
        <v>0</v>
      </c>
      <c r="H116" s="13">
        <f t="shared" si="14"/>
        <v>0</v>
      </c>
      <c r="I116" s="13">
        <f t="shared" si="15"/>
        <v>100</v>
      </c>
    </row>
    <row r="117" spans="1:9" ht="15.75" x14ac:dyDescent="0.25">
      <c r="B117" s="15">
        <v>0.66666666666666696</v>
      </c>
      <c r="C117" s="36">
        <f>'Input C1'!$J$87</f>
        <v>0.29318516525781368</v>
      </c>
      <c r="D117" s="16">
        <v>2</v>
      </c>
      <c r="E117" s="13">
        <v>0</v>
      </c>
      <c r="F117" s="13">
        <f t="shared" si="16"/>
        <v>100</v>
      </c>
      <c r="G117" s="13">
        <v>0</v>
      </c>
      <c r="H117" s="13">
        <f t="shared" si="14"/>
        <v>0</v>
      </c>
      <c r="I117" s="13">
        <f t="shared" si="15"/>
        <v>100</v>
      </c>
    </row>
    <row r="118" spans="1:9" ht="15.75" x14ac:dyDescent="0.25">
      <c r="B118" s="15">
        <v>0.70833333333333404</v>
      </c>
      <c r="C118" s="36">
        <f>'Input C1'!$J$102</f>
        <v>0.30000000000000004</v>
      </c>
      <c r="D118" s="16">
        <v>3</v>
      </c>
      <c r="E118" s="13">
        <v>0</v>
      </c>
      <c r="F118" s="13">
        <f t="shared" si="16"/>
        <v>150</v>
      </c>
      <c r="G118" s="13">
        <v>0</v>
      </c>
      <c r="H118" s="13">
        <f t="shared" si="14"/>
        <v>0</v>
      </c>
      <c r="I118" s="13">
        <f t="shared" si="15"/>
        <v>150</v>
      </c>
    </row>
    <row r="119" spans="1:9" ht="15.75" x14ac:dyDescent="0.25">
      <c r="B119" s="15">
        <v>0.750000000000001</v>
      </c>
      <c r="C119" s="36">
        <f>'Input C1'!$J$117</f>
        <v>0.29318516525781368</v>
      </c>
      <c r="D119" s="16">
        <v>25</v>
      </c>
      <c r="E119" s="13">
        <v>0</v>
      </c>
      <c r="F119" s="13">
        <f t="shared" si="16"/>
        <v>1250</v>
      </c>
      <c r="G119" s="13">
        <v>0</v>
      </c>
      <c r="H119" s="13">
        <f t="shared" si="14"/>
        <v>0</v>
      </c>
      <c r="I119" s="13">
        <f t="shared" si="15"/>
        <v>1250</v>
      </c>
    </row>
    <row r="120" spans="1:9" ht="15.75" x14ac:dyDescent="0.25">
      <c r="B120" s="15">
        <v>0.79166666666666696</v>
      </c>
      <c r="C120" s="36">
        <f>'Input C1'!$J$132</f>
        <v>0.27320508075688776</v>
      </c>
      <c r="D120" s="16">
        <v>25</v>
      </c>
      <c r="E120" s="13">
        <v>0</v>
      </c>
      <c r="F120" s="13">
        <f t="shared" si="16"/>
        <v>1250</v>
      </c>
      <c r="G120" s="13">
        <v>0</v>
      </c>
      <c r="H120" s="13">
        <f t="shared" si="14"/>
        <v>0</v>
      </c>
      <c r="I120" s="13">
        <f t="shared" si="15"/>
        <v>1250</v>
      </c>
    </row>
    <row r="121" spans="1:9" ht="15.75" x14ac:dyDescent="0.25">
      <c r="B121" s="15">
        <v>0.83333333333333404</v>
      </c>
      <c r="C121" s="36">
        <f>'Input C1'!$J$147</f>
        <v>0.24142135623730954</v>
      </c>
      <c r="D121" s="16">
        <v>25</v>
      </c>
      <c r="E121" s="13">
        <v>0</v>
      </c>
      <c r="F121" s="13">
        <f t="shared" si="16"/>
        <v>1250</v>
      </c>
      <c r="G121" s="13">
        <v>0</v>
      </c>
      <c r="H121" s="13">
        <f t="shared" si="14"/>
        <v>0</v>
      </c>
      <c r="I121" s="13">
        <f t="shared" si="15"/>
        <v>1250</v>
      </c>
    </row>
    <row r="122" spans="1:9" ht="15.75" x14ac:dyDescent="0.25">
      <c r="B122" s="15">
        <v>0.875000000000001</v>
      </c>
      <c r="C122" s="36">
        <f>'Input C1'!$J$162</f>
        <v>0.2</v>
      </c>
      <c r="D122" s="16">
        <v>10</v>
      </c>
      <c r="E122" s="13">
        <v>0</v>
      </c>
      <c r="F122" s="13">
        <f t="shared" si="16"/>
        <v>500</v>
      </c>
      <c r="G122" s="13">
        <v>0</v>
      </c>
      <c r="H122" s="13">
        <f t="shared" si="14"/>
        <v>0</v>
      </c>
      <c r="I122" s="13">
        <f t="shared" si="15"/>
        <v>500</v>
      </c>
    </row>
    <row r="123" spans="1:9" ht="15.75" x14ac:dyDescent="0.25">
      <c r="B123" s="15">
        <v>0.91666666666666696</v>
      </c>
      <c r="C123" s="36">
        <f>'Input C1'!$J$177</f>
        <v>0.15176380902050421</v>
      </c>
      <c r="D123" s="13">
        <v>5</v>
      </c>
      <c r="E123" s="13">
        <v>0</v>
      </c>
      <c r="F123" s="13">
        <f t="shared" si="16"/>
        <v>250</v>
      </c>
      <c r="G123" s="13">
        <v>0</v>
      </c>
      <c r="H123" s="13">
        <f t="shared" si="14"/>
        <v>0</v>
      </c>
      <c r="I123" s="13">
        <f t="shared" si="15"/>
        <v>250</v>
      </c>
    </row>
    <row r="124" spans="1:9" ht="15.75" x14ac:dyDescent="0.25">
      <c r="B124" s="14">
        <v>0.95833333333333404</v>
      </c>
      <c r="C124" s="36">
        <f>'Input C1'!$J$192</f>
        <v>0.10000000000000003</v>
      </c>
      <c r="D124" s="13">
        <v>0</v>
      </c>
      <c r="E124" s="13">
        <v>0</v>
      </c>
      <c r="F124" s="13">
        <f t="shared" si="16"/>
        <v>0</v>
      </c>
      <c r="G124" s="13">
        <v>0</v>
      </c>
      <c r="H124" s="13">
        <f t="shared" si="14"/>
        <v>0</v>
      </c>
      <c r="I124" s="13">
        <f t="shared" si="15"/>
        <v>0</v>
      </c>
    </row>
    <row r="125" spans="1:9" ht="15.75" x14ac:dyDescent="0.25">
      <c r="B125" s="14">
        <v>0</v>
      </c>
      <c r="C125" s="36">
        <f>'Input C1'!$J$207</f>
        <v>4.8236190979495844E-2</v>
      </c>
      <c r="D125" s="13">
        <v>0</v>
      </c>
      <c r="E125" s="13">
        <v>0</v>
      </c>
      <c r="F125" s="13">
        <f>D125*O$7*O$6</f>
        <v>0</v>
      </c>
      <c r="G125" s="13">
        <v>0</v>
      </c>
      <c r="H125" s="13">
        <f t="shared" si="14"/>
        <v>0</v>
      </c>
      <c r="I125" s="13">
        <f t="shared" si="15"/>
        <v>0</v>
      </c>
    </row>
    <row r="126" spans="1:9" ht="15.75" x14ac:dyDescent="0.25">
      <c r="A126" t="s">
        <v>49</v>
      </c>
      <c r="B126" s="14">
        <v>4.1666666666666699E-2</v>
      </c>
      <c r="C126" s="36">
        <v>0</v>
      </c>
      <c r="D126" s="13">
        <v>0</v>
      </c>
      <c r="E126" s="13">
        <v>0</v>
      </c>
      <c r="F126" s="13">
        <f t="shared" ref="F126:F148" si="18">D126*O$7*O$6</f>
        <v>0</v>
      </c>
      <c r="G126" s="13">
        <v>0</v>
      </c>
      <c r="H126" s="13">
        <f t="shared" si="14"/>
        <v>0</v>
      </c>
      <c r="I126" s="13">
        <f t="shared" si="15"/>
        <v>0</v>
      </c>
    </row>
    <row r="127" spans="1:9" ht="15.75" x14ac:dyDescent="0.25">
      <c r="B127" s="14">
        <v>8.3333333333333301E-2</v>
      </c>
      <c r="C127" s="36">
        <f>'Input C1'!$J$237</f>
        <v>-4.1421356237309498E-2</v>
      </c>
      <c r="D127" s="13">
        <v>0</v>
      </c>
      <c r="E127" s="13">
        <f>(R$5)/8</f>
        <v>93.75</v>
      </c>
      <c r="F127" s="13">
        <f t="shared" si="18"/>
        <v>0</v>
      </c>
      <c r="G127" s="13">
        <v>0</v>
      </c>
      <c r="H127" s="13">
        <f t="shared" si="14"/>
        <v>-252.41138957110473</v>
      </c>
      <c r="I127" s="13">
        <f t="shared" si="15"/>
        <v>252.41138957110473</v>
      </c>
    </row>
    <row r="128" spans="1:9" ht="15.75" x14ac:dyDescent="0.25">
      <c r="B128" s="14">
        <v>0.125</v>
      </c>
      <c r="C128" s="36">
        <f>'Input C1'!$J$252</f>
        <v>-7.3205080756887669E-2</v>
      </c>
      <c r="D128" s="13">
        <v>0</v>
      </c>
      <c r="E128" s="13">
        <f t="shared" ref="E128:E134" si="19">(R$5)/8</f>
        <v>93.75</v>
      </c>
      <c r="F128" s="13">
        <f t="shared" si="18"/>
        <v>0</v>
      </c>
      <c r="G128" s="13">
        <v>0</v>
      </c>
      <c r="H128" s="13">
        <f t="shared" si="14"/>
        <v>-446.09346086228425</v>
      </c>
      <c r="I128" s="13">
        <f t="shared" si="15"/>
        <v>446.09346086228425</v>
      </c>
    </row>
    <row r="129" spans="2:9" ht="15.75" x14ac:dyDescent="0.25">
      <c r="B129" s="14">
        <v>0.16666666666666699</v>
      </c>
      <c r="C129" s="36">
        <f>'Input C1'!$J$267</f>
        <v>-9.3185165257813674E-2</v>
      </c>
      <c r="D129" s="13">
        <v>0</v>
      </c>
      <c r="E129" s="13">
        <f t="shared" si="19"/>
        <v>93.75</v>
      </c>
      <c r="F129" s="13">
        <f t="shared" si="18"/>
        <v>0</v>
      </c>
      <c r="G129" s="13">
        <v>0</v>
      </c>
      <c r="H129" s="13">
        <f t="shared" si="14"/>
        <v>-567.84710078980208</v>
      </c>
      <c r="I129" s="13">
        <f t="shared" si="15"/>
        <v>567.84710078980208</v>
      </c>
    </row>
    <row r="130" spans="2:9" ht="15.75" x14ac:dyDescent="0.25">
      <c r="B130" s="14">
        <v>0.20833333333333301</v>
      </c>
      <c r="C130" s="36">
        <f>'Input C1'!$J$282</f>
        <v>-0.1</v>
      </c>
      <c r="D130" s="13">
        <v>0</v>
      </c>
      <c r="E130" s="13">
        <f t="shared" si="19"/>
        <v>93.75</v>
      </c>
      <c r="F130" s="13">
        <f t="shared" si="18"/>
        <v>0</v>
      </c>
      <c r="G130" s="13">
        <v>0</v>
      </c>
      <c r="H130" s="13">
        <f t="shared" si="14"/>
        <v>-609.375</v>
      </c>
      <c r="I130" s="13">
        <f t="shared" si="15"/>
        <v>609.375</v>
      </c>
    </row>
    <row r="131" spans="2:9" ht="15.75" x14ac:dyDescent="0.25">
      <c r="B131" s="14">
        <v>0.25</v>
      </c>
      <c r="C131" s="36">
        <f>'Input C1'!$J$297</f>
        <v>-9.3185165257813701E-2</v>
      </c>
      <c r="D131" s="13">
        <v>0</v>
      </c>
      <c r="E131" s="13">
        <f t="shared" si="19"/>
        <v>93.75</v>
      </c>
      <c r="F131" s="13">
        <f t="shared" si="18"/>
        <v>0</v>
      </c>
      <c r="G131" s="13">
        <v>0</v>
      </c>
      <c r="H131" s="13">
        <f t="shared" si="14"/>
        <v>-567.84710078980231</v>
      </c>
      <c r="I131" s="13">
        <f t="shared" si="15"/>
        <v>567.84710078980231</v>
      </c>
    </row>
    <row r="132" spans="2:9" ht="15.75" x14ac:dyDescent="0.25">
      <c r="B132" s="15">
        <v>0.29166666666666702</v>
      </c>
      <c r="C132" s="36">
        <f>'Input C1'!$J$312</f>
        <v>-7.3205080756887725E-2</v>
      </c>
      <c r="D132" s="16">
        <v>10</v>
      </c>
      <c r="E132" s="13">
        <f t="shared" si="19"/>
        <v>93.75</v>
      </c>
      <c r="F132" s="13">
        <f t="shared" si="18"/>
        <v>500</v>
      </c>
      <c r="G132" s="13">
        <v>0</v>
      </c>
      <c r="H132" s="13">
        <f t="shared" si="14"/>
        <v>-446.09346086228459</v>
      </c>
      <c r="I132" s="13">
        <f t="shared" si="15"/>
        <v>946.09346086228459</v>
      </c>
    </row>
    <row r="133" spans="2:9" ht="15.75" x14ac:dyDescent="0.25">
      <c r="B133" s="15">
        <v>0.33333333333333398</v>
      </c>
      <c r="C133" s="36">
        <f>'Input C1'!$J$327</f>
        <v>-4.1421356237309526E-2</v>
      </c>
      <c r="D133" s="16">
        <v>10</v>
      </c>
      <c r="E133" s="13">
        <f t="shared" si="19"/>
        <v>93.75</v>
      </c>
      <c r="F133" s="13">
        <f t="shared" si="18"/>
        <v>500</v>
      </c>
      <c r="G133" s="13">
        <v>0</v>
      </c>
      <c r="H133" s="13">
        <f t="shared" ref="H133:H164" si="20">C133*E133*O$11</f>
        <v>-252.41138957110491</v>
      </c>
      <c r="I133" s="13">
        <f t="shared" ref="I133:I164" si="21">F133+G133-H133</f>
        <v>752.41138957110491</v>
      </c>
    </row>
    <row r="134" spans="2:9" ht="15.75" x14ac:dyDescent="0.25">
      <c r="B134" s="15">
        <v>0.375</v>
      </c>
      <c r="C134" s="36">
        <f>'Input C1'!$J$342</f>
        <v>0</v>
      </c>
      <c r="D134" s="16">
        <v>15</v>
      </c>
      <c r="E134" s="13">
        <f t="shared" si="19"/>
        <v>93.75</v>
      </c>
      <c r="F134" s="13">
        <f t="shared" si="18"/>
        <v>750</v>
      </c>
      <c r="G134" s="13">
        <v>0</v>
      </c>
      <c r="H134" s="13">
        <f t="shared" si="20"/>
        <v>0</v>
      </c>
      <c r="I134" s="13">
        <f t="shared" si="21"/>
        <v>750</v>
      </c>
    </row>
    <row r="135" spans="2:9" ht="15.75" x14ac:dyDescent="0.25">
      <c r="B135" s="15">
        <v>0.41666666666666702</v>
      </c>
      <c r="C135" s="36">
        <f>'Input C1'!$J$357</f>
        <v>4.8236190979495865E-2</v>
      </c>
      <c r="D135" s="16">
        <v>5</v>
      </c>
      <c r="E135" s="13">
        <v>0</v>
      </c>
      <c r="F135" s="13">
        <f t="shared" si="18"/>
        <v>250</v>
      </c>
      <c r="G135" s="13">
        <v>0</v>
      </c>
      <c r="H135" s="13">
        <f t="shared" si="20"/>
        <v>0</v>
      </c>
      <c r="I135" s="13">
        <f t="shared" si="21"/>
        <v>250</v>
      </c>
    </row>
    <row r="136" spans="2:9" ht="15.75" x14ac:dyDescent="0.25">
      <c r="B136" s="15">
        <v>0.45833333333333398</v>
      </c>
      <c r="C136" s="36">
        <f>'Input C1'!$J$372</f>
        <v>0.1</v>
      </c>
      <c r="D136" s="16">
        <v>5</v>
      </c>
      <c r="E136" s="13">
        <v>0</v>
      </c>
      <c r="F136" s="13">
        <f t="shared" si="18"/>
        <v>250</v>
      </c>
      <c r="G136" s="13">
        <v>0</v>
      </c>
      <c r="H136" s="13">
        <f t="shared" si="20"/>
        <v>0</v>
      </c>
      <c r="I136" s="13">
        <f t="shared" si="21"/>
        <v>250</v>
      </c>
    </row>
    <row r="137" spans="2:9" ht="15.75" x14ac:dyDescent="0.25">
      <c r="B137" s="15">
        <v>0.5</v>
      </c>
      <c r="C137" s="36">
        <f>'Input C1'!$J$27</f>
        <v>0.15176380902050415</v>
      </c>
      <c r="D137" s="16">
        <v>4</v>
      </c>
      <c r="E137" s="13">
        <v>0</v>
      </c>
      <c r="F137" s="13">
        <f t="shared" si="18"/>
        <v>200</v>
      </c>
      <c r="G137" s="13">
        <v>0</v>
      </c>
      <c r="H137" s="13">
        <f t="shared" si="20"/>
        <v>0</v>
      </c>
      <c r="I137" s="13">
        <f t="shared" si="21"/>
        <v>200</v>
      </c>
    </row>
    <row r="138" spans="2:9" ht="15.75" x14ac:dyDescent="0.25">
      <c r="B138" s="15">
        <v>0.54166666666666696</v>
      </c>
      <c r="C138" s="36">
        <f>'Input C1'!$J$42</f>
        <v>0.2</v>
      </c>
      <c r="D138" s="16">
        <v>2</v>
      </c>
      <c r="E138" s="13">
        <v>0</v>
      </c>
      <c r="F138" s="13">
        <f t="shared" si="18"/>
        <v>100</v>
      </c>
      <c r="G138" s="13">
        <v>0</v>
      </c>
      <c r="H138" s="13">
        <f t="shared" si="20"/>
        <v>0</v>
      </c>
      <c r="I138" s="13">
        <f t="shared" si="21"/>
        <v>100</v>
      </c>
    </row>
    <row r="139" spans="2:9" ht="15.75" x14ac:dyDescent="0.25">
      <c r="B139" s="15">
        <v>0.58333333333333404</v>
      </c>
      <c r="C139" s="36">
        <f>'Input C1'!$J$57</f>
        <v>0.24142135623730951</v>
      </c>
      <c r="D139" s="16">
        <v>2</v>
      </c>
      <c r="E139" s="13">
        <v>0</v>
      </c>
      <c r="F139" s="13">
        <f t="shared" si="18"/>
        <v>100</v>
      </c>
      <c r="G139" s="13">
        <v>0</v>
      </c>
      <c r="H139" s="13">
        <f t="shared" si="20"/>
        <v>0</v>
      </c>
      <c r="I139" s="13">
        <f t="shared" si="21"/>
        <v>100</v>
      </c>
    </row>
    <row r="140" spans="2:9" ht="15.75" x14ac:dyDescent="0.25">
      <c r="B140" s="15">
        <v>0.625</v>
      </c>
      <c r="C140" s="36">
        <f>'Input C1'!$J$72</f>
        <v>0.27320508075688776</v>
      </c>
      <c r="D140" s="16">
        <v>2</v>
      </c>
      <c r="E140" s="13">
        <v>0</v>
      </c>
      <c r="F140" s="13">
        <f t="shared" si="18"/>
        <v>100</v>
      </c>
      <c r="G140" s="13">
        <v>0</v>
      </c>
      <c r="H140" s="13">
        <f t="shared" si="20"/>
        <v>0</v>
      </c>
      <c r="I140" s="13">
        <f t="shared" si="21"/>
        <v>100</v>
      </c>
    </row>
    <row r="141" spans="2:9" ht="15.75" x14ac:dyDescent="0.25">
      <c r="B141" s="15">
        <v>0.66666666666666696</v>
      </c>
      <c r="C141" s="36">
        <f>'Input C1'!$J$87</f>
        <v>0.29318516525781368</v>
      </c>
      <c r="D141" s="16">
        <v>2</v>
      </c>
      <c r="E141" s="13">
        <v>0</v>
      </c>
      <c r="F141" s="13">
        <f t="shared" si="18"/>
        <v>100</v>
      </c>
      <c r="G141" s="13">
        <v>0</v>
      </c>
      <c r="H141" s="13">
        <f t="shared" si="20"/>
        <v>0</v>
      </c>
      <c r="I141" s="13">
        <f t="shared" si="21"/>
        <v>100</v>
      </c>
    </row>
    <row r="142" spans="2:9" ht="15.75" x14ac:dyDescent="0.25">
      <c r="B142" s="15">
        <v>0.70833333333333404</v>
      </c>
      <c r="C142" s="36">
        <f>'Input C1'!$J$102</f>
        <v>0.30000000000000004</v>
      </c>
      <c r="D142" s="16">
        <v>3</v>
      </c>
      <c r="E142" s="13">
        <v>0</v>
      </c>
      <c r="F142" s="13">
        <f t="shared" si="18"/>
        <v>150</v>
      </c>
      <c r="G142" s="13">
        <v>0</v>
      </c>
      <c r="H142" s="13">
        <f t="shared" si="20"/>
        <v>0</v>
      </c>
      <c r="I142" s="13">
        <f t="shared" si="21"/>
        <v>150</v>
      </c>
    </row>
    <row r="143" spans="2:9" ht="15.75" x14ac:dyDescent="0.25">
      <c r="B143" s="15">
        <v>0.750000000000001</v>
      </c>
      <c r="C143" s="36">
        <f>'Input C1'!$J$117</f>
        <v>0.29318516525781368</v>
      </c>
      <c r="D143" s="16">
        <v>25</v>
      </c>
      <c r="E143" s="13">
        <v>0</v>
      </c>
      <c r="F143" s="13">
        <f t="shared" si="18"/>
        <v>1250</v>
      </c>
      <c r="G143" s="13">
        <v>0</v>
      </c>
      <c r="H143" s="13">
        <f t="shared" si="20"/>
        <v>0</v>
      </c>
      <c r="I143" s="13">
        <f t="shared" si="21"/>
        <v>1250</v>
      </c>
    </row>
    <row r="144" spans="2:9" ht="15.75" x14ac:dyDescent="0.25">
      <c r="B144" s="15">
        <v>0.79166666666666696</v>
      </c>
      <c r="C144" s="36">
        <f>'Input C1'!$J$132</f>
        <v>0.27320508075688776</v>
      </c>
      <c r="D144" s="16">
        <v>25</v>
      </c>
      <c r="E144" s="13">
        <v>0</v>
      </c>
      <c r="F144" s="13">
        <f t="shared" si="18"/>
        <v>1250</v>
      </c>
      <c r="G144" s="13">
        <v>0</v>
      </c>
      <c r="H144" s="13">
        <f t="shared" si="20"/>
        <v>0</v>
      </c>
      <c r="I144" s="13">
        <f t="shared" si="21"/>
        <v>1250</v>
      </c>
    </row>
    <row r="145" spans="1:9" ht="15.75" x14ac:dyDescent="0.25">
      <c r="B145" s="15">
        <v>0.83333333333333404</v>
      </c>
      <c r="C145" s="36">
        <f>'Input C1'!$J$147</f>
        <v>0.24142135623730954</v>
      </c>
      <c r="D145" s="16">
        <v>25</v>
      </c>
      <c r="E145" s="13">
        <v>0</v>
      </c>
      <c r="F145" s="13">
        <f t="shared" si="18"/>
        <v>1250</v>
      </c>
      <c r="G145" s="13">
        <v>0</v>
      </c>
      <c r="H145" s="13">
        <f t="shared" si="20"/>
        <v>0</v>
      </c>
      <c r="I145" s="13">
        <f t="shared" si="21"/>
        <v>1250</v>
      </c>
    </row>
    <row r="146" spans="1:9" ht="15.75" x14ac:dyDescent="0.25">
      <c r="B146" s="15">
        <v>0.875000000000001</v>
      </c>
      <c r="C146" s="36">
        <f>'Input C1'!$J$162</f>
        <v>0.2</v>
      </c>
      <c r="D146" s="16">
        <v>10</v>
      </c>
      <c r="E146" s="13">
        <v>0</v>
      </c>
      <c r="F146" s="13">
        <f t="shared" si="18"/>
        <v>500</v>
      </c>
      <c r="G146" s="13">
        <v>0</v>
      </c>
      <c r="H146" s="13">
        <f t="shared" si="20"/>
        <v>0</v>
      </c>
      <c r="I146" s="13">
        <f t="shared" si="21"/>
        <v>500</v>
      </c>
    </row>
    <row r="147" spans="1:9" ht="15.75" x14ac:dyDescent="0.25">
      <c r="B147" s="15">
        <v>0.91666666666666696</v>
      </c>
      <c r="C147" s="36">
        <f>'Input C1'!$J$177</f>
        <v>0.15176380902050421</v>
      </c>
      <c r="D147" s="13">
        <v>5</v>
      </c>
      <c r="E147" s="13">
        <v>0</v>
      </c>
      <c r="F147" s="13">
        <f t="shared" si="18"/>
        <v>250</v>
      </c>
      <c r="G147" s="13">
        <v>0</v>
      </c>
      <c r="H147" s="13">
        <f t="shared" si="20"/>
        <v>0</v>
      </c>
      <c r="I147" s="13">
        <f t="shared" si="21"/>
        <v>250</v>
      </c>
    </row>
    <row r="148" spans="1:9" ht="15.75" x14ac:dyDescent="0.25">
      <c r="B148" s="14">
        <v>0.95833333333333404</v>
      </c>
      <c r="C148" s="36">
        <f>'Input C1'!$J$192</f>
        <v>0.10000000000000003</v>
      </c>
      <c r="D148" s="13">
        <v>0</v>
      </c>
      <c r="E148" s="13">
        <v>0</v>
      </c>
      <c r="F148" s="13">
        <f t="shared" si="18"/>
        <v>0</v>
      </c>
      <c r="G148" s="13">
        <v>0</v>
      </c>
      <c r="H148" s="13">
        <f t="shared" si="20"/>
        <v>0</v>
      </c>
      <c r="I148" s="13">
        <f t="shared" si="21"/>
        <v>0</v>
      </c>
    </row>
    <row r="149" spans="1:9" ht="15.75" x14ac:dyDescent="0.25">
      <c r="B149" s="14">
        <v>0</v>
      </c>
      <c r="C149" s="36">
        <f>'Input C1'!$J$207</f>
        <v>4.8236190979495844E-2</v>
      </c>
      <c r="D149" s="13">
        <v>0</v>
      </c>
      <c r="E149" s="13">
        <v>0</v>
      </c>
      <c r="F149" s="13">
        <f>D149*O$7*O$6</f>
        <v>0</v>
      </c>
      <c r="G149" s="13">
        <v>0</v>
      </c>
      <c r="H149" s="13">
        <f t="shared" si="20"/>
        <v>0</v>
      </c>
      <c r="I149" s="13">
        <f t="shared" si="21"/>
        <v>0</v>
      </c>
    </row>
    <row r="150" spans="1:9" ht="15.75" x14ac:dyDescent="0.25">
      <c r="A150" t="s">
        <v>50</v>
      </c>
      <c r="B150" s="14">
        <v>4.1666666666666699E-2</v>
      </c>
      <c r="C150" s="36">
        <v>0</v>
      </c>
      <c r="D150" s="13">
        <v>0</v>
      </c>
      <c r="E150" s="13">
        <v>0</v>
      </c>
      <c r="F150" s="13">
        <f t="shared" ref="F150:F172" si="22">D150*O$7*O$6</f>
        <v>0</v>
      </c>
      <c r="G150" s="13">
        <v>0</v>
      </c>
      <c r="H150" s="13">
        <f t="shared" si="20"/>
        <v>0</v>
      </c>
      <c r="I150" s="13">
        <f t="shared" si="21"/>
        <v>0</v>
      </c>
    </row>
    <row r="151" spans="1:9" ht="15.75" x14ac:dyDescent="0.25">
      <c r="B151" s="14">
        <v>8.3333333333333301E-2</v>
      </c>
      <c r="C151" s="36">
        <f>'Input C1'!$J$237</f>
        <v>-4.1421356237309498E-2</v>
      </c>
      <c r="D151" s="13">
        <v>0</v>
      </c>
      <c r="E151" s="13">
        <f>(R$5)/8</f>
        <v>93.75</v>
      </c>
      <c r="F151" s="13">
        <f t="shared" si="22"/>
        <v>0</v>
      </c>
      <c r="G151" s="13">
        <v>0</v>
      </c>
      <c r="H151" s="13">
        <f t="shared" si="20"/>
        <v>-252.41138957110473</v>
      </c>
      <c r="I151" s="13">
        <f t="shared" si="21"/>
        <v>252.41138957110473</v>
      </c>
    </row>
    <row r="152" spans="1:9" ht="15.75" x14ac:dyDescent="0.25">
      <c r="B152" s="14">
        <v>0.125</v>
      </c>
      <c r="C152" s="36">
        <f>'Input C1'!$J$252</f>
        <v>-7.3205080756887669E-2</v>
      </c>
      <c r="D152" s="13">
        <v>0</v>
      </c>
      <c r="E152" s="13">
        <f t="shared" ref="E152:E158" si="23">(R$5)/8</f>
        <v>93.75</v>
      </c>
      <c r="F152" s="13">
        <f t="shared" si="22"/>
        <v>0</v>
      </c>
      <c r="G152" s="13">
        <v>0</v>
      </c>
      <c r="H152" s="13">
        <f t="shared" si="20"/>
        <v>-446.09346086228425</v>
      </c>
      <c r="I152" s="13">
        <f t="shared" si="21"/>
        <v>446.09346086228425</v>
      </c>
    </row>
    <row r="153" spans="1:9" ht="15.75" x14ac:dyDescent="0.25">
      <c r="B153" s="14">
        <v>0.16666666666666699</v>
      </c>
      <c r="C153" s="36">
        <f>'Input C1'!$J$267</f>
        <v>-9.3185165257813674E-2</v>
      </c>
      <c r="D153" s="13">
        <v>0</v>
      </c>
      <c r="E153" s="13">
        <f t="shared" si="23"/>
        <v>93.75</v>
      </c>
      <c r="F153" s="13">
        <f t="shared" si="22"/>
        <v>0</v>
      </c>
      <c r="G153" s="13">
        <v>0</v>
      </c>
      <c r="H153" s="13">
        <f t="shared" si="20"/>
        <v>-567.84710078980208</v>
      </c>
      <c r="I153" s="13">
        <f t="shared" si="21"/>
        <v>567.84710078980208</v>
      </c>
    </row>
    <row r="154" spans="1:9" ht="15.75" x14ac:dyDescent="0.25">
      <c r="B154" s="14">
        <v>0.20833333333333301</v>
      </c>
      <c r="C154" s="36">
        <f>'Input C1'!$J$282</f>
        <v>-0.1</v>
      </c>
      <c r="D154" s="13">
        <v>0</v>
      </c>
      <c r="E154" s="13">
        <f t="shared" si="23"/>
        <v>93.75</v>
      </c>
      <c r="F154" s="13">
        <f t="shared" si="22"/>
        <v>0</v>
      </c>
      <c r="G154" s="13">
        <v>0</v>
      </c>
      <c r="H154" s="13">
        <f t="shared" si="20"/>
        <v>-609.375</v>
      </c>
      <c r="I154" s="13">
        <f t="shared" si="21"/>
        <v>609.375</v>
      </c>
    </row>
    <row r="155" spans="1:9" ht="15.75" x14ac:dyDescent="0.25">
      <c r="B155" s="14">
        <v>0.25</v>
      </c>
      <c r="C155" s="36">
        <f>'Input C1'!$J$297</f>
        <v>-9.3185165257813701E-2</v>
      </c>
      <c r="D155" s="13">
        <v>0</v>
      </c>
      <c r="E155" s="13">
        <f t="shared" si="23"/>
        <v>93.75</v>
      </c>
      <c r="F155" s="13">
        <f t="shared" si="22"/>
        <v>0</v>
      </c>
      <c r="G155" s="13">
        <v>0</v>
      </c>
      <c r="H155" s="13">
        <f t="shared" si="20"/>
        <v>-567.84710078980231</v>
      </c>
      <c r="I155" s="13">
        <f t="shared" si="21"/>
        <v>567.84710078980231</v>
      </c>
    </row>
    <row r="156" spans="1:9" ht="15.75" x14ac:dyDescent="0.25">
      <c r="B156" s="15">
        <v>0.29166666666666702</v>
      </c>
      <c r="C156" s="36">
        <f>'Input C1'!$J$312</f>
        <v>-7.3205080756887725E-2</v>
      </c>
      <c r="D156" s="16">
        <v>10</v>
      </c>
      <c r="E156" s="13">
        <f t="shared" si="23"/>
        <v>93.75</v>
      </c>
      <c r="F156" s="13">
        <f t="shared" si="22"/>
        <v>500</v>
      </c>
      <c r="G156" s="13">
        <v>0</v>
      </c>
      <c r="H156" s="13">
        <f t="shared" si="20"/>
        <v>-446.09346086228459</v>
      </c>
      <c r="I156" s="13">
        <f t="shared" si="21"/>
        <v>946.09346086228459</v>
      </c>
    </row>
    <row r="157" spans="1:9" ht="15.75" x14ac:dyDescent="0.25">
      <c r="B157" s="15">
        <v>0.33333333333333398</v>
      </c>
      <c r="C157" s="36">
        <f>'Input C1'!$J$327</f>
        <v>-4.1421356237309526E-2</v>
      </c>
      <c r="D157" s="16">
        <v>10</v>
      </c>
      <c r="E157" s="13">
        <f t="shared" si="23"/>
        <v>93.75</v>
      </c>
      <c r="F157" s="13">
        <f t="shared" si="22"/>
        <v>500</v>
      </c>
      <c r="G157" s="13">
        <v>0</v>
      </c>
      <c r="H157" s="13">
        <f t="shared" si="20"/>
        <v>-252.41138957110491</v>
      </c>
      <c r="I157" s="13">
        <f t="shared" si="21"/>
        <v>752.41138957110491</v>
      </c>
    </row>
    <row r="158" spans="1:9" ht="15.75" x14ac:dyDescent="0.25">
      <c r="B158" s="15">
        <v>0.375</v>
      </c>
      <c r="C158" s="36">
        <f>'Input C1'!$J$342</f>
        <v>0</v>
      </c>
      <c r="D158" s="16">
        <v>15</v>
      </c>
      <c r="E158" s="13">
        <f t="shared" si="23"/>
        <v>93.75</v>
      </c>
      <c r="F158" s="13">
        <f t="shared" si="22"/>
        <v>750</v>
      </c>
      <c r="G158" s="13">
        <v>0</v>
      </c>
      <c r="H158" s="13">
        <f t="shared" si="20"/>
        <v>0</v>
      </c>
      <c r="I158" s="13">
        <f t="shared" si="21"/>
        <v>750</v>
      </c>
    </row>
    <row r="159" spans="1:9" ht="15.75" x14ac:dyDescent="0.25">
      <c r="B159" s="15">
        <v>0.41666666666666702</v>
      </c>
      <c r="C159" s="36">
        <f>'Input C1'!$J$357</f>
        <v>4.8236190979495865E-2</v>
      </c>
      <c r="D159" s="16">
        <v>5</v>
      </c>
      <c r="E159" s="13">
        <v>0</v>
      </c>
      <c r="F159" s="13">
        <f t="shared" si="22"/>
        <v>250</v>
      </c>
      <c r="G159" s="13">
        <v>0</v>
      </c>
      <c r="H159" s="13">
        <f t="shared" si="20"/>
        <v>0</v>
      </c>
      <c r="I159" s="13">
        <f t="shared" si="21"/>
        <v>250</v>
      </c>
    </row>
    <row r="160" spans="1:9" ht="15.75" x14ac:dyDescent="0.25">
      <c r="B160" s="15">
        <v>0.45833333333333398</v>
      </c>
      <c r="C160" s="36">
        <f>'Input C1'!$J$372</f>
        <v>0.1</v>
      </c>
      <c r="D160" s="16">
        <v>5</v>
      </c>
      <c r="E160" s="13">
        <v>0</v>
      </c>
      <c r="F160" s="13">
        <f t="shared" si="22"/>
        <v>250</v>
      </c>
      <c r="G160" s="13">
        <v>0</v>
      </c>
      <c r="H160" s="13">
        <f t="shared" si="20"/>
        <v>0</v>
      </c>
      <c r="I160" s="13">
        <f t="shared" si="21"/>
        <v>250</v>
      </c>
    </row>
    <row r="161" spans="2:9" ht="15.75" x14ac:dyDescent="0.25">
      <c r="B161" s="15">
        <v>0.5</v>
      </c>
      <c r="C161" s="36">
        <f>'Input C1'!$J$27</f>
        <v>0.15176380902050415</v>
      </c>
      <c r="D161" s="16">
        <v>4</v>
      </c>
      <c r="E161" s="13">
        <v>0</v>
      </c>
      <c r="F161" s="13">
        <f t="shared" si="22"/>
        <v>200</v>
      </c>
      <c r="G161" s="13">
        <v>0</v>
      </c>
      <c r="H161" s="13">
        <f t="shared" si="20"/>
        <v>0</v>
      </c>
      <c r="I161" s="13">
        <f t="shared" si="21"/>
        <v>200</v>
      </c>
    </row>
    <row r="162" spans="2:9" ht="15.75" x14ac:dyDescent="0.25">
      <c r="B162" s="15">
        <v>0.54166666666666696</v>
      </c>
      <c r="C162" s="36">
        <f>'Input C1'!$J$42</f>
        <v>0.2</v>
      </c>
      <c r="D162" s="16">
        <v>2</v>
      </c>
      <c r="E162" s="13">
        <v>0</v>
      </c>
      <c r="F162" s="13">
        <f t="shared" si="22"/>
        <v>100</v>
      </c>
      <c r="G162" s="13">
        <v>0</v>
      </c>
      <c r="H162" s="13">
        <f t="shared" si="20"/>
        <v>0</v>
      </c>
      <c r="I162" s="13">
        <f t="shared" si="21"/>
        <v>100</v>
      </c>
    </row>
    <row r="163" spans="2:9" ht="15.75" x14ac:dyDescent="0.25">
      <c r="B163" s="15">
        <v>0.58333333333333404</v>
      </c>
      <c r="C163" s="36">
        <f>'Input C1'!$J$57</f>
        <v>0.24142135623730951</v>
      </c>
      <c r="D163" s="16">
        <v>2</v>
      </c>
      <c r="E163" s="13">
        <v>0</v>
      </c>
      <c r="F163" s="13">
        <f t="shared" si="22"/>
        <v>100</v>
      </c>
      <c r="G163" s="13">
        <v>0</v>
      </c>
      <c r="H163" s="13">
        <f t="shared" si="20"/>
        <v>0</v>
      </c>
      <c r="I163" s="13">
        <f t="shared" si="21"/>
        <v>100</v>
      </c>
    </row>
    <row r="164" spans="2:9" ht="15.75" x14ac:dyDescent="0.25">
      <c r="B164" s="15">
        <v>0.625</v>
      </c>
      <c r="C164" s="36">
        <f>'Input C1'!$J$72</f>
        <v>0.27320508075688776</v>
      </c>
      <c r="D164" s="16">
        <v>2</v>
      </c>
      <c r="E164" s="13">
        <v>0</v>
      </c>
      <c r="F164" s="13">
        <f t="shared" si="22"/>
        <v>100</v>
      </c>
      <c r="G164" s="13">
        <v>0</v>
      </c>
      <c r="H164" s="13">
        <f t="shared" si="20"/>
        <v>0</v>
      </c>
      <c r="I164" s="13">
        <f t="shared" si="21"/>
        <v>100</v>
      </c>
    </row>
    <row r="165" spans="2:9" ht="15.75" x14ac:dyDescent="0.25">
      <c r="B165" s="15">
        <v>0.66666666666666696</v>
      </c>
      <c r="C165" s="36">
        <f>'Input C1'!$J$87</f>
        <v>0.29318516525781368</v>
      </c>
      <c r="D165" s="16">
        <v>2</v>
      </c>
      <c r="E165" s="13">
        <v>0</v>
      </c>
      <c r="F165" s="13">
        <f t="shared" si="22"/>
        <v>100</v>
      </c>
      <c r="G165" s="13">
        <v>0</v>
      </c>
      <c r="H165" s="13">
        <f t="shared" ref="H165:H172" si="24">C165*E165*O$11</f>
        <v>0</v>
      </c>
      <c r="I165" s="13">
        <f t="shared" ref="I165:I172" si="25">F165+G165-H165</f>
        <v>100</v>
      </c>
    </row>
    <row r="166" spans="2:9" ht="15.75" x14ac:dyDescent="0.25">
      <c r="B166" s="15">
        <v>0.70833333333333404</v>
      </c>
      <c r="C166" s="36">
        <f>'Input C1'!$J$102</f>
        <v>0.30000000000000004</v>
      </c>
      <c r="D166" s="16">
        <v>3</v>
      </c>
      <c r="E166" s="13">
        <v>0</v>
      </c>
      <c r="F166" s="13">
        <f t="shared" si="22"/>
        <v>150</v>
      </c>
      <c r="G166" s="13">
        <v>0</v>
      </c>
      <c r="H166" s="13">
        <f t="shared" si="24"/>
        <v>0</v>
      </c>
      <c r="I166" s="13">
        <f t="shared" si="25"/>
        <v>150</v>
      </c>
    </row>
    <row r="167" spans="2:9" ht="15.75" x14ac:dyDescent="0.25">
      <c r="B167" s="15">
        <v>0.750000000000001</v>
      </c>
      <c r="C167" s="36">
        <f>'Input C1'!$J$117</f>
        <v>0.29318516525781368</v>
      </c>
      <c r="D167" s="16">
        <v>25</v>
      </c>
      <c r="E167" s="13">
        <v>0</v>
      </c>
      <c r="F167" s="13">
        <f t="shared" si="22"/>
        <v>1250</v>
      </c>
      <c r="G167" s="13">
        <v>0</v>
      </c>
      <c r="H167" s="13">
        <f t="shared" si="24"/>
        <v>0</v>
      </c>
      <c r="I167" s="13">
        <f t="shared" si="25"/>
        <v>1250</v>
      </c>
    </row>
    <row r="168" spans="2:9" ht="15.75" x14ac:dyDescent="0.25">
      <c r="B168" s="15">
        <v>0.79166666666666696</v>
      </c>
      <c r="C168" s="36">
        <f>'Input C1'!$J$132</f>
        <v>0.27320508075688776</v>
      </c>
      <c r="D168" s="16">
        <v>25</v>
      </c>
      <c r="E168" s="13">
        <v>0</v>
      </c>
      <c r="F168" s="13">
        <f t="shared" si="22"/>
        <v>1250</v>
      </c>
      <c r="G168" s="13">
        <v>0</v>
      </c>
      <c r="H168" s="13">
        <f t="shared" si="24"/>
        <v>0</v>
      </c>
      <c r="I168" s="13">
        <f t="shared" si="25"/>
        <v>1250</v>
      </c>
    </row>
    <row r="169" spans="2:9" ht="15.75" x14ac:dyDescent="0.25">
      <c r="B169" s="15">
        <v>0.83333333333333404</v>
      </c>
      <c r="C169" s="36">
        <f>'Input C1'!$J$147</f>
        <v>0.24142135623730954</v>
      </c>
      <c r="D169" s="16">
        <v>25</v>
      </c>
      <c r="E169" s="13">
        <v>0</v>
      </c>
      <c r="F169" s="13">
        <f t="shared" si="22"/>
        <v>1250</v>
      </c>
      <c r="G169" s="13">
        <v>0</v>
      </c>
      <c r="H169" s="13">
        <f t="shared" si="24"/>
        <v>0</v>
      </c>
      <c r="I169" s="13">
        <f t="shared" si="25"/>
        <v>1250</v>
      </c>
    </row>
    <row r="170" spans="2:9" ht="15.75" x14ac:dyDescent="0.25">
      <c r="B170" s="15">
        <v>0.875000000000001</v>
      </c>
      <c r="C170" s="36">
        <f>'Input C1'!$J$162</f>
        <v>0.2</v>
      </c>
      <c r="D170" s="16">
        <v>10</v>
      </c>
      <c r="E170" s="13">
        <v>0</v>
      </c>
      <c r="F170" s="13">
        <f t="shared" si="22"/>
        <v>500</v>
      </c>
      <c r="G170" s="13">
        <v>0</v>
      </c>
      <c r="H170" s="13">
        <f t="shared" si="24"/>
        <v>0</v>
      </c>
      <c r="I170" s="13">
        <f t="shared" si="25"/>
        <v>500</v>
      </c>
    </row>
    <row r="171" spans="2:9" ht="15.75" x14ac:dyDescent="0.25">
      <c r="B171" s="15">
        <v>0.91666666666666696</v>
      </c>
      <c r="C171" s="36">
        <f>'Input C1'!$J$177</f>
        <v>0.15176380902050421</v>
      </c>
      <c r="D171" s="13">
        <v>5</v>
      </c>
      <c r="E171" s="13">
        <v>0</v>
      </c>
      <c r="F171" s="13">
        <f t="shared" si="22"/>
        <v>250</v>
      </c>
      <c r="G171" s="13">
        <v>0</v>
      </c>
      <c r="H171" s="13">
        <f t="shared" si="24"/>
        <v>0</v>
      </c>
      <c r="I171" s="13">
        <f t="shared" si="25"/>
        <v>250</v>
      </c>
    </row>
    <row r="172" spans="2:9" ht="15.75" x14ac:dyDescent="0.25">
      <c r="B172" s="14">
        <v>0.95833333333333404</v>
      </c>
      <c r="C172" s="36">
        <f>'Input C1'!$J$192</f>
        <v>0.10000000000000003</v>
      </c>
      <c r="D172" s="13">
        <v>0</v>
      </c>
      <c r="E172" s="13">
        <v>0</v>
      </c>
      <c r="F172" s="13">
        <f t="shared" si="22"/>
        <v>0</v>
      </c>
      <c r="G172" s="13">
        <v>0</v>
      </c>
      <c r="H172" s="13">
        <f t="shared" si="24"/>
        <v>0</v>
      </c>
      <c r="I172" s="13">
        <f t="shared" si="25"/>
        <v>0</v>
      </c>
    </row>
    <row r="173" spans="2:9" x14ac:dyDescent="0.25">
      <c r="D173" s="17">
        <f t="shared" ref="D173:I173" si="26">SUM(D5:D172)</f>
        <v>1050</v>
      </c>
      <c r="E173" s="17">
        <f t="shared" si="26"/>
        <v>6211.7999999999975</v>
      </c>
      <c r="F173" s="17">
        <f t="shared" si="26"/>
        <v>52500</v>
      </c>
      <c r="G173" s="17">
        <f t="shared" si="26"/>
        <v>5700</v>
      </c>
      <c r="H173" s="17">
        <f t="shared" si="26"/>
        <v>-26023.954301621918</v>
      </c>
      <c r="I173" s="17">
        <f t="shared" si="26"/>
        <v>84223.954301621925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 C0</vt:lpstr>
      <vt:lpstr>Input C1</vt:lpstr>
      <vt:lpstr>C Summary</vt:lpstr>
      <vt:lpstr>Today</vt:lpstr>
      <vt:lpstr>Future Prices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Jakub</cp:lastModifiedBy>
  <dcterms:created xsi:type="dcterms:W3CDTF">2017-03-09T11:53:13Z</dcterms:created>
  <dcterms:modified xsi:type="dcterms:W3CDTF">2017-05-05T14:11:08Z</dcterms:modified>
</cp:coreProperties>
</file>