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695"/>
  </bookViews>
  <sheets>
    <sheet name="INPUT" sheetId="1" r:id="rId1"/>
    <sheet name="OUTPUT" sheetId="4" r:id="rId2"/>
    <sheet name="PROCESSES1" sheetId="3" r:id="rId3"/>
    <sheet name="PROCESSES2" sheetId="5" r:id="rId4"/>
    <sheet name="PROCESSES3" sheetId="6" r:id="rId5"/>
  </sheets>
  <calcPr calcId="125725"/>
</workbook>
</file>

<file path=xl/calcChain.xml><?xml version="1.0" encoding="utf-8"?>
<calcChain xmlns="http://schemas.openxmlformats.org/spreadsheetml/2006/main">
  <c r="AF9" i="5"/>
  <c r="AC3"/>
  <c r="AH9" s="1"/>
  <c r="F7" i="6"/>
  <c r="B8" i="4" l="1"/>
  <c r="V8" i="5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K9"/>
  <c r="L9"/>
  <c r="M9" s="1"/>
  <c r="K10"/>
  <c r="L10"/>
  <c r="M10" s="1"/>
  <c r="K11"/>
  <c r="L11"/>
  <c r="M11" s="1"/>
  <c r="K12"/>
  <c r="L12"/>
  <c r="M12" s="1"/>
  <c r="K13"/>
  <c r="L13"/>
  <c r="M13" s="1"/>
  <c r="K14"/>
  <c r="L14"/>
  <c r="M14" s="1"/>
  <c r="K15"/>
  <c r="L15"/>
  <c r="M15" s="1"/>
  <c r="K16"/>
  <c r="L16"/>
  <c r="M16" s="1"/>
  <c r="K17"/>
  <c r="L17"/>
  <c r="M17" s="1"/>
  <c r="K18"/>
  <c r="L18"/>
  <c r="M18" s="1"/>
  <c r="K19"/>
  <c r="L19"/>
  <c r="M19" s="1"/>
  <c r="K20"/>
  <c r="L20"/>
  <c r="M20" s="1"/>
  <c r="K21"/>
  <c r="L21"/>
  <c r="M21" s="1"/>
  <c r="K22"/>
  <c r="L22"/>
  <c r="M22" s="1"/>
  <c r="K23"/>
  <c r="L23"/>
  <c r="M23" s="1"/>
  <c r="K24"/>
  <c r="L24"/>
  <c r="M24" s="1"/>
  <c r="K25"/>
  <c r="L25"/>
  <c r="M25" s="1"/>
  <c r="K26"/>
  <c r="L26"/>
  <c r="M26" s="1"/>
  <c r="O26" s="1"/>
  <c r="S26" s="1"/>
  <c r="K27"/>
  <c r="L27"/>
  <c r="M27" s="1"/>
  <c r="K28"/>
  <c r="L28"/>
  <c r="M28" s="1"/>
  <c r="K29"/>
  <c r="L29"/>
  <c r="M29" s="1"/>
  <c r="K30"/>
  <c r="L30"/>
  <c r="M30" s="1"/>
  <c r="K31"/>
  <c r="L31"/>
  <c r="M31" s="1"/>
  <c r="K32"/>
  <c r="L32"/>
  <c r="M32" s="1"/>
  <c r="K33"/>
  <c r="L33"/>
  <c r="M33" s="1"/>
  <c r="K34"/>
  <c r="L34"/>
  <c r="M34" s="1"/>
  <c r="K35"/>
  <c r="L35"/>
  <c r="M35" s="1"/>
  <c r="K36"/>
  <c r="L36"/>
  <c r="M36" s="1"/>
  <c r="K37"/>
  <c r="L37"/>
  <c r="M37" s="1"/>
  <c r="K38"/>
  <c r="L38"/>
  <c r="M38" s="1"/>
  <c r="K39"/>
  <c r="L39"/>
  <c r="M39" s="1"/>
  <c r="K40"/>
  <c r="L40"/>
  <c r="M40" s="1"/>
  <c r="K41"/>
  <c r="L41"/>
  <c r="M41" s="1"/>
  <c r="K42"/>
  <c r="L42"/>
  <c r="M42" s="1"/>
  <c r="K43"/>
  <c r="L43"/>
  <c r="M43" s="1"/>
  <c r="K44"/>
  <c r="L44"/>
  <c r="M44" s="1"/>
  <c r="K45"/>
  <c r="L45"/>
  <c r="M45" s="1"/>
  <c r="K46"/>
  <c r="L46"/>
  <c r="M46" s="1"/>
  <c r="K47"/>
  <c r="L47"/>
  <c r="M47" s="1"/>
  <c r="K48"/>
  <c r="L48"/>
  <c r="M48" s="1"/>
  <c r="K49"/>
  <c r="L49"/>
  <c r="M49" s="1"/>
  <c r="K50"/>
  <c r="L50"/>
  <c r="M50" s="1"/>
  <c r="K51"/>
  <c r="L51"/>
  <c r="M51" s="1"/>
  <c r="K52"/>
  <c r="L52"/>
  <c r="M52" s="1"/>
  <c r="K53"/>
  <c r="L53"/>
  <c r="M53" s="1"/>
  <c r="K54"/>
  <c r="L54"/>
  <c r="M54" s="1"/>
  <c r="K55"/>
  <c r="L55"/>
  <c r="M55" s="1"/>
  <c r="K56"/>
  <c r="L56"/>
  <c r="M56" s="1"/>
  <c r="K57"/>
  <c r="L57"/>
  <c r="M57" s="1"/>
  <c r="K58"/>
  <c r="L58"/>
  <c r="M58" s="1"/>
  <c r="K59"/>
  <c r="L59"/>
  <c r="M59" s="1"/>
  <c r="K60"/>
  <c r="L60"/>
  <c r="M60" s="1"/>
  <c r="K61"/>
  <c r="L61"/>
  <c r="M61" s="1"/>
  <c r="K62"/>
  <c r="L62"/>
  <c r="M62" s="1"/>
  <c r="K63"/>
  <c r="L63"/>
  <c r="M63" s="1"/>
  <c r="K64"/>
  <c r="L64"/>
  <c r="M64" s="1"/>
  <c r="K65"/>
  <c r="L65"/>
  <c r="M65" s="1"/>
  <c r="K66"/>
  <c r="L66"/>
  <c r="M66" s="1"/>
  <c r="K67"/>
  <c r="L67"/>
  <c r="M67" s="1"/>
  <c r="K68"/>
  <c r="L68"/>
  <c r="M68" s="1"/>
  <c r="K69"/>
  <c r="L69"/>
  <c r="M69" s="1"/>
  <c r="K70"/>
  <c r="L70"/>
  <c r="M70" s="1"/>
  <c r="K71"/>
  <c r="L71"/>
  <c r="M71" s="1"/>
  <c r="K72"/>
  <c r="L72"/>
  <c r="M72" s="1"/>
  <c r="K73"/>
  <c r="L73"/>
  <c r="M73" s="1"/>
  <c r="K74"/>
  <c r="L74"/>
  <c r="M74" s="1"/>
  <c r="K75"/>
  <c r="L75"/>
  <c r="M75" s="1"/>
  <c r="K76"/>
  <c r="L76"/>
  <c r="M76" s="1"/>
  <c r="K77"/>
  <c r="L77"/>
  <c r="M77" s="1"/>
  <c r="K78"/>
  <c r="L78"/>
  <c r="M78" s="1"/>
  <c r="K79"/>
  <c r="L79"/>
  <c r="M79" s="1"/>
  <c r="K80"/>
  <c r="L80"/>
  <c r="M80" s="1"/>
  <c r="K81"/>
  <c r="L81"/>
  <c r="M81" s="1"/>
  <c r="K82"/>
  <c r="L82"/>
  <c r="M82" s="1"/>
  <c r="K83"/>
  <c r="L83"/>
  <c r="M83" s="1"/>
  <c r="K84"/>
  <c r="L84"/>
  <c r="M84" s="1"/>
  <c r="K85"/>
  <c r="L85"/>
  <c r="M85" s="1"/>
  <c r="K86"/>
  <c r="L86"/>
  <c r="M86" s="1"/>
  <c r="K87"/>
  <c r="L87"/>
  <c r="M87" s="1"/>
  <c r="K88"/>
  <c r="L88"/>
  <c r="M88" s="1"/>
  <c r="K89"/>
  <c r="L89"/>
  <c r="M89" s="1"/>
  <c r="K90"/>
  <c r="L90"/>
  <c r="M90" s="1"/>
  <c r="K91"/>
  <c r="L91"/>
  <c r="M91" s="1"/>
  <c r="K92"/>
  <c r="L92"/>
  <c r="M92" s="1"/>
  <c r="K93"/>
  <c r="L93"/>
  <c r="M93" s="1"/>
  <c r="K94"/>
  <c r="L94"/>
  <c r="M94" s="1"/>
  <c r="K95"/>
  <c r="L95"/>
  <c r="M95" s="1"/>
  <c r="K96"/>
  <c r="L96"/>
  <c r="M96" s="1"/>
  <c r="K97"/>
  <c r="L97"/>
  <c r="M97" s="1"/>
  <c r="K98"/>
  <c r="L98"/>
  <c r="M98" s="1"/>
  <c r="K99"/>
  <c r="L99"/>
  <c r="M99" s="1"/>
  <c r="K100"/>
  <c r="L100"/>
  <c r="M100" s="1"/>
  <c r="K101"/>
  <c r="L101"/>
  <c r="M101" s="1"/>
  <c r="K102"/>
  <c r="L102"/>
  <c r="M102" s="1"/>
  <c r="K103"/>
  <c r="L103"/>
  <c r="M103" s="1"/>
  <c r="K104"/>
  <c r="L104"/>
  <c r="M104" s="1"/>
  <c r="K105"/>
  <c r="L105"/>
  <c r="M105" s="1"/>
  <c r="K106"/>
  <c r="L106"/>
  <c r="M106" s="1"/>
  <c r="K107"/>
  <c r="L107"/>
  <c r="M107" s="1"/>
  <c r="K108"/>
  <c r="L108"/>
  <c r="M108" s="1"/>
  <c r="K109"/>
  <c r="L109"/>
  <c r="M109" s="1"/>
  <c r="K110"/>
  <c r="L110"/>
  <c r="M110" s="1"/>
  <c r="K111"/>
  <c r="L111"/>
  <c r="M111" s="1"/>
  <c r="K112"/>
  <c r="L112"/>
  <c r="M112" s="1"/>
  <c r="K113"/>
  <c r="L113"/>
  <c r="M113" s="1"/>
  <c r="K114"/>
  <c r="L114"/>
  <c r="M114" s="1"/>
  <c r="K115"/>
  <c r="L115"/>
  <c r="M115" s="1"/>
  <c r="K116"/>
  <c r="L116"/>
  <c r="M116" s="1"/>
  <c r="K117"/>
  <c r="L117"/>
  <c r="M117" s="1"/>
  <c r="K118"/>
  <c r="L118"/>
  <c r="M118" s="1"/>
  <c r="K119"/>
  <c r="L119"/>
  <c r="M119" s="1"/>
  <c r="K120"/>
  <c r="L120"/>
  <c r="M120" s="1"/>
  <c r="K121"/>
  <c r="L121"/>
  <c r="M121" s="1"/>
  <c r="K122"/>
  <c r="L122"/>
  <c r="M122" s="1"/>
  <c r="K123"/>
  <c r="L123"/>
  <c r="M123" s="1"/>
  <c r="K124"/>
  <c r="L124"/>
  <c r="M124" s="1"/>
  <c r="K125"/>
  <c r="L125"/>
  <c r="M125" s="1"/>
  <c r="K126"/>
  <c r="L126"/>
  <c r="M126" s="1"/>
  <c r="K127"/>
  <c r="L127"/>
  <c r="M127" s="1"/>
  <c r="K128"/>
  <c r="L128"/>
  <c r="M128" s="1"/>
  <c r="K129"/>
  <c r="L129"/>
  <c r="M129" s="1"/>
  <c r="K130"/>
  <c r="L130"/>
  <c r="M130" s="1"/>
  <c r="K131"/>
  <c r="L131"/>
  <c r="M131" s="1"/>
  <c r="K132"/>
  <c r="L132"/>
  <c r="M132" s="1"/>
  <c r="K133"/>
  <c r="L133"/>
  <c r="M133" s="1"/>
  <c r="K134"/>
  <c r="L134"/>
  <c r="M134" s="1"/>
  <c r="K135"/>
  <c r="L135"/>
  <c r="M135" s="1"/>
  <c r="K136"/>
  <c r="L136"/>
  <c r="M136" s="1"/>
  <c r="K137"/>
  <c r="L137"/>
  <c r="M137" s="1"/>
  <c r="K138"/>
  <c r="L138"/>
  <c r="M138" s="1"/>
  <c r="K139"/>
  <c r="L139"/>
  <c r="M139" s="1"/>
  <c r="K140"/>
  <c r="L140"/>
  <c r="M140" s="1"/>
  <c r="K141"/>
  <c r="L141"/>
  <c r="M141" s="1"/>
  <c r="K142"/>
  <c r="L142"/>
  <c r="M142" s="1"/>
  <c r="K143"/>
  <c r="L143"/>
  <c r="M143" s="1"/>
  <c r="K144"/>
  <c r="L144"/>
  <c r="M144" s="1"/>
  <c r="K145"/>
  <c r="L145"/>
  <c r="M145" s="1"/>
  <c r="K146"/>
  <c r="L146"/>
  <c r="M146" s="1"/>
  <c r="K147"/>
  <c r="L147"/>
  <c r="M147" s="1"/>
  <c r="K148"/>
  <c r="L148"/>
  <c r="M148" s="1"/>
  <c r="K149"/>
  <c r="L149"/>
  <c r="M149" s="1"/>
  <c r="K150"/>
  <c r="L150"/>
  <c r="M150" s="1"/>
  <c r="K151"/>
  <c r="L151"/>
  <c r="M151" s="1"/>
  <c r="K152"/>
  <c r="L152"/>
  <c r="M152" s="1"/>
  <c r="K153"/>
  <c r="L153"/>
  <c r="M153" s="1"/>
  <c r="K154"/>
  <c r="L154"/>
  <c r="M154" s="1"/>
  <c r="K155"/>
  <c r="L155"/>
  <c r="M155" s="1"/>
  <c r="K156"/>
  <c r="L156"/>
  <c r="M156" s="1"/>
  <c r="K157"/>
  <c r="L157"/>
  <c r="M157" s="1"/>
  <c r="K158"/>
  <c r="L158"/>
  <c r="M158" s="1"/>
  <c r="K159"/>
  <c r="L159"/>
  <c r="M159" s="1"/>
  <c r="K160"/>
  <c r="L160"/>
  <c r="M160" s="1"/>
  <c r="K161"/>
  <c r="L161"/>
  <c r="M161" s="1"/>
  <c r="K162"/>
  <c r="L162"/>
  <c r="M162" s="1"/>
  <c r="K163"/>
  <c r="L163"/>
  <c r="M163" s="1"/>
  <c r="K164"/>
  <c r="L164"/>
  <c r="M164" s="1"/>
  <c r="K165"/>
  <c r="L165"/>
  <c r="M165" s="1"/>
  <c r="K166"/>
  <c r="L166"/>
  <c r="M166" s="1"/>
  <c r="K167"/>
  <c r="L167"/>
  <c r="M167" s="1"/>
  <c r="K168"/>
  <c r="L168"/>
  <c r="M168" s="1"/>
  <c r="K169"/>
  <c r="L169"/>
  <c r="M169" s="1"/>
  <c r="K170"/>
  <c r="L170"/>
  <c r="M170" s="1"/>
  <c r="K171"/>
  <c r="L171"/>
  <c r="M171" s="1"/>
  <c r="K172"/>
  <c r="L172"/>
  <c r="M172" s="1"/>
  <c r="K173"/>
  <c r="L173"/>
  <c r="M173" s="1"/>
  <c r="K174"/>
  <c r="L174"/>
  <c r="M174" s="1"/>
  <c r="K175"/>
  <c r="L175"/>
  <c r="M175" s="1"/>
  <c r="K176"/>
  <c r="L176"/>
  <c r="M176" s="1"/>
  <c r="K177"/>
  <c r="L177"/>
  <c r="M177" s="1"/>
  <c r="K178"/>
  <c r="L178"/>
  <c r="M178" s="1"/>
  <c r="K179"/>
  <c r="L179"/>
  <c r="M179" s="1"/>
  <c r="K180"/>
  <c r="L180"/>
  <c r="M180" s="1"/>
  <c r="K181"/>
  <c r="L181"/>
  <c r="M181" s="1"/>
  <c r="K182"/>
  <c r="L182"/>
  <c r="M182" s="1"/>
  <c r="K183"/>
  <c r="L183"/>
  <c r="M183" s="1"/>
  <c r="K184"/>
  <c r="L184"/>
  <c r="M184" s="1"/>
  <c r="K185"/>
  <c r="L185"/>
  <c r="M185" s="1"/>
  <c r="K186"/>
  <c r="L186"/>
  <c r="M186" s="1"/>
  <c r="K187"/>
  <c r="L187"/>
  <c r="M187" s="1"/>
  <c r="K188"/>
  <c r="L188"/>
  <c r="M188" s="1"/>
  <c r="K189"/>
  <c r="L189"/>
  <c r="M189" s="1"/>
  <c r="K190"/>
  <c r="L190"/>
  <c r="M190" s="1"/>
  <c r="K191"/>
  <c r="L191"/>
  <c r="M191" s="1"/>
  <c r="K192"/>
  <c r="L192"/>
  <c r="M192" s="1"/>
  <c r="K193"/>
  <c r="L193"/>
  <c r="M193" s="1"/>
  <c r="K194"/>
  <c r="L194"/>
  <c r="M194" s="1"/>
  <c r="K195"/>
  <c r="L195"/>
  <c r="M195" s="1"/>
  <c r="K196"/>
  <c r="L196"/>
  <c r="M196" s="1"/>
  <c r="K197"/>
  <c r="L197"/>
  <c r="M197" s="1"/>
  <c r="K198"/>
  <c r="L198"/>
  <c r="M198" s="1"/>
  <c r="K199"/>
  <c r="L199"/>
  <c r="M199" s="1"/>
  <c r="K200"/>
  <c r="L200"/>
  <c r="M200" s="1"/>
  <c r="K201"/>
  <c r="L201"/>
  <c r="M201" s="1"/>
  <c r="K202"/>
  <c r="L202"/>
  <c r="M202" s="1"/>
  <c r="K203"/>
  <c r="L203"/>
  <c r="M203" s="1"/>
  <c r="K204"/>
  <c r="L204"/>
  <c r="M204" s="1"/>
  <c r="K205"/>
  <c r="L205"/>
  <c r="M205" s="1"/>
  <c r="K206"/>
  <c r="L206"/>
  <c r="M206" s="1"/>
  <c r="K207"/>
  <c r="L207"/>
  <c r="M207" s="1"/>
  <c r="K208"/>
  <c r="L208"/>
  <c r="M208" s="1"/>
  <c r="K209"/>
  <c r="L209"/>
  <c r="M209" s="1"/>
  <c r="K210"/>
  <c r="L210"/>
  <c r="M210" s="1"/>
  <c r="K211"/>
  <c r="L211"/>
  <c r="M211" s="1"/>
  <c r="K212"/>
  <c r="L212"/>
  <c r="M212" s="1"/>
  <c r="K213"/>
  <c r="L213"/>
  <c r="M213" s="1"/>
  <c r="K214"/>
  <c r="L214"/>
  <c r="M214" s="1"/>
  <c r="K215"/>
  <c r="L215"/>
  <c r="M215" s="1"/>
  <c r="K216"/>
  <c r="L216"/>
  <c r="M216" s="1"/>
  <c r="K217"/>
  <c r="L217"/>
  <c r="M217" s="1"/>
  <c r="K218"/>
  <c r="L218"/>
  <c r="M218" s="1"/>
  <c r="K219"/>
  <c r="L219"/>
  <c r="M219" s="1"/>
  <c r="K220"/>
  <c r="L220"/>
  <c r="M220" s="1"/>
  <c r="K221"/>
  <c r="L221"/>
  <c r="M221" s="1"/>
  <c r="K222"/>
  <c r="L222"/>
  <c r="M222" s="1"/>
  <c r="K223"/>
  <c r="L223"/>
  <c r="M223" s="1"/>
  <c r="K224"/>
  <c r="L224"/>
  <c r="M224" s="1"/>
  <c r="K225"/>
  <c r="L225"/>
  <c r="M225" s="1"/>
  <c r="K226"/>
  <c r="L226"/>
  <c r="M226" s="1"/>
  <c r="K227"/>
  <c r="L227"/>
  <c r="M227" s="1"/>
  <c r="K228"/>
  <c r="L228"/>
  <c r="M228" s="1"/>
  <c r="K229"/>
  <c r="L229"/>
  <c r="M229" s="1"/>
  <c r="K230"/>
  <c r="L230"/>
  <c r="M230" s="1"/>
  <c r="K231"/>
  <c r="L231"/>
  <c r="M231" s="1"/>
  <c r="K232"/>
  <c r="L232"/>
  <c r="M232" s="1"/>
  <c r="K233"/>
  <c r="L233"/>
  <c r="M233" s="1"/>
  <c r="K234"/>
  <c r="L234"/>
  <c r="M234" s="1"/>
  <c r="K235"/>
  <c r="L235"/>
  <c r="M235" s="1"/>
  <c r="K236"/>
  <c r="L236"/>
  <c r="M236" s="1"/>
  <c r="K237"/>
  <c r="L237"/>
  <c r="M237" s="1"/>
  <c r="K238"/>
  <c r="L238"/>
  <c r="M238" s="1"/>
  <c r="K239"/>
  <c r="L239"/>
  <c r="M239" s="1"/>
  <c r="K240"/>
  <c r="L240"/>
  <c r="M240" s="1"/>
  <c r="K241"/>
  <c r="L241"/>
  <c r="M241" s="1"/>
  <c r="K242"/>
  <c r="L242"/>
  <c r="M242" s="1"/>
  <c r="K243"/>
  <c r="L243"/>
  <c r="M243" s="1"/>
  <c r="K244"/>
  <c r="L244"/>
  <c r="M244" s="1"/>
  <c r="K245"/>
  <c r="L245"/>
  <c r="M245" s="1"/>
  <c r="K246"/>
  <c r="L246"/>
  <c r="M246" s="1"/>
  <c r="K247"/>
  <c r="L247"/>
  <c r="M247" s="1"/>
  <c r="K248"/>
  <c r="L248"/>
  <c r="M248" s="1"/>
  <c r="K249"/>
  <c r="L249"/>
  <c r="M249" s="1"/>
  <c r="K250"/>
  <c r="L250"/>
  <c r="M250" s="1"/>
  <c r="K251"/>
  <c r="L251"/>
  <c r="M251" s="1"/>
  <c r="K252"/>
  <c r="L252"/>
  <c r="M252" s="1"/>
  <c r="K253"/>
  <c r="L253"/>
  <c r="M253" s="1"/>
  <c r="K254"/>
  <c r="L254"/>
  <c r="M254" s="1"/>
  <c r="K255"/>
  <c r="L255"/>
  <c r="M255" s="1"/>
  <c r="K256"/>
  <c r="L256"/>
  <c r="M256" s="1"/>
  <c r="K257"/>
  <c r="L257"/>
  <c r="M257" s="1"/>
  <c r="K258"/>
  <c r="L258"/>
  <c r="M258" s="1"/>
  <c r="K259"/>
  <c r="L259"/>
  <c r="M259" s="1"/>
  <c r="K260"/>
  <c r="L260"/>
  <c r="M260" s="1"/>
  <c r="K261"/>
  <c r="L261"/>
  <c r="M261" s="1"/>
  <c r="K262"/>
  <c r="L262"/>
  <c r="M262" s="1"/>
  <c r="K263"/>
  <c r="L263"/>
  <c r="M263" s="1"/>
  <c r="K264"/>
  <c r="L264"/>
  <c r="M264" s="1"/>
  <c r="K265"/>
  <c r="L265"/>
  <c r="M265" s="1"/>
  <c r="K266"/>
  <c r="L266"/>
  <c r="M266" s="1"/>
  <c r="K267"/>
  <c r="L267"/>
  <c r="M267" s="1"/>
  <c r="K268"/>
  <c r="L268"/>
  <c r="M268" s="1"/>
  <c r="K269"/>
  <c r="L269"/>
  <c r="M269" s="1"/>
  <c r="K270"/>
  <c r="L270"/>
  <c r="M270" s="1"/>
  <c r="K271"/>
  <c r="L271"/>
  <c r="M271" s="1"/>
  <c r="K272"/>
  <c r="L272"/>
  <c r="M272" s="1"/>
  <c r="K273"/>
  <c r="L273"/>
  <c r="M273" s="1"/>
  <c r="K274"/>
  <c r="L274"/>
  <c r="M274" s="1"/>
  <c r="K275"/>
  <c r="L275"/>
  <c r="M275" s="1"/>
  <c r="K276"/>
  <c r="L276"/>
  <c r="M276" s="1"/>
  <c r="K277"/>
  <c r="L277"/>
  <c r="M277" s="1"/>
  <c r="K278"/>
  <c r="L278"/>
  <c r="M278" s="1"/>
  <c r="K279"/>
  <c r="L279"/>
  <c r="M279" s="1"/>
  <c r="K280"/>
  <c r="L280"/>
  <c r="M280" s="1"/>
  <c r="K281"/>
  <c r="L281"/>
  <c r="M281" s="1"/>
  <c r="K282"/>
  <c r="L282"/>
  <c r="M282" s="1"/>
  <c r="K283"/>
  <c r="L283"/>
  <c r="M283" s="1"/>
  <c r="K284"/>
  <c r="L284"/>
  <c r="M284" s="1"/>
  <c r="K285"/>
  <c r="L285"/>
  <c r="M285" s="1"/>
  <c r="K286"/>
  <c r="L286"/>
  <c r="M286" s="1"/>
  <c r="K287"/>
  <c r="L287"/>
  <c r="M287" s="1"/>
  <c r="K288"/>
  <c r="L288"/>
  <c r="M288" s="1"/>
  <c r="K289"/>
  <c r="L289"/>
  <c r="M289" s="1"/>
  <c r="K290"/>
  <c r="L290"/>
  <c r="M290" s="1"/>
  <c r="K291"/>
  <c r="L291"/>
  <c r="M291" s="1"/>
  <c r="K292"/>
  <c r="L292"/>
  <c r="M292" s="1"/>
  <c r="K293"/>
  <c r="L293"/>
  <c r="M293" s="1"/>
  <c r="K294"/>
  <c r="L294"/>
  <c r="M294" s="1"/>
  <c r="K295"/>
  <c r="L295"/>
  <c r="M295" s="1"/>
  <c r="K296"/>
  <c r="L296"/>
  <c r="M296" s="1"/>
  <c r="K297"/>
  <c r="L297"/>
  <c r="M297" s="1"/>
  <c r="K298"/>
  <c r="L298"/>
  <c r="M298" s="1"/>
  <c r="K299"/>
  <c r="L299"/>
  <c r="M299" s="1"/>
  <c r="K300"/>
  <c r="L300"/>
  <c r="M300" s="1"/>
  <c r="K301"/>
  <c r="L301"/>
  <c r="M301" s="1"/>
  <c r="K302"/>
  <c r="L302"/>
  <c r="M302" s="1"/>
  <c r="K303"/>
  <c r="L303"/>
  <c r="M303" s="1"/>
  <c r="K304"/>
  <c r="L304"/>
  <c r="M304" s="1"/>
  <c r="K305"/>
  <c r="L305"/>
  <c r="M305" s="1"/>
  <c r="K306"/>
  <c r="L306"/>
  <c r="M306" s="1"/>
  <c r="K307"/>
  <c r="L307"/>
  <c r="M307" s="1"/>
  <c r="K308"/>
  <c r="L308"/>
  <c r="M308" s="1"/>
  <c r="K309"/>
  <c r="L309"/>
  <c r="M309" s="1"/>
  <c r="K310"/>
  <c r="L310"/>
  <c r="M310" s="1"/>
  <c r="K311"/>
  <c r="L311"/>
  <c r="M311" s="1"/>
  <c r="K312"/>
  <c r="L312"/>
  <c r="M312" s="1"/>
  <c r="K313"/>
  <c r="L313"/>
  <c r="M313" s="1"/>
  <c r="K314"/>
  <c r="L314"/>
  <c r="M314" s="1"/>
  <c r="K315"/>
  <c r="L315"/>
  <c r="M315" s="1"/>
  <c r="K316"/>
  <c r="L316"/>
  <c r="M316" s="1"/>
  <c r="K317"/>
  <c r="L317"/>
  <c r="M317" s="1"/>
  <c r="K318"/>
  <c r="L318"/>
  <c r="M318" s="1"/>
  <c r="K319"/>
  <c r="L319"/>
  <c r="M319" s="1"/>
  <c r="K320"/>
  <c r="L320"/>
  <c r="M320" s="1"/>
  <c r="K321"/>
  <c r="L321"/>
  <c r="M321" s="1"/>
  <c r="K322"/>
  <c r="L322"/>
  <c r="M322" s="1"/>
  <c r="K323"/>
  <c r="L323"/>
  <c r="M323" s="1"/>
  <c r="K324"/>
  <c r="L324"/>
  <c r="M324" s="1"/>
  <c r="K325"/>
  <c r="L325"/>
  <c r="M325" s="1"/>
  <c r="K326"/>
  <c r="L326"/>
  <c r="M326" s="1"/>
  <c r="K327"/>
  <c r="L327"/>
  <c r="M327" s="1"/>
  <c r="K328"/>
  <c r="L328"/>
  <c r="M328" s="1"/>
  <c r="K329"/>
  <c r="L329"/>
  <c r="M329" s="1"/>
  <c r="K330"/>
  <c r="L330"/>
  <c r="M330" s="1"/>
  <c r="K331"/>
  <c r="L331"/>
  <c r="M331" s="1"/>
  <c r="K332"/>
  <c r="L332"/>
  <c r="M332" s="1"/>
  <c r="K333"/>
  <c r="L333"/>
  <c r="M333" s="1"/>
  <c r="K334"/>
  <c r="L334"/>
  <c r="M334" s="1"/>
  <c r="K335"/>
  <c r="L335"/>
  <c r="M335" s="1"/>
  <c r="K336"/>
  <c r="L336"/>
  <c r="M336" s="1"/>
  <c r="K337"/>
  <c r="L337"/>
  <c r="M337" s="1"/>
  <c r="K338"/>
  <c r="L338"/>
  <c r="M338" s="1"/>
  <c r="O338" s="1"/>
  <c r="S338" s="1"/>
  <c r="K339"/>
  <c r="L339"/>
  <c r="M339" s="1"/>
  <c r="K340"/>
  <c r="L340"/>
  <c r="M340" s="1"/>
  <c r="K341"/>
  <c r="L341"/>
  <c r="M341" s="1"/>
  <c r="K342"/>
  <c r="L342"/>
  <c r="M342" s="1"/>
  <c r="K343"/>
  <c r="L343"/>
  <c r="M343" s="1"/>
  <c r="K344"/>
  <c r="L344"/>
  <c r="M344" s="1"/>
  <c r="K345"/>
  <c r="L345"/>
  <c r="M345" s="1"/>
  <c r="K346"/>
  <c r="L346"/>
  <c r="M346" s="1"/>
  <c r="K347"/>
  <c r="L347"/>
  <c r="M347" s="1"/>
  <c r="K348"/>
  <c r="L348"/>
  <c r="M348" s="1"/>
  <c r="K349"/>
  <c r="L349"/>
  <c r="M349" s="1"/>
  <c r="K350"/>
  <c r="L350"/>
  <c r="M350" s="1"/>
  <c r="O350" s="1"/>
  <c r="S350" s="1"/>
  <c r="K351"/>
  <c r="L351"/>
  <c r="M351" s="1"/>
  <c r="K352"/>
  <c r="L352"/>
  <c r="M352" s="1"/>
  <c r="K353"/>
  <c r="L353"/>
  <c r="M353" s="1"/>
  <c r="K354"/>
  <c r="L354"/>
  <c r="M354" s="1"/>
  <c r="K355"/>
  <c r="L355"/>
  <c r="M355" s="1"/>
  <c r="K356"/>
  <c r="L356"/>
  <c r="M356" s="1"/>
  <c r="K357"/>
  <c r="L357"/>
  <c r="M357" s="1"/>
  <c r="K358"/>
  <c r="L358"/>
  <c r="M358" s="1"/>
  <c r="K359"/>
  <c r="L359"/>
  <c r="M359" s="1"/>
  <c r="K360"/>
  <c r="L360"/>
  <c r="M360" s="1"/>
  <c r="K361"/>
  <c r="L361"/>
  <c r="M361" s="1"/>
  <c r="K362"/>
  <c r="L362"/>
  <c r="M362" s="1"/>
  <c r="O362" s="1"/>
  <c r="S362" s="1"/>
  <c r="K363"/>
  <c r="L363"/>
  <c r="M363" s="1"/>
  <c r="K364"/>
  <c r="L364"/>
  <c r="M364" s="1"/>
  <c r="K365"/>
  <c r="L365"/>
  <c r="M365" s="1"/>
  <c r="K366"/>
  <c r="L366"/>
  <c r="M366" s="1"/>
  <c r="K367"/>
  <c r="L367"/>
  <c r="M367" s="1"/>
  <c r="I6" i="3"/>
  <c r="I7"/>
  <c r="J6"/>
  <c r="K8" i="5"/>
  <c r="L8"/>
  <c r="M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105"/>
  <c r="E105" s="1"/>
  <c r="D106"/>
  <c r="E106" s="1"/>
  <c r="D107"/>
  <c r="E107" s="1"/>
  <c r="D108"/>
  <c r="E108" s="1"/>
  <c r="D109"/>
  <c r="E109" s="1"/>
  <c r="D110"/>
  <c r="E110" s="1"/>
  <c r="D111"/>
  <c r="E111" s="1"/>
  <c r="D112"/>
  <c r="E112" s="1"/>
  <c r="D113"/>
  <c r="E113" s="1"/>
  <c r="D114"/>
  <c r="E114" s="1"/>
  <c r="D115"/>
  <c r="E115" s="1"/>
  <c r="D116"/>
  <c r="E116" s="1"/>
  <c r="D117"/>
  <c r="E117" s="1"/>
  <c r="D118"/>
  <c r="E118" s="1"/>
  <c r="D119"/>
  <c r="E119" s="1"/>
  <c r="D120"/>
  <c r="E120" s="1"/>
  <c r="D121"/>
  <c r="E121" s="1"/>
  <c r="D122"/>
  <c r="E122" s="1"/>
  <c r="D123"/>
  <c r="E123" s="1"/>
  <c r="D124"/>
  <c r="E124" s="1"/>
  <c r="D125"/>
  <c r="E125" s="1"/>
  <c r="D126"/>
  <c r="E126" s="1"/>
  <c r="D127"/>
  <c r="E127" s="1"/>
  <c r="D128"/>
  <c r="E128" s="1"/>
  <c r="D129"/>
  <c r="E129" s="1"/>
  <c r="D130"/>
  <c r="E130" s="1"/>
  <c r="D131"/>
  <c r="E131" s="1"/>
  <c r="D132"/>
  <c r="E132" s="1"/>
  <c r="D133"/>
  <c r="E133" s="1"/>
  <c r="D134"/>
  <c r="E134" s="1"/>
  <c r="D135"/>
  <c r="E135" s="1"/>
  <c r="D136"/>
  <c r="E136" s="1"/>
  <c r="D137"/>
  <c r="E137" s="1"/>
  <c r="D138"/>
  <c r="E138" s="1"/>
  <c r="D139"/>
  <c r="E139" s="1"/>
  <c r="D140"/>
  <c r="E140" s="1"/>
  <c r="D141"/>
  <c r="E141" s="1"/>
  <c r="D142"/>
  <c r="E142" s="1"/>
  <c r="D143"/>
  <c r="E143" s="1"/>
  <c r="D144"/>
  <c r="E144" s="1"/>
  <c r="D145"/>
  <c r="E145" s="1"/>
  <c r="D146"/>
  <c r="E146" s="1"/>
  <c r="D147"/>
  <c r="E147" s="1"/>
  <c r="D148"/>
  <c r="E148" s="1"/>
  <c r="D149"/>
  <c r="E149" s="1"/>
  <c r="D150"/>
  <c r="E150" s="1"/>
  <c r="D151"/>
  <c r="E151" s="1"/>
  <c r="D152"/>
  <c r="E152" s="1"/>
  <c r="D153"/>
  <c r="E153" s="1"/>
  <c r="D154"/>
  <c r="E154" s="1"/>
  <c r="D155"/>
  <c r="E155" s="1"/>
  <c r="D156"/>
  <c r="E156" s="1"/>
  <c r="D157"/>
  <c r="E157" s="1"/>
  <c r="D158"/>
  <c r="E158" s="1"/>
  <c r="D159"/>
  <c r="E159" s="1"/>
  <c r="D160"/>
  <c r="E160" s="1"/>
  <c r="D161"/>
  <c r="E161" s="1"/>
  <c r="D162"/>
  <c r="E162" s="1"/>
  <c r="D163"/>
  <c r="E163" s="1"/>
  <c r="D164"/>
  <c r="E164" s="1"/>
  <c r="D165"/>
  <c r="E165" s="1"/>
  <c r="D166"/>
  <c r="E166" s="1"/>
  <c r="D167"/>
  <c r="E167" s="1"/>
  <c r="D168"/>
  <c r="E168" s="1"/>
  <c r="D169"/>
  <c r="E169" s="1"/>
  <c r="D170"/>
  <c r="E170" s="1"/>
  <c r="D171"/>
  <c r="E171" s="1"/>
  <c r="D172"/>
  <c r="E172" s="1"/>
  <c r="D173"/>
  <c r="E173" s="1"/>
  <c r="D174"/>
  <c r="E174" s="1"/>
  <c r="D175"/>
  <c r="E175" s="1"/>
  <c r="D176"/>
  <c r="E176" s="1"/>
  <c r="D177"/>
  <c r="E177" s="1"/>
  <c r="D178"/>
  <c r="E178" s="1"/>
  <c r="D179"/>
  <c r="E179" s="1"/>
  <c r="D180"/>
  <c r="E180" s="1"/>
  <c r="D181"/>
  <c r="E181" s="1"/>
  <c r="D182"/>
  <c r="E182" s="1"/>
  <c r="D183"/>
  <c r="E183" s="1"/>
  <c r="D184"/>
  <c r="E184" s="1"/>
  <c r="D185"/>
  <c r="E185" s="1"/>
  <c r="D186"/>
  <c r="E186" s="1"/>
  <c r="D187"/>
  <c r="E187" s="1"/>
  <c r="D188"/>
  <c r="E188" s="1"/>
  <c r="D189"/>
  <c r="E189" s="1"/>
  <c r="D190"/>
  <c r="E190" s="1"/>
  <c r="D191"/>
  <c r="E191" s="1"/>
  <c r="D192"/>
  <c r="E192" s="1"/>
  <c r="D193"/>
  <c r="E193" s="1"/>
  <c r="D194"/>
  <c r="E194" s="1"/>
  <c r="D195"/>
  <c r="E195" s="1"/>
  <c r="D196"/>
  <c r="E196" s="1"/>
  <c r="D197"/>
  <c r="E197" s="1"/>
  <c r="D198"/>
  <c r="E198" s="1"/>
  <c r="D199"/>
  <c r="E199" s="1"/>
  <c r="D200"/>
  <c r="E200" s="1"/>
  <c r="D201"/>
  <c r="E201" s="1"/>
  <c r="D202"/>
  <c r="E202" s="1"/>
  <c r="D203"/>
  <c r="E203" s="1"/>
  <c r="D204"/>
  <c r="E204" s="1"/>
  <c r="D205"/>
  <c r="E205" s="1"/>
  <c r="D206"/>
  <c r="E206" s="1"/>
  <c r="D207"/>
  <c r="E207" s="1"/>
  <c r="D208"/>
  <c r="E208" s="1"/>
  <c r="D209"/>
  <c r="E209" s="1"/>
  <c r="D210"/>
  <c r="E210" s="1"/>
  <c r="D211"/>
  <c r="E211" s="1"/>
  <c r="D212"/>
  <c r="E212" s="1"/>
  <c r="D213"/>
  <c r="E213" s="1"/>
  <c r="D214"/>
  <c r="E214" s="1"/>
  <c r="D215"/>
  <c r="E215" s="1"/>
  <c r="D216"/>
  <c r="E216" s="1"/>
  <c r="D217"/>
  <c r="E217" s="1"/>
  <c r="D218"/>
  <c r="E218" s="1"/>
  <c r="D219"/>
  <c r="E219" s="1"/>
  <c r="D220"/>
  <c r="E220" s="1"/>
  <c r="D221"/>
  <c r="E221" s="1"/>
  <c r="D222"/>
  <c r="E222" s="1"/>
  <c r="D223"/>
  <c r="E223" s="1"/>
  <c r="D224"/>
  <c r="E224" s="1"/>
  <c r="D225"/>
  <c r="E225" s="1"/>
  <c r="D226"/>
  <c r="E226" s="1"/>
  <c r="D227"/>
  <c r="E227" s="1"/>
  <c r="D228"/>
  <c r="E228" s="1"/>
  <c r="D229"/>
  <c r="E229" s="1"/>
  <c r="D230"/>
  <c r="E230" s="1"/>
  <c r="D231"/>
  <c r="E231" s="1"/>
  <c r="D232"/>
  <c r="E232" s="1"/>
  <c r="D233"/>
  <c r="E233" s="1"/>
  <c r="D234"/>
  <c r="E234" s="1"/>
  <c r="D235"/>
  <c r="E235" s="1"/>
  <c r="D236"/>
  <c r="E236" s="1"/>
  <c r="D237"/>
  <c r="E237" s="1"/>
  <c r="D238"/>
  <c r="E238" s="1"/>
  <c r="D239"/>
  <c r="E239" s="1"/>
  <c r="D240"/>
  <c r="E240" s="1"/>
  <c r="D241"/>
  <c r="E241" s="1"/>
  <c r="D242"/>
  <c r="E242" s="1"/>
  <c r="D243"/>
  <c r="E243" s="1"/>
  <c r="D244"/>
  <c r="E244" s="1"/>
  <c r="D245"/>
  <c r="E245" s="1"/>
  <c r="D246"/>
  <c r="E246" s="1"/>
  <c r="D247"/>
  <c r="E247" s="1"/>
  <c r="D248"/>
  <c r="E248" s="1"/>
  <c r="D249"/>
  <c r="E249" s="1"/>
  <c r="D250"/>
  <c r="E250" s="1"/>
  <c r="D251"/>
  <c r="E251" s="1"/>
  <c r="D252"/>
  <c r="E252" s="1"/>
  <c r="D253"/>
  <c r="E253" s="1"/>
  <c r="D254"/>
  <c r="E254" s="1"/>
  <c r="D255"/>
  <c r="E255" s="1"/>
  <c r="D256"/>
  <c r="E256" s="1"/>
  <c r="D257"/>
  <c r="E257" s="1"/>
  <c r="D258"/>
  <c r="E258" s="1"/>
  <c r="D259"/>
  <c r="E259" s="1"/>
  <c r="D260"/>
  <c r="E260" s="1"/>
  <c r="D261"/>
  <c r="E261" s="1"/>
  <c r="D262"/>
  <c r="E262" s="1"/>
  <c r="D263"/>
  <c r="E263" s="1"/>
  <c r="D264"/>
  <c r="E264" s="1"/>
  <c r="D265"/>
  <c r="E265" s="1"/>
  <c r="D266"/>
  <c r="E266" s="1"/>
  <c r="D267"/>
  <c r="E267" s="1"/>
  <c r="D268"/>
  <c r="E268" s="1"/>
  <c r="D269"/>
  <c r="E269" s="1"/>
  <c r="D270"/>
  <c r="E270" s="1"/>
  <c r="D271"/>
  <c r="E271" s="1"/>
  <c r="D272"/>
  <c r="E272" s="1"/>
  <c r="D273"/>
  <c r="E273" s="1"/>
  <c r="D274"/>
  <c r="E274" s="1"/>
  <c r="D275"/>
  <c r="E275" s="1"/>
  <c r="D276"/>
  <c r="E276" s="1"/>
  <c r="D277"/>
  <c r="E277" s="1"/>
  <c r="D278"/>
  <c r="E278" s="1"/>
  <c r="D279"/>
  <c r="E279" s="1"/>
  <c r="D280"/>
  <c r="E280" s="1"/>
  <c r="D281"/>
  <c r="E281" s="1"/>
  <c r="D282"/>
  <c r="E282" s="1"/>
  <c r="D283"/>
  <c r="E283" s="1"/>
  <c r="D284"/>
  <c r="E284" s="1"/>
  <c r="D285"/>
  <c r="E285" s="1"/>
  <c r="D286"/>
  <c r="E286" s="1"/>
  <c r="D287"/>
  <c r="E287" s="1"/>
  <c r="D288"/>
  <c r="E288" s="1"/>
  <c r="D289"/>
  <c r="E289" s="1"/>
  <c r="D290"/>
  <c r="E290" s="1"/>
  <c r="D291"/>
  <c r="E291" s="1"/>
  <c r="D292"/>
  <c r="E292" s="1"/>
  <c r="D293"/>
  <c r="E293" s="1"/>
  <c r="D294"/>
  <c r="E294" s="1"/>
  <c r="D295"/>
  <c r="E295" s="1"/>
  <c r="D296"/>
  <c r="E296" s="1"/>
  <c r="D297"/>
  <c r="E297" s="1"/>
  <c r="D298"/>
  <c r="E298" s="1"/>
  <c r="D299"/>
  <c r="E299" s="1"/>
  <c r="D300"/>
  <c r="E300" s="1"/>
  <c r="D301"/>
  <c r="E301" s="1"/>
  <c r="D302"/>
  <c r="E302" s="1"/>
  <c r="D303"/>
  <c r="E303" s="1"/>
  <c r="D304"/>
  <c r="E304" s="1"/>
  <c r="D305"/>
  <c r="E305" s="1"/>
  <c r="D306"/>
  <c r="E306" s="1"/>
  <c r="D307"/>
  <c r="E307" s="1"/>
  <c r="D308"/>
  <c r="E308" s="1"/>
  <c r="D309"/>
  <c r="E309" s="1"/>
  <c r="D310"/>
  <c r="E310" s="1"/>
  <c r="D311"/>
  <c r="E311" s="1"/>
  <c r="D312"/>
  <c r="E312" s="1"/>
  <c r="D313"/>
  <c r="E313" s="1"/>
  <c r="D314"/>
  <c r="E314" s="1"/>
  <c r="D315"/>
  <c r="E315" s="1"/>
  <c r="D316"/>
  <c r="E316" s="1"/>
  <c r="D317"/>
  <c r="E317" s="1"/>
  <c r="D318"/>
  <c r="E318" s="1"/>
  <c r="D319"/>
  <c r="E319" s="1"/>
  <c r="D320"/>
  <c r="E320" s="1"/>
  <c r="D321"/>
  <c r="E321" s="1"/>
  <c r="D322"/>
  <c r="E322" s="1"/>
  <c r="D323"/>
  <c r="E323" s="1"/>
  <c r="D324"/>
  <c r="E324" s="1"/>
  <c r="D325"/>
  <c r="E325" s="1"/>
  <c r="D326"/>
  <c r="E326" s="1"/>
  <c r="D327"/>
  <c r="E327" s="1"/>
  <c r="D328"/>
  <c r="E328" s="1"/>
  <c r="D329"/>
  <c r="E329" s="1"/>
  <c r="D330"/>
  <c r="E330" s="1"/>
  <c r="D331"/>
  <c r="E331" s="1"/>
  <c r="D332"/>
  <c r="E332" s="1"/>
  <c r="D333"/>
  <c r="E333" s="1"/>
  <c r="D334"/>
  <c r="E334" s="1"/>
  <c r="D335"/>
  <c r="E335" s="1"/>
  <c r="D336"/>
  <c r="E336" s="1"/>
  <c r="D337"/>
  <c r="E337" s="1"/>
  <c r="D338"/>
  <c r="E338" s="1"/>
  <c r="D339"/>
  <c r="E339" s="1"/>
  <c r="D340"/>
  <c r="E340" s="1"/>
  <c r="D341"/>
  <c r="E341" s="1"/>
  <c r="D342"/>
  <c r="E342" s="1"/>
  <c r="D343"/>
  <c r="E343" s="1"/>
  <c r="D344"/>
  <c r="E344" s="1"/>
  <c r="D345"/>
  <c r="E345" s="1"/>
  <c r="D346"/>
  <c r="E346" s="1"/>
  <c r="D347"/>
  <c r="E347" s="1"/>
  <c r="D348"/>
  <c r="E348" s="1"/>
  <c r="D349"/>
  <c r="E349" s="1"/>
  <c r="D350"/>
  <c r="E350" s="1"/>
  <c r="D351"/>
  <c r="E351" s="1"/>
  <c r="D352"/>
  <c r="E352" s="1"/>
  <c r="D353"/>
  <c r="E353" s="1"/>
  <c r="D354"/>
  <c r="E354" s="1"/>
  <c r="D355"/>
  <c r="E355" s="1"/>
  <c r="D356"/>
  <c r="E356" s="1"/>
  <c r="D357"/>
  <c r="E357" s="1"/>
  <c r="D358"/>
  <c r="E358" s="1"/>
  <c r="D359"/>
  <c r="E359" s="1"/>
  <c r="D360"/>
  <c r="E360" s="1"/>
  <c r="D361"/>
  <c r="E361" s="1"/>
  <c r="D362"/>
  <c r="E362" s="1"/>
  <c r="D363"/>
  <c r="E363" s="1"/>
  <c r="D364"/>
  <c r="E364" s="1"/>
  <c r="D365"/>
  <c r="E365" s="1"/>
  <c r="D366"/>
  <c r="E366" s="1"/>
  <c r="D367"/>
  <c r="E367" s="1"/>
  <c r="D8"/>
  <c r="E8" s="1"/>
  <c r="B15" i="3"/>
  <c r="C15"/>
  <c r="C9" i="5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8"/>
  <c r="F9" i="6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8"/>
  <c r="F5"/>
  <c r="I8" i="3"/>
  <c r="I9"/>
  <c r="I10"/>
  <c r="I11"/>
  <c r="I12"/>
  <c r="I13"/>
  <c r="I14"/>
  <c r="I15"/>
  <c r="I16"/>
  <c r="I17"/>
  <c r="I18"/>
  <c r="I19"/>
  <c r="I20"/>
  <c r="I21"/>
  <c r="H7"/>
  <c r="H8"/>
  <c r="H9"/>
  <c r="H10"/>
  <c r="H11"/>
  <c r="H12"/>
  <c r="H13"/>
  <c r="H14"/>
  <c r="H15"/>
  <c r="H16"/>
  <c r="H17"/>
  <c r="H18"/>
  <c r="H19"/>
  <c r="H20"/>
  <c r="H21"/>
  <c r="H6"/>
  <c r="D8"/>
  <c r="D7"/>
  <c r="N8" i="5" l="1"/>
  <c r="N356"/>
  <c r="N332"/>
  <c r="N344"/>
  <c r="N320"/>
  <c r="O14"/>
  <c r="S14" s="1"/>
  <c r="N14"/>
  <c r="N362"/>
  <c r="N350"/>
  <c r="N338"/>
  <c r="N326"/>
  <c r="N314"/>
  <c r="N302"/>
  <c r="N290"/>
  <c r="N278"/>
  <c r="N266"/>
  <c r="N254"/>
  <c r="N242"/>
  <c r="N230"/>
  <c r="N218"/>
  <c r="N206"/>
  <c r="N194"/>
  <c r="N182"/>
  <c r="N170"/>
  <c r="N158"/>
  <c r="N146"/>
  <c r="N134"/>
  <c r="N122"/>
  <c r="N110"/>
  <c r="N98"/>
  <c r="N86"/>
  <c r="N74"/>
  <c r="N62"/>
  <c r="N50"/>
  <c r="N38"/>
  <c r="N32"/>
  <c r="N26"/>
  <c r="N20"/>
  <c r="N297"/>
  <c r="N285"/>
  <c r="N273"/>
  <c r="N261"/>
  <c r="N249"/>
  <c r="N237"/>
  <c r="N225"/>
  <c r="N213"/>
  <c r="N201"/>
  <c r="N189"/>
  <c r="D9" i="3"/>
  <c r="K6" l="1"/>
  <c r="M37"/>
  <c r="K20"/>
  <c r="L20" l="1"/>
  <c r="G221" i="5" s="1"/>
  <c r="T221" s="1"/>
  <c r="J20" i="3"/>
  <c r="K18"/>
  <c r="L18" s="1"/>
  <c r="G257" i="5" s="1"/>
  <c r="T257" s="1"/>
  <c r="J18" i="3"/>
  <c r="K16"/>
  <c r="L16" s="1"/>
  <c r="G84" i="5" s="1"/>
  <c r="T84" s="1"/>
  <c r="J16" i="3"/>
  <c r="K14"/>
  <c r="L14" s="1"/>
  <c r="O353" i="5" s="1"/>
  <c r="S353" s="1"/>
  <c r="J14" i="3"/>
  <c r="K12"/>
  <c r="L12" s="1"/>
  <c r="J12"/>
  <c r="K10"/>
  <c r="L10" s="1"/>
  <c r="J10"/>
  <c r="K8"/>
  <c r="L8" s="1"/>
  <c r="J8"/>
  <c r="L6"/>
  <c r="F14" i="5"/>
  <c r="K21" i="3"/>
  <c r="L21" s="1"/>
  <c r="G178" i="5" s="1"/>
  <c r="T178" s="1"/>
  <c r="J21" i="3"/>
  <c r="F167" i="5" s="1"/>
  <c r="K19" i="3"/>
  <c r="L19" s="1"/>
  <c r="G107" i="5" s="1"/>
  <c r="T107" s="1"/>
  <c r="J19" i="3"/>
  <c r="K17"/>
  <c r="L17" s="1"/>
  <c r="J17"/>
  <c r="F47" i="5" s="1"/>
  <c r="K15" i="3"/>
  <c r="L15" s="1"/>
  <c r="G256" i="5" s="1"/>
  <c r="T256" s="1"/>
  <c r="J15" i="3"/>
  <c r="K13"/>
  <c r="L13" s="1"/>
  <c r="O365" i="5" s="1"/>
  <c r="S365" s="1"/>
  <c r="J13" i="3"/>
  <c r="K11"/>
  <c r="L11" s="1"/>
  <c r="J11"/>
  <c r="K9"/>
  <c r="L9" s="1"/>
  <c r="J9"/>
  <c r="K7"/>
  <c r="L7" s="1"/>
  <c r="J7"/>
  <c r="F81" i="5" l="1"/>
  <c r="F191"/>
  <c r="G185"/>
  <c r="T185" s="1"/>
  <c r="F179"/>
  <c r="G167"/>
  <c r="T167" s="1"/>
  <c r="G191"/>
  <c r="T191" s="1"/>
  <c r="F178"/>
  <c r="F185"/>
  <c r="G179"/>
  <c r="T179" s="1"/>
  <c r="N153"/>
  <c r="N354"/>
  <c r="N24"/>
  <c r="N365"/>
  <c r="N127"/>
  <c r="N336"/>
  <c r="N280"/>
  <c r="N358"/>
  <c r="N88"/>
  <c r="N18"/>
  <c r="N247"/>
  <c r="N276"/>
  <c r="N288"/>
  <c r="N65"/>
  <c r="N322"/>
  <c r="N306"/>
  <c r="N298"/>
  <c r="N172"/>
  <c r="N148"/>
  <c r="N58"/>
  <c r="N46"/>
  <c r="N34"/>
  <c r="N329"/>
  <c r="N317"/>
  <c r="N305"/>
  <c r="N35"/>
  <c r="N220"/>
  <c r="N196"/>
  <c r="N53"/>
  <c r="N208"/>
  <c r="N41"/>
  <c r="N310"/>
  <c r="N294"/>
  <c r="N160"/>
  <c r="N84"/>
  <c r="N78"/>
  <c r="N72"/>
  <c r="N66"/>
  <c r="N335"/>
  <c r="N323"/>
  <c r="N311"/>
  <c r="N187"/>
  <c r="N47"/>
  <c r="N23"/>
  <c r="N324"/>
  <c r="N165"/>
  <c r="N29"/>
  <c r="N177"/>
  <c r="N17"/>
  <c r="N346"/>
  <c r="N330"/>
  <c r="N124"/>
  <c r="N100"/>
  <c r="N30"/>
  <c r="N353"/>
  <c r="N341"/>
  <c r="N175"/>
  <c r="N163"/>
  <c r="N151"/>
  <c r="N139"/>
  <c r="N300"/>
  <c r="N268"/>
  <c r="N244"/>
  <c r="N11"/>
  <c r="N312"/>
  <c r="N256"/>
  <c r="N232"/>
  <c r="N10"/>
  <c r="N342"/>
  <c r="N334"/>
  <c r="N318"/>
  <c r="N136"/>
  <c r="N112"/>
  <c r="N60"/>
  <c r="N54"/>
  <c r="N48"/>
  <c r="N42"/>
  <c r="N36"/>
  <c r="N22"/>
  <c r="N359"/>
  <c r="N347"/>
  <c r="N235"/>
  <c r="N223"/>
  <c r="N211"/>
  <c r="N199"/>
  <c r="N252"/>
  <c r="N228"/>
  <c r="N77"/>
  <c r="N264"/>
  <c r="N240"/>
  <c r="N216"/>
  <c r="N113"/>
  <c r="N282"/>
  <c r="N274"/>
  <c r="N258"/>
  <c r="N250"/>
  <c r="N234"/>
  <c r="N144"/>
  <c r="N138"/>
  <c r="N120"/>
  <c r="N114"/>
  <c r="N106"/>
  <c r="N96"/>
  <c r="N90"/>
  <c r="N82"/>
  <c r="N70"/>
  <c r="N287"/>
  <c r="N281"/>
  <c r="N263"/>
  <c r="N257"/>
  <c r="N83"/>
  <c r="N59"/>
  <c r="N101"/>
  <c r="N184"/>
  <c r="N89"/>
  <c r="N286"/>
  <c r="N270"/>
  <c r="N262"/>
  <c r="N246"/>
  <c r="N132"/>
  <c r="N126"/>
  <c r="N108"/>
  <c r="N102"/>
  <c r="N94"/>
  <c r="N299"/>
  <c r="N293"/>
  <c r="N275"/>
  <c r="N269"/>
  <c r="N95"/>
  <c r="N71"/>
  <c r="N204"/>
  <c r="N180"/>
  <c r="N125"/>
  <c r="N192"/>
  <c r="N226"/>
  <c r="N210"/>
  <c r="N202"/>
  <c r="N186"/>
  <c r="N168"/>
  <c r="N162"/>
  <c r="N154"/>
  <c r="N130"/>
  <c r="N245"/>
  <c r="N233"/>
  <c r="N221"/>
  <c r="N209"/>
  <c r="N197"/>
  <c r="N107"/>
  <c r="N173"/>
  <c r="N149"/>
  <c r="N161"/>
  <c r="N137"/>
  <c r="N238"/>
  <c r="N222"/>
  <c r="N214"/>
  <c r="N198"/>
  <c r="N190"/>
  <c r="N174"/>
  <c r="N166"/>
  <c r="N156"/>
  <c r="N150"/>
  <c r="N142"/>
  <c r="N118"/>
  <c r="N251"/>
  <c r="N239"/>
  <c r="N227"/>
  <c r="N215"/>
  <c r="N203"/>
  <c r="N155"/>
  <c r="N143"/>
  <c r="N131"/>
  <c r="N119"/>
  <c r="N178"/>
  <c r="N185"/>
  <c r="N191"/>
  <c r="N179"/>
  <c r="N167"/>
  <c r="F337"/>
  <c r="F358"/>
  <c r="F346"/>
  <c r="F336"/>
  <c r="F330"/>
  <c r="F322"/>
  <c r="F312"/>
  <c r="F306"/>
  <c r="F298"/>
  <c r="F288"/>
  <c r="F282"/>
  <c r="F276"/>
  <c r="F270"/>
  <c r="F264"/>
  <c r="F258"/>
  <c r="F252"/>
  <c r="F246"/>
  <c r="F240"/>
  <c r="F234"/>
  <c r="F228"/>
  <c r="F222"/>
  <c r="F216"/>
  <c r="F210"/>
  <c r="F204"/>
  <c r="F198"/>
  <c r="F192"/>
  <c r="F186"/>
  <c r="F180"/>
  <c r="F174"/>
  <c r="F168"/>
  <c r="F162"/>
  <c r="F156"/>
  <c r="F150"/>
  <c r="F144"/>
  <c r="F138"/>
  <c r="F132"/>
  <c r="F126"/>
  <c r="F120"/>
  <c r="F114"/>
  <c r="F108"/>
  <c r="F102"/>
  <c r="F96"/>
  <c r="F90"/>
  <c r="F84"/>
  <c r="F78"/>
  <c r="F70"/>
  <c r="F60"/>
  <c r="F54"/>
  <c r="F46"/>
  <c r="F36"/>
  <c r="F30"/>
  <c r="F24"/>
  <c r="F17"/>
  <c r="F359"/>
  <c r="F347"/>
  <c r="F335"/>
  <c r="F323"/>
  <c r="F311"/>
  <c r="F299"/>
  <c r="F287"/>
  <c r="F275"/>
  <c r="F263"/>
  <c r="F251"/>
  <c r="F245"/>
  <c r="F235"/>
  <c r="F227"/>
  <c r="F221"/>
  <c r="F211"/>
  <c r="F203"/>
  <c r="F197"/>
  <c r="F187"/>
  <c r="F175"/>
  <c r="F163"/>
  <c r="F155"/>
  <c r="F151"/>
  <c r="F143"/>
  <c r="F139"/>
  <c r="F131"/>
  <c r="F125"/>
  <c r="F113"/>
  <c r="F101"/>
  <c r="F89"/>
  <c r="F77"/>
  <c r="F65"/>
  <c r="F53"/>
  <c r="F41"/>
  <c r="F29"/>
  <c r="F23"/>
  <c r="F354"/>
  <c r="F342"/>
  <c r="F334"/>
  <c r="F324"/>
  <c r="F318"/>
  <c r="F310"/>
  <c r="F300"/>
  <c r="F294"/>
  <c r="F286"/>
  <c r="F280"/>
  <c r="F274"/>
  <c r="F268"/>
  <c r="F262"/>
  <c r="F256"/>
  <c r="F250"/>
  <c r="F244"/>
  <c r="F238"/>
  <c r="F232"/>
  <c r="F226"/>
  <c r="F220"/>
  <c r="F214"/>
  <c r="F208"/>
  <c r="F202"/>
  <c r="F196"/>
  <c r="F190"/>
  <c r="F184"/>
  <c r="F172"/>
  <c r="F166"/>
  <c r="F160"/>
  <c r="F154"/>
  <c r="F148"/>
  <c r="F142"/>
  <c r="F136"/>
  <c r="F130"/>
  <c r="F124"/>
  <c r="F118"/>
  <c r="F112"/>
  <c r="F106"/>
  <c r="F100"/>
  <c r="F94"/>
  <c r="F88"/>
  <c r="F82"/>
  <c r="F72"/>
  <c r="F66"/>
  <c r="F58"/>
  <c r="F48"/>
  <c r="F42"/>
  <c r="F34"/>
  <c r="F11"/>
  <c r="F22"/>
  <c r="F365"/>
  <c r="F353"/>
  <c r="F341"/>
  <c r="F329"/>
  <c r="F317"/>
  <c r="F305"/>
  <c r="F293"/>
  <c r="F281"/>
  <c r="F269"/>
  <c r="F257"/>
  <c r="F247"/>
  <c r="F239"/>
  <c r="F233"/>
  <c r="F223"/>
  <c r="F215"/>
  <c r="F209"/>
  <c r="F199"/>
  <c r="F177"/>
  <c r="F173"/>
  <c r="F165"/>
  <c r="F161"/>
  <c r="F153"/>
  <c r="F149"/>
  <c r="F141"/>
  <c r="F137"/>
  <c r="F127"/>
  <c r="F119"/>
  <c r="F107"/>
  <c r="F95"/>
  <c r="F83"/>
  <c r="F71"/>
  <c r="F59"/>
  <c r="F35"/>
  <c r="F10"/>
  <c r="F18"/>
  <c r="G82"/>
  <c r="T82" s="1"/>
  <c r="G65"/>
  <c r="T65" s="1"/>
  <c r="G166"/>
  <c r="T166" s="1"/>
  <c r="G143"/>
  <c r="T143" s="1"/>
  <c r="G215"/>
  <c r="T215" s="1"/>
  <c r="G161"/>
  <c r="T161" s="1"/>
  <c r="G209"/>
  <c r="T209" s="1"/>
  <c r="G103"/>
  <c r="T103" s="1"/>
  <c r="G259"/>
  <c r="T259" s="1"/>
  <c r="G64"/>
  <c r="T64" s="1"/>
  <c r="G129"/>
  <c r="T129" s="1"/>
  <c r="G292"/>
  <c r="T292" s="1"/>
  <c r="G12"/>
  <c r="T12" s="1"/>
  <c r="G70"/>
  <c r="T70" s="1"/>
  <c r="G238"/>
  <c r="T238" s="1"/>
  <c r="G47"/>
  <c r="T47" s="1"/>
  <c r="G223"/>
  <c r="T223" s="1"/>
  <c r="G311"/>
  <c r="T311" s="1"/>
  <c r="G282"/>
  <c r="T282" s="1"/>
  <c r="G125"/>
  <c r="T125" s="1"/>
  <c r="G245"/>
  <c r="T245" s="1"/>
  <c r="G184"/>
  <c r="T184" s="1"/>
  <c r="G22"/>
  <c r="T22" s="1"/>
  <c r="G23"/>
  <c r="T23" s="1"/>
  <c r="G132"/>
  <c r="T132" s="1"/>
  <c r="G94"/>
  <c r="T94" s="1"/>
  <c r="G334"/>
  <c r="T334" s="1"/>
  <c r="G127"/>
  <c r="T127" s="1"/>
  <c r="G199"/>
  <c r="T199" s="1"/>
  <c r="G336"/>
  <c r="T336" s="1"/>
  <c r="G60"/>
  <c r="T60" s="1"/>
  <c r="G18"/>
  <c r="T18" s="1"/>
  <c r="G130"/>
  <c r="T130" s="1"/>
  <c r="G210"/>
  <c r="T210" s="1"/>
  <c r="G322"/>
  <c r="T322" s="1"/>
  <c r="G101"/>
  <c r="T101" s="1"/>
  <c r="G341"/>
  <c r="T341" s="1"/>
  <c r="G136"/>
  <c r="T136" s="1"/>
  <c r="G312"/>
  <c r="T312" s="1"/>
  <c r="G100"/>
  <c r="T100" s="1"/>
  <c r="G78"/>
  <c r="T78" s="1"/>
  <c r="G59"/>
  <c r="T59" s="1"/>
  <c r="G139"/>
  <c r="T139" s="1"/>
  <c r="G299"/>
  <c r="T299" s="1"/>
  <c r="G172"/>
  <c r="T172" s="1"/>
  <c r="G252"/>
  <c r="T252" s="1"/>
  <c r="G234"/>
  <c r="T234" s="1"/>
  <c r="G346"/>
  <c r="T346" s="1"/>
  <c r="G53"/>
  <c r="T53" s="1"/>
  <c r="G305"/>
  <c r="T305" s="1"/>
  <c r="G148"/>
  <c r="T148" s="1"/>
  <c r="G11"/>
  <c r="T11" s="1"/>
  <c r="U11" s="1"/>
  <c r="G163"/>
  <c r="T163" s="1"/>
  <c r="G239"/>
  <c r="T239" s="1"/>
  <c r="G168"/>
  <c r="T168" s="1"/>
  <c r="G34"/>
  <c r="T34" s="1"/>
  <c r="G306"/>
  <c r="T306" s="1"/>
  <c r="G141"/>
  <c r="T141" s="1"/>
  <c r="G233"/>
  <c r="T233" s="1"/>
  <c r="G280"/>
  <c r="T280" s="1"/>
  <c r="G88"/>
  <c r="T88" s="1"/>
  <c r="G288"/>
  <c r="T288" s="1"/>
  <c r="G29"/>
  <c r="T29" s="1"/>
  <c r="O184"/>
  <c r="S184" s="1"/>
  <c r="O77"/>
  <c r="S77" s="1"/>
  <c r="O90"/>
  <c r="S90" s="1"/>
  <c r="O299"/>
  <c r="S299" s="1"/>
  <c r="O59"/>
  <c r="S59" s="1"/>
  <c r="O282"/>
  <c r="S282" s="1"/>
  <c r="O125"/>
  <c r="S125" s="1"/>
  <c r="O245"/>
  <c r="S245" s="1"/>
  <c r="O222"/>
  <c r="S222" s="1"/>
  <c r="O251"/>
  <c r="S251" s="1"/>
  <c r="O150"/>
  <c r="S150" s="1"/>
  <c r="G216"/>
  <c r="T216" s="1"/>
  <c r="O228"/>
  <c r="S228" s="1"/>
  <c r="O83"/>
  <c r="S83" s="1"/>
  <c r="O246"/>
  <c r="S246" s="1"/>
  <c r="O94"/>
  <c r="S94" s="1"/>
  <c r="O269"/>
  <c r="S269" s="1"/>
  <c r="O232"/>
  <c r="S232" s="1"/>
  <c r="O29"/>
  <c r="S29" s="1"/>
  <c r="O300"/>
  <c r="S300" s="1"/>
  <c r="O136"/>
  <c r="S136" s="1"/>
  <c r="O60"/>
  <c r="S60" s="1"/>
  <c r="O175"/>
  <c r="S175" s="1"/>
  <c r="O334"/>
  <c r="S334" s="1"/>
  <c r="O163"/>
  <c r="S163" s="1"/>
  <c r="O54"/>
  <c r="S54" s="1"/>
  <c r="O211"/>
  <c r="S211" s="1"/>
  <c r="G36"/>
  <c r="T36" s="1"/>
  <c r="O240"/>
  <c r="S240" s="1"/>
  <c r="U240" s="1"/>
  <c r="O102"/>
  <c r="S102" s="1"/>
  <c r="O108"/>
  <c r="S108" s="1"/>
  <c r="O270"/>
  <c r="S270" s="1"/>
  <c r="O71"/>
  <c r="S71" s="1"/>
  <c r="O281"/>
  <c r="S281" s="1"/>
  <c r="O258"/>
  <c r="S258" s="1"/>
  <c r="O137"/>
  <c r="S137" s="1"/>
  <c r="O180"/>
  <c r="S180" s="1"/>
  <c r="O168"/>
  <c r="S168" s="1"/>
  <c r="O130"/>
  <c r="S130" s="1"/>
  <c r="O210"/>
  <c r="S210" s="1"/>
  <c r="O239"/>
  <c r="S239" s="1"/>
  <c r="O178"/>
  <c r="S178" s="1"/>
  <c r="U178" s="1"/>
  <c r="O185"/>
  <c r="S185" s="1"/>
  <c r="O179"/>
  <c r="S179" s="1"/>
  <c r="U179" s="1"/>
  <c r="O177"/>
  <c r="S177" s="1"/>
  <c r="U177" s="1"/>
  <c r="O312"/>
  <c r="S312" s="1"/>
  <c r="O268"/>
  <c r="S268" s="1"/>
  <c r="O151"/>
  <c r="S151" s="1"/>
  <c r="O235"/>
  <c r="S235" s="1"/>
  <c r="U235" s="1"/>
  <c r="O100"/>
  <c r="S100" s="1"/>
  <c r="O359"/>
  <c r="S359" s="1"/>
  <c r="O48"/>
  <c r="S48" s="1"/>
  <c r="O139"/>
  <c r="S139" s="1"/>
  <c r="O346"/>
  <c r="S346" s="1"/>
  <c r="G24"/>
  <c r="T24" s="1"/>
  <c r="O288"/>
  <c r="S288" s="1"/>
  <c r="O220"/>
  <c r="S220" s="1"/>
  <c r="O148"/>
  <c r="S148" s="1"/>
  <c r="O329"/>
  <c r="S329" s="1"/>
  <c r="O66"/>
  <c r="S66" s="1"/>
  <c r="O35"/>
  <c r="S35" s="1"/>
  <c r="O310"/>
  <c r="S310" s="1"/>
  <c r="O317"/>
  <c r="S317" s="1"/>
  <c r="O306"/>
  <c r="S306" s="1"/>
  <c r="G347"/>
  <c r="T347" s="1"/>
  <c r="O208"/>
  <c r="S208" s="1"/>
  <c r="O276"/>
  <c r="S276" s="1"/>
  <c r="O84"/>
  <c r="S84" s="1"/>
  <c r="U84" s="1"/>
  <c r="O311"/>
  <c r="S311" s="1"/>
  <c r="O172"/>
  <c r="S172" s="1"/>
  <c r="O78"/>
  <c r="S78" s="1"/>
  <c r="O298"/>
  <c r="S298" s="1"/>
  <c r="O161"/>
  <c r="S161" s="1"/>
  <c r="O154"/>
  <c r="S154" s="1"/>
  <c r="O227"/>
  <c r="S227" s="1"/>
  <c r="O214"/>
  <c r="S214" s="1"/>
  <c r="O174"/>
  <c r="S174" s="1"/>
  <c r="O202"/>
  <c r="S202" s="1"/>
  <c r="O131"/>
  <c r="S131" s="1"/>
  <c r="O113"/>
  <c r="S113" s="1"/>
  <c r="O95"/>
  <c r="S95" s="1"/>
  <c r="O106"/>
  <c r="S106" s="1"/>
  <c r="O263"/>
  <c r="S263" s="1"/>
  <c r="O234"/>
  <c r="S234" s="1"/>
  <c r="G228"/>
  <c r="T228" s="1"/>
  <c r="O280"/>
  <c r="S280" s="1"/>
  <c r="O24"/>
  <c r="S24" s="1"/>
  <c r="O358"/>
  <c r="S358" s="1"/>
  <c r="O127"/>
  <c r="S127" s="1"/>
  <c r="O88"/>
  <c r="S88" s="1"/>
  <c r="G310"/>
  <c r="T310" s="1"/>
  <c r="G323"/>
  <c r="T323" s="1"/>
  <c r="G196"/>
  <c r="T196" s="1"/>
  <c r="G113"/>
  <c r="T113" s="1"/>
  <c r="G353"/>
  <c r="T353" s="1"/>
  <c r="U353" s="1"/>
  <c r="G204"/>
  <c r="T204" s="1"/>
  <c r="O190"/>
  <c r="S190" s="1"/>
  <c r="G46"/>
  <c r="T46" s="1"/>
  <c r="G281"/>
  <c r="T281" s="1"/>
  <c r="G298"/>
  <c r="T298" s="1"/>
  <c r="G142"/>
  <c r="T142" s="1"/>
  <c r="G214"/>
  <c r="T214" s="1"/>
  <c r="G342"/>
  <c r="T342" s="1"/>
  <c r="G227"/>
  <c r="T227" s="1"/>
  <c r="G124"/>
  <c r="T124" s="1"/>
  <c r="O143"/>
  <c r="S143" s="1"/>
  <c r="O155"/>
  <c r="S155" s="1"/>
  <c r="G150"/>
  <c r="T150" s="1"/>
  <c r="G222"/>
  <c r="T222" s="1"/>
  <c r="G71"/>
  <c r="T71" s="1"/>
  <c r="G287"/>
  <c r="T287" s="1"/>
  <c r="G138"/>
  <c r="T138" s="1"/>
  <c r="O173"/>
  <c r="S173" s="1"/>
  <c r="G160"/>
  <c r="T160" s="1"/>
  <c r="G317"/>
  <c r="T317" s="1"/>
  <c r="G186"/>
  <c r="T186" s="1"/>
  <c r="G149"/>
  <c r="T149" s="1"/>
  <c r="G190"/>
  <c r="T190" s="1"/>
  <c r="G155"/>
  <c r="T155" s="1"/>
  <c r="U155" s="1"/>
  <c r="G203"/>
  <c r="T203" s="1"/>
  <c r="G154"/>
  <c r="T154" s="1"/>
  <c r="G202"/>
  <c r="T202" s="1"/>
  <c r="U202" s="1"/>
  <c r="G173"/>
  <c r="T173" s="1"/>
  <c r="G197"/>
  <c r="T197" s="1"/>
  <c r="G366"/>
  <c r="T366" s="1"/>
  <c r="G115"/>
  <c r="T115" s="1"/>
  <c r="G271"/>
  <c r="T271" s="1"/>
  <c r="G304"/>
  <c r="T304" s="1"/>
  <c r="G348"/>
  <c r="T348" s="1"/>
  <c r="G76"/>
  <c r="T76" s="1"/>
  <c r="G268"/>
  <c r="T268" s="1"/>
  <c r="G118"/>
  <c r="T118" s="1"/>
  <c r="G286"/>
  <c r="T286" s="1"/>
  <c r="G151"/>
  <c r="T151" s="1"/>
  <c r="G235"/>
  <c r="T235" s="1"/>
  <c r="G58"/>
  <c r="T58" s="1"/>
  <c r="G77"/>
  <c r="T77" s="1"/>
  <c r="G177"/>
  <c r="T177" s="1"/>
  <c r="G293"/>
  <c r="T293" s="1"/>
  <c r="G264"/>
  <c r="T264" s="1"/>
  <c r="G246"/>
  <c r="T246" s="1"/>
  <c r="G83"/>
  <c r="T83" s="1"/>
  <c r="G54"/>
  <c r="T54" s="1"/>
  <c r="G126"/>
  <c r="T126" s="1"/>
  <c r="G358"/>
  <c r="T358" s="1"/>
  <c r="G175"/>
  <c r="T175" s="1"/>
  <c r="U175" s="1"/>
  <c r="G247"/>
  <c r="T247" s="1"/>
  <c r="G72"/>
  <c r="T72" s="1"/>
  <c r="G244"/>
  <c r="T244" s="1"/>
  <c r="G42"/>
  <c r="T42" s="1"/>
  <c r="G162"/>
  <c r="T162" s="1"/>
  <c r="G258"/>
  <c r="T258" s="1"/>
  <c r="U258" s="1"/>
  <c r="G41"/>
  <c r="T41" s="1"/>
  <c r="G137"/>
  <c r="T137" s="1"/>
  <c r="G365"/>
  <c r="T365" s="1"/>
  <c r="U365" s="1"/>
  <c r="G232"/>
  <c r="T232" s="1"/>
  <c r="U232" s="1"/>
  <c r="G48"/>
  <c r="T48" s="1"/>
  <c r="G30"/>
  <c r="T30" s="1"/>
  <c r="G294"/>
  <c r="T294" s="1"/>
  <c r="G95"/>
  <c r="T95" s="1"/>
  <c r="U95" s="1"/>
  <c r="G251"/>
  <c r="T251" s="1"/>
  <c r="G144"/>
  <c r="T144" s="1"/>
  <c r="G276"/>
  <c r="T276" s="1"/>
  <c r="G90"/>
  <c r="T90" s="1"/>
  <c r="U90" s="1"/>
  <c r="G274"/>
  <c r="T274" s="1"/>
  <c r="G17"/>
  <c r="T17" s="1"/>
  <c r="G89"/>
  <c r="T89" s="1"/>
  <c r="G120"/>
  <c r="T120" s="1"/>
  <c r="G318"/>
  <c r="T318" s="1"/>
  <c r="G119"/>
  <c r="T119" s="1"/>
  <c r="G211"/>
  <c r="T211" s="1"/>
  <c r="G275"/>
  <c r="T275" s="1"/>
  <c r="G300"/>
  <c r="T300" s="1"/>
  <c r="G114"/>
  <c r="T114" s="1"/>
  <c r="G354"/>
  <c r="T354" s="1"/>
  <c r="G153"/>
  <c r="T153" s="1"/>
  <c r="G269"/>
  <c r="T269" s="1"/>
  <c r="G335"/>
  <c r="T335" s="1"/>
  <c r="G192"/>
  <c r="T192" s="1"/>
  <c r="G226"/>
  <c r="T226" s="1"/>
  <c r="G329"/>
  <c r="T329" s="1"/>
  <c r="U329" s="1"/>
  <c r="G330"/>
  <c r="T330" s="1"/>
  <c r="O264"/>
  <c r="S264" s="1"/>
  <c r="O70"/>
  <c r="S70" s="1"/>
  <c r="U70" s="1"/>
  <c r="O286"/>
  <c r="S286" s="1"/>
  <c r="O293"/>
  <c r="S293" s="1"/>
  <c r="O96"/>
  <c r="S96" s="1"/>
  <c r="G208"/>
  <c r="T208" s="1"/>
  <c r="U208" s="1"/>
  <c r="O204"/>
  <c r="S204" s="1"/>
  <c r="O156"/>
  <c r="S156" s="1"/>
  <c r="O238"/>
  <c r="S238" s="1"/>
  <c r="O118"/>
  <c r="S118" s="1"/>
  <c r="O107"/>
  <c r="S107" s="1"/>
  <c r="U107" s="1"/>
  <c r="O101"/>
  <c r="S101" s="1"/>
  <c r="O262"/>
  <c r="S262" s="1"/>
  <c r="O132"/>
  <c r="S132" s="1"/>
  <c r="O275"/>
  <c r="S275" s="1"/>
  <c r="O126"/>
  <c r="S126" s="1"/>
  <c r="G240"/>
  <c r="T240" s="1"/>
  <c r="O11"/>
  <c r="S11" s="1"/>
  <c r="O244"/>
  <c r="S244" s="1"/>
  <c r="O22"/>
  <c r="S22" s="1"/>
  <c r="O341"/>
  <c r="S341" s="1"/>
  <c r="O124"/>
  <c r="S124" s="1"/>
  <c r="O318"/>
  <c r="S318" s="1"/>
  <c r="O347"/>
  <c r="S347" s="1"/>
  <c r="O42"/>
  <c r="S42" s="1"/>
  <c r="O199"/>
  <c r="S199" s="1"/>
  <c r="O330"/>
  <c r="S330" s="1"/>
  <c r="O89"/>
  <c r="S89" s="1"/>
  <c r="O252"/>
  <c r="S252" s="1"/>
  <c r="O82"/>
  <c r="S82" s="1"/>
  <c r="U82" s="1"/>
  <c r="O114"/>
  <c r="S114" s="1"/>
  <c r="O274"/>
  <c r="S274" s="1"/>
  <c r="O120"/>
  <c r="S120" s="1"/>
  <c r="O287"/>
  <c r="S287" s="1"/>
  <c r="U287" s="1"/>
  <c r="G96"/>
  <c r="T96" s="1"/>
  <c r="U96" s="1"/>
  <c r="O192"/>
  <c r="S192" s="1"/>
  <c r="O119"/>
  <c r="S119" s="1"/>
  <c r="O233"/>
  <c r="S233" s="1"/>
  <c r="O162"/>
  <c r="S162" s="1"/>
  <c r="O226"/>
  <c r="S226" s="1"/>
  <c r="G156"/>
  <c r="T156" s="1"/>
  <c r="O167"/>
  <c r="S167" s="1"/>
  <c r="U167" s="1"/>
  <c r="O191"/>
  <c r="S191" s="1"/>
  <c r="O17"/>
  <c r="S17" s="1"/>
  <c r="O256"/>
  <c r="S256" s="1"/>
  <c r="U256" s="1"/>
  <c r="O165"/>
  <c r="S165" s="1"/>
  <c r="O324"/>
  <c r="S324" s="1"/>
  <c r="O10"/>
  <c r="S10" s="1"/>
  <c r="O36"/>
  <c r="S36" s="1"/>
  <c r="O342"/>
  <c r="S342" s="1"/>
  <c r="U342" s="1"/>
  <c r="O30"/>
  <c r="S30" s="1"/>
  <c r="O112"/>
  <c r="S112" s="1"/>
  <c r="O223"/>
  <c r="S223" s="1"/>
  <c r="O41"/>
  <c r="S41" s="1"/>
  <c r="O53"/>
  <c r="S53" s="1"/>
  <c r="O72"/>
  <c r="S72" s="1"/>
  <c r="O323"/>
  <c r="S323" s="1"/>
  <c r="O34"/>
  <c r="S34" s="1"/>
  <c r="U34" s="1"/>
  <c r="O187"/>
  <c r="S187" s="1"/>
  <c r="O23"/>
  <c r="S23" s="1"/>
  <c r="O46"/>
  <c r="S46" s="1"/>
  <c r="O335"/>
  <c r="S335" s="1"/>
  <c r="O322"/>
  <c r="S322" s="1"/>
  <c r="O65"/>
  <c r="S65" s="1"/>
  <c r="U65" s="1"/>
  <c r="O196"/>
  <c r="S196" s="1"/>
  <c r="O58"/>
  <c r="S58" s="1"/>
  <c r="O294"/>
  <c r="S294" s="1"/>
  <c r="O47"/>
  <c r="S47" s="1"/>
  <c r="O305"/>
  <c r="S305" s="1"/>
  <c r="U305" s="1"/>
  <c r="O160"/>
  <c r="S160" s="1"/>
  <c r="U160" s="1"/>
  <c r="G220"/>
  <c r="T220" s="1"/>
  <c r="U220" s="1"/>
  <c r="O149"/>
  <c r="S149" s="1"/>
  <c r="O198"/>
  <c r="S198" s="1"/>
  <c r="O209"/>
  <c r="S209" s="1"/>
  <c r="U209" s="1"/>
  <c r="O142"/>
  <c r="S142" s="1"/>
  <c r="U142" s="1"/>
  <c r="O186"/>
  <c r="S186" s="1"/>
  <c r="O221"/>
  <c r="S221" s="1"/>
  <c r="U221" s="1"/>
  <c r="G180"/>
  <c r="T180" s="1"/>
  <c r="U180" s="1"/>
  <c r="O216"/>
  <c r="S216" s="1"/>
  <c r="O257"/>
  <c r="S257" s="1"/>
  <c r="U257" s="1"/>
  <c r="O138"/>
  <c r="S138" s="1"/>
  <c r="O144"/>
  <c r="S144" s="1"/>
  <c r="O250"/>
  <c r="S250" s="1"/>
  <c r="O153"/>
  <c r="S153" s="1"/>
  <c r="O336"/>
  <c r="S336" s="1"/>
  <c r="U336" s="1"/>
  <c r="O247"/>
  <c r="S247" s="1"/>
  <c r="O18"/>
  <c r="S18" s="1"/>
  <c r="U18" s="1"/>
  <c r="O354"/>
  <c r="S354" s="1"/>
  <c r="G35"/>
  <c r="T35" s="1"/>
  <c r="G112"/>
  <c r="T112" s="1"/>
  <c r="U112" s="1"/>
  <c r="G106"/>
  <c r="T106" s="1"/>
  <c r="G165"/>
  <c r="T165" s="1"/>
  <c r="G10"/>
  <c r="T10" s="1"/>
  <c r="O215"/>
  <c r="S215" s="1"/>
  <c r="O197"/>
  <c r="S197" s="1"/>
  <c r="G263"/>
  <c r="T263" s="1"/>
  <c r="G324"/>
  <c r="T324" s="1"/>
  <c r="G174"/>
  <c r="T174" s="1"/>
  <c r="G262"/>
  <c r="T262" s="1"/>
  <c r="G131"/>
  <c r="T131" s="1"/>
  <c r="G359"/>
  <c r="T359" s="1"/>
  <c r="G108"/>
  <c r="T108" s="1"/>
  <c r="O166"/>
  <c r="S166" s="1"/>
  <c r="O203"/>
  <c r="S203" s="1"/>
  <c r="G102"/>
  <c r="T102" s="1"/>
  <c r="G198"/>
  <c r="T198" s="1"/>
  <c r="G270"/>
  <c r="T270" s="1"/>
  <c r="G187"/>
  <c r="T187" s="1"/>
  <c r="G66"/>
  <c r="T66" s="1"/>
  <c r="G250"/>
  <c r="T250" s="1"/>
  <c r="U101"/>
  <c r="U252"/>
  <c r="U228"/>
  <c r="U268"/>
  <c r="U246"/>
  <c r="U83"/>
  <c r="U276"/>
  <c r="U211"/>
  <c r="U269"/>
  <c r="O51"/>
  <c r="S51" s="1"/>
  <c r="O303"/>
  <c r="S303" s="1"/>
  <c r="O301"/>
  <c r="S301" s="1"/>
  <c r="O75"/>
  <c r="S75" s="1"/>
  <c r="O327"/>
  <c r="S327" s="1"/>
  <c r="O313"/>
  <c r="S313" s="1"/>
  <c r="O39"/>
  <c r="S39" s="1"/>
  <c r="O315"/>
  <c r="S315" s="1"/>
  <c r="O289"/>
  <c r="S289" s="1"/>
  <c r="O63"/>
  <c r="S63" s="1"/>
  <c r="O291"/>
  <c r="S291" s="1"/>
  <c r="O279"/>
  <c r="S279" s="1"/>
  <c r="O277"/>
  <c r="S277" s="1"/>
  <c r="O265"/>
  <c r="S265" s="1"/>
  <c r="O87"/>
  <c r="S87" s="1"/>
  <c r="O85"/>
  <c r="S85" s="1"/>
  <c r="O61"/>
  <c r="S61" s="1"/>
  <c r="O97"/>
  <c r="S97" s="1"/>
  <c r="O73"/>
  <c r="S73" s="1"/>
  <c r="O49"/>
  <c r="S49" s="1"/>
  <c r="O207"/>
  <c r="S207" s="1"/>
  <c r="O171"/>
  <c r="S171" s="1"/>
  <c r="O159"/>
  <c r="S159" s="1"/>
  <c r="O31"/>
  <c r="S31" s="1"/>
  <c r="O343"/>
  <c r="S343" s="1"/>
  <c r="O195"/>
  <c r="S195" s="1"/>
  <c r="O181"/>
  <c r="S181" s="1"/>
  <c r="O45"/>
  <c r="S45" s="1"/>
  <c r="O33"/>
  <c r="S33" s="1"/>
  <c r="O115"/>
  <c r="S115" s="1"/>
  <c r="O271"/>
  <c r="S271" s="1"/>
  <c r="U271" s="1"/>
  <c r="O64"/>
  <c r="S64" s="1"/>
  <c r="U64" s="1"/>
  <c r="O12"/>
  <c r="S12" s="1"/>
  <c r="U12" s="1"/>
  <c r="O103"/>
  <c r="S103" s="1"/>
  <c r="U103" s="1"/>
  <c r="O366"/>
  <c r="S366" s="1"/>
  <c r="O76"/>
  <c r="S76" s="1"/>
  <c r="O259"/>
  <c r="S259" s="1"/>
  <c r="U259" s="1"/>
  <c r="O348"/>
  <c r="S348" s="1"/>
  <c r="U348" s="1"/>
  <c r="O292"/>
  <c r="S292" s="1"/>
  <c r="O141"/>
  <c r="S141" s="1"/>
  <c r="U141" s="1"/>
  <c r="O304"/>
  <c r="S304" s="1"/>
  <c r="U304" s="1"/>
  <c r="O129"/>
  <c r="S129" s="1"/>
  <c r="O349"/>
  <c r="S349" s="1"/>
  <c r="O27"/>
  <c r="S27" s="1"/>
  <c r="O339"/>
  <c r="S339" s="1"/>
  <c r="O325"/>
  <c r="S325" s="1"/>
  <c r="O351"/>
  <c r="S351" s="1"/>
  <c r="O337"/>
  <c r="S337" s="1"/>
  <c r="O13"/>
  <c r="S13" s="1"/>
  <c r="O37"/>
  <c r="S37" s="1"/>
  <c r="O25"/>
  <c r="S25" s="1"/>
  <c r="O15"/>
  <c r="S15" s="1"/>
  <c r="O67"/>
  <c r="S67" s="1"/>
  <c r="O319"/>
  <c r="S319" s="1"/>
  <c r="O43"/>
  <c r="S43" s="1"/>
  <c r="O16"/>
  <c r="S16" s="1"/>
  <c r="O307"/>
  <c r="S307" s="1"/>
  <c r="O295"/>
  <c r="S295" s="1"/>
  <c r="O331"/>
  <c r="S331" s="1"/>
  <c r="O79"/>
  <c r="S79" s="1"/>
  <c r="O28"/>
  <c r="S28" s="1"/>
  <c r="O183"/>
  <c r="S183" s="1"/>
  <c r="O55"/>
  <c r="S55" s="1"/>
  <c r="O40"/>
  <c r="S40" s="1"/>
  <c r="O364"/>
  <c r="S364" s="1"/>
  <c r="O340"/>
  <c r="S340" s="1"/>
  <c r="O93"/>
  <c r="S93" s="1"/>
  <c r="O69"/>
  <c r="S69" s="1"/>
  <c r="O352"/>
  <c r="S352" s="1"/>
  <c r="O328"/>
  <c r="S328" s="1"/>
  <c r="O81"/>
  <c r="S81" s="1"/>
  <c r="O57"/>
  <c r="S57" s="1"/>
  <c r="O333"/>
  <c r="S333" s="1"/>
  <c r="O176"/>
  <c r="S176" s="1"/>
  <c r="O128"/>
  <c r="S128" s="1"/>
  <c r="O80"/>
  <c r="S80" s="1"/>
  <c r="O357"/>
  <c r="S357" s="1"/>
  <c r="O345"/>
  <c r="S345" s="1"/>
  <c r="O164"/>
  <c r="S164" s="1"/>
  <c r="O152"/>
  <c r="S152" s="1"/>
  <c r="O68"/>
  <c r="S68" s="1"/>
  <c r="O56"/>
  <c r="S56" s="1"/>
  <c r="O321"/>
  <c r="S321" s="1"/>
  <c r="O140"/>
  <c r="S140" s="1"/>
  <c r="O92"/>
  <c r="S92" s="1"/>
  <c r="O44"/>
  <c r="S44" s="1"/>
  <c r="O309"/>
  <c r="S309" s="1"/>
  <c r="O116"/>
  <c r="S116" s="1"/>
  <c r="O104"/>
  <c r="S104" s="1"/>
  <c r="O308"/>
  <c r="S308" s="1"/>
  <c r="O284"/>
  <c r="S284" s="1"/>
  <c r="O260"/>
  <c r="S260" s="1"/>
  <c r="O236"/>
  <c r="S236" s="1"/>
  <c r="O212"/>
  <c r="S212" s="1"/>
  <c r="O188"/>
  <c r="S188" s="1"/>
  <c r="O296"/>
  <c r="S296" s="1"/>
  <c r="O272"/>
  <c r="S272" s="1"/>
  <c r="O248"/>
  <c r="S248" s="1"/>
  <c r="O224"/>
  <c r="S224" s="1"/>
  <c r="O200"/>
  <c r="S200" s="1"/>
  <c r="O255"/>
  <c r="S255" s="1"/>
  <c r="O253"/>
  <c r="S253" s="1"/>
  <c r="O123"/>
  <c r="S123" s="1"/>
  <c r="O9"/>
  <c r="S9" s="1"/>
  <c r="O243"/>
  <c r="S243" s="1"/>
  <c r="O229"/>
  <c r="S229" s="1"/>
  <c r="O99"/>
  <c r="S99" s="1"/>
  <c r="O267"/>
  <c r="S267" s="1"/>
  <c r="O241"/>
  <c r="S241" s="1"/>
  <c r="O111"/>
  <c r="S111" s="1"/>
  <c r="O133"/>
  <c r="S133" s="1"/>
  <c r="O109"/>
  <c r="S109" s="1"/>
  <c r="O121"/>
  <c r="S121" s="1"/>
  <c r="O194"/>
  <c r="S194" s="1"/>
  <c r="O242"/>
  <c r="S242" s="1"/>
  <c r="O314"/>
  <c r="S314" s="1"/>
  <c r="O285"/>
  <c r="S285" s="1"/>
  <c r="O266"/>
  <c r="S266" s="1"/>
  <c r="O237"/>
  <c r="S237" s="1"/>
  <c r="O218"/>
  <c r="S218" s="1"/>
  <c r="O189"/>
  <c r="S189" s="1"/>
  <c r="O158"/>
  <c r="S158" s="1"/>
  <c r="O110"/>
  <c r="S110" s="1"/>
  <c r="O62"/>
  <c r="S62" s="1"/>
  <c r="O32"/>
  <c r="S32" s="1"/>
  <c r="O278"/>
  <c r="S278" s="1"/>
  <c r="O261"/>
  <c r="S261" s="1"/>
  <c r="O249"/>
  <c r="S249" s="1"/>
  <c r="O182"/>
  <c r="S182" s="1"/>
  <c r="O170"/>
  <c r="S170" s="1"/>
  <c r="O86"/>
  <c r="S86" s="1"/>
  <c r="O74"/>
  <c r="S74" s="1"/>
  <c r="O20"/>
  <c r="S20" s="1"/>
  <c r="O290"/>
  <c r="S290" s="1"/>
  <c r="O302"/>
  <c r="S302" s="1"/>
  <c r="O273"/>
  <c r="S273" s="1"/>
  <c r="O254"/>
  <c r="S254" s="1"/>
  <c r="O225"/>
  <c r="S225" s="1"/>
  <c r="O206"/>
  <c r="S206" s="1"/>
  <c r="O146"/>
  <c r="S146" s="1"/>
  <c r="O98"/>
  <c r="S98" s="1"/>
  <c r="O50"/>
  <c r="S50" s="1"/>
  <c r="O326"/>
  <c r="S326" s="1"/>
  <c r="O297"/>
  <c r="S297" s="1"/>
  <c r="O230"/>
  <c r="S230" s="1"/>
  <c r="O213"/>
  <c r="S213" s="1"/>
  <c r="O201"/>
  <c r="S201" s="1"/>
  <c r="O134"/>
  <c r="S134" s="1"/>
  <c r="O122"/>
  <c r="S122" s="1"/>
  <c r="O38"/>
  <c r="S38" s="1"/>
  <c r="O8"/>
  <c r="S8" s="1"/>
  <c r="O356"/>
  <c r="S356" s="1"/>
  <c r="O332"/>
  <c r="S332" s="1"/>
  <c r="O344"/>
  <c r="S344" s="1"/>
  <c r="O320"/>
  <c r="S320" s="1"/>
  <c r="O363"/>
  <c r="S363" s="1"/>
  <c r="O361"/>
  <c r="S361" s="1"/>
  <c r="O367"/>
  <c r="S367" s="1"/>
  <c r="O205"/>
  <c r="S205" s="1"/>
  <c r="O231"/>
  <c r="S231" s="1"/>
  <c r="O217"/>
  <c r="S217" s="1"/>
  <c r="O135"/>
  <c r="S135" s="1"/>
  <c r="O147"/>
  <c r="S147" s="1"/>
  <c r="O19"/>
  <c r="S19" s="1"/>
  <c r="O219"/>
  <c r="S219" s="1"/>
  <c r="O193"/>
  <c r="S193" s="1"/>
  <c r="O355"/>
  <c r="S355" s="1"/>
  <c r="O157"/>
  <c r="S157" s="1"/>
  <c r="O21"/>
  <c r="S21" s="1"/>
  <c r="O169"/>
  <c r="S169" s="1"/>
  <c r="O145"/>
  <c r="S145" s="1"/>
  <c r="O91"/>
  <c r="S91" s="1"/>
  <c r="O283"/>
  <c r="S283" s="1"/>
  <c r="O52"/>
  <c r="S52" s="1"/>
  <c r="O316"/>
  <c r="S316" s="1"/>
  <c r="O117"/>
  <c r="S117" s="1"/>
  <c r="O360"/>
  <c r="S360" s="1"/>
  <c r="O105"/>
  <c r="S105" s="1"/>
  <c r="N308"/>
  <c r="N284"/>
  <c r="N260"/>
  <c r="N236"/>
  <c r="N212"/>
  <c r="N188"/>
  <c r="N296"/>
  <c r="N272"/>
  <c r="N248"/>
  <c r="N224"/>
  <c r="N200"/>
  <c r="N176"/>
  <c r="N164"/>
  <c r="N152"/>
  <c r="N140"/>
  <c r="N128"/>
  <c r="N116"/>
  <c r="N104"/>
  <c r="N92"/>
  <c r="N80"/>
  <c r="N68"/>
  <c r="N56"/>
  <c r="N44"/>
  <c r="N357"/>
  <c r="N345"/>
  <c r="N333"/>
  <c r="N321"/>
  <c r="N309"/>
  <c r="N85"/>
  <c r="N61"/>
  <c r="N97"/>
  <c r="N73"/>
  <c r="N49"/>
  <c r="N327"/>
  <c r="N315"/>
  <c r="N303"/>
  <c r="N291"/>
  <c r="N279"/>
  <c r="N75"/>
  <c r="N51"/>
  <c r="N313"/>
  <c r="N301"/>
  <c r="N289"/>
  <c r="N277"/>
  <c r="N265"/>
  <c r="N87"/>
  <c r="N63"/>
  <c r="N39"/>
  <c r="F109"/>
  <c r="N133"/>
  <c r="N109"/>
  <c r="N121"/>
  <c r="N267"/>
  <c r="N255"/>
  <c r="N243"/>
  <c r="N123"/>
  <c r="N99"/>
  <c r="N9"/>
  <c r="N253"/>
  <c r="N241"/>
  <c r="N229"/>
  <c r="N111"/>
  <c r="F33"/>
  <c r="N45"/>
  <c r="N33"/>
  <c r="N343"/>
  <c r="N207"/>
  <c r="N195"/>
  <c r="N171"/>
  <c r="N181"/>
  <c r="N159"/>
  <c r="N31"/>
  <c r="F12"/>
  <c r="N348"/>
  <c r="N292"/>
  <c r="N141"/>
  <c r="N304"/>
  <c r="N129"/>
  <c r="N271"/>
  <c r="N259"/>
  <c r="N115"/>
  <c r="N12"/>
  <c r="N366"/>
  <c r="N76"/>
  <c r="N64"/>
  <c r="N103"/>
  <c r="N363"/>
  <c r="N361"/>
  <c r="N37"/>
  <c r="N25"/>
  <c r="N15"/>
  <c r="N13"/>
  <c r="N351"/>
  <c r="N339"/>
  <c r="N27"/>
  <c r="N349"/>
  <c r="N337"/>
  <c r="N325"/>
  <c r="N157"/>
  <c r="N21"/>
  <c r="N169"/>
  <c r="N145"/>
  <c r="N367"/>
  <c r="N355"/>
  <c r="N231"/>
  <c r="N219"/>
  <c r="N147"/>
  <c r="N19"/>
  <c r="N217"/>
  <c r="N205"/>
  <c r="N193"/>
  <c r="N135"/>
  <c r="N364"/>
  <c r="N340"/>
  <c r="N93"/>
  <c r="N69"/>
  <c r="N352"/>
  <c r="N328"/>
  <c r="N81"/>
  <c r="N57"/>
  <c r="N331"/>
  <c r="N319"/>
  <c r="N307"/>
  <c r="N295"/>
  <c r="N183"/>
  <c r="N67"/>
  <c r="N43"/>
  <c r="N40"/>
  <c r="N28"/>
  <c r="N16"/>
  <c r="N79"/>
  <c r="N55"/>
  <c r="N316"/>
  <c r="N117"/>
  <c r="N360"/>
  <c r="N105"/>
  <c r="N283"/>
  <c r="N91"/>
  <c r="N52"/>
  <c r="F309"/>
  <c r="G20"/>
  <c r="T20" s="1"/>
  <c r="G332"/>
  <c r="T332" s="1"/>
  <c r="G356"/>
  <c r="T356" s="1"/>
  <c r="G32"/>
  <c r="T32" s="1"/>
  <c r="G344"/>
  <c r="T344" s="1"/>
  <c r="G297"/>
  <c r="T297" s="1"/>
  <c r="U297" s="1"/>
  <c r="G285"/>
  <c r="T285" s="1"/>
  <c r="U285" s="1"/>
  <c r="G273"/>
  <c r="T273" s="1"/>
  <c r="U273" s="1"/>
  <c r="G261"/>
  <c r="T261" s="1"/>
  <c r="U261" s="1"/>
  <c r="G249"/>
  <c r="T249" s="1"/>
  <c r="U249" s="1"/>
  <c r="G237"/>
  <c r="T237" s="1"/>
  <c r="U237" s="1"/>
  <c r="G225"/>
  <c r="T225" s="1"/>
  <c r="U225" s="1"/>
  <c r="G213"/>
  <c r="T213" s="1"/>
  <c r="G201"/>
  <c r="T201" s="1"/>
  <c r="G189"/>
  <c r="T189" s="1"/>
  <c r="U189" s="1"/>
  <c r="G314"/>
  <c r="T314" s="1"/>
  <c r="U314" s="1"/>
  <c r="G290"/>
  <c r="T290" s="1"/>
  <c r="G266"/>
  <c r="T266" s="1"/>
  <c r="G242"/>
  <c r="T242" s="1"/>
  <c r="U242" s="1"/>
  <c r="G218"/>
  <c r="T218" s="1"/>
  <c r="U218" s="1"/>
  <c r="G194"/>
  <c r="T194" s="1"/>
  <c r="G170"/>
  <c r="T170" s="1"/>
  <c r="G146"/>
  <c r="T146" s="1"/>
  <c r="G122"/>
  <c r="T122" s="1"/>
  <c r="G98"/>
  <c r="T98" s="1"/>
  <c r="G74"/>
  <c r="T74" s="1"/>
  <c r="U74" s="1"/>
  <c r="G50"/>
  <c r="T50" s="1"/>
  <c r="G8"/>
  <c r="T8" s="1"/>
  <c r="G320"/>
  <c r="T320" s="1"/>
  <c r="U320" s="1"/>
  <c r="G326"/>
  <c r="T326" s="1"/>
  <c r="G302"/>
  <c r="T302" s="1"/>
  <c r="U302" s="1"/>
  <c r="G278"/>
  <c r="T278" s="1"/>
  <c r="U278" s="1"/>
  <c r="G254"/>
  <c r="T254" s="1"/>
  <c r="G230"/>
  <c r="T230" s="1"/>
  <c r="G206"/>
  <c r="T206" s="1"/>
  <c r="U206" s="1"/>
  <c r="G182"/>
  <c r="T182" s="1"/>
  <c r="G158"/>
  <c r="T158" s="1"/>
  <c r="G134"/>
  <c r="T134" s="1"/>
  <c r="U134" s="1"/>
  <c r="G110"/>
  <c r="T110" s="1"/>
  <c r="U110" s="1"/>
  <c r="G86"/>
  <c r="T86" s="1"/>
  <c r="G62"/>
  <c r="T62" s="1"/>
  <c r="G38"/>
  <c r="T38" s="1"/>
  <c r="G325"/>
  <c r="T325" s="1"/>
  <c r="G313"/>
  <c r="T313" s="1"/>
  <c r="U313" s="1"/>
  <c r="G301"/>
  <c r="T301" s="1"/>
  <c r="U301" s="1"/>
  <c r="G61"/>
  <c r="T61" s="1"/>
  <c r="G49"/>
  <c r="T49" s="1"/>
  <c r="G37"/>
  <c r="T37" s="1"/>
  <c r="U37" s="1"/>
  <c r="G327"/>
  <c r="T327" s="1"/>
  <c r="G315"/>
  <c r="T315" s="1"/>
  <c r="U315" s="1"/>
  <c r="G51"/>
  <c r="T51" s="1"/>
  <c r="U51" s="1"/>
  <c r="G39"/>
  <c r="T39" s="1"/>
  <c r="G289"/>
  <c r="T289" s="1"/>
  <c r="G277"/>
  <c r="T277" s="1"/>
  <c r="G265"/>
  <c r="T265" s="1"/>
  <c r="G97"/>
  <c r="T97" s="1"/>
  <c r="U97" s="1"/>
  <c r="G85"/>
  <c r="T85" s="1"/>
  <c r="G73"/>
  <c r="T73" s="1"/>
  <c r="G303"/>
  <c r="T303" s="1"/>
  <c r="G291"/>
  <c r="T291" s="1"/>
  <c r="G279"/>
  <c r="T279" s="1"/>
  <c r="G87"/>
  <c r="T87" s="1"/>
  <c r="G75"/>
  <c r="T75" s="1"/>
  <c r="G63"/>
  <c r="T63" s="1"/>
  <c r="U63" s="1"/>
  <c r="G217"/>
  <c r="T217" s="1"/>
  <c r="G205"/>
  <c r="T205" s="1"/>
  <c r="G193"/>
  <c r="T193" s="1"/>
  <c r="G169"/>
  <c r="T169" s="1"/>
  <c r="U169" s="1"/>
  <c r="G157"/>
  <c r="T157" s="1"/>
  <c r="G145"/>
  <c r="T145" s="1"/>
  <c r="G21"/>
  <c r="T21" s="1"/>
  <c r="U21" s="1"/>
  <c r="G9"/>
  <c r="T9" s="1"/>
  <c r="U9" s="1"/>
  <c r="G367"/>
  <c r="T367" s="1"/>
  <c r="G243"/>
  <c r="T243" s="1"/>
  <c r="G231"/>
  <c r="T231" s="1"/>
  <c r="G219"/>
  <c r="T219" s="1"/>
  <c r="G147"/>
  <c r="T147" s="1"/>
  <c r="U147" s="1"/>
  <c r="G135"/>
  <c r="T135" s="1"/>
  <c r="G123"/>
  <c r="T123" s="1"/>
  <c r="U123" s="1"/>
  <c r="G364"/>
  <c r="T364" s="1"/>
  <c r="G16"/>
  <c r="T16" s="1"/>
  <c r="G69"/>
  <c r="T69" s="1"/>
  <c r="U69" s="1"/>
  <c r="G57"/>
  <c r="T57" s="1"/>
  <c r="G352"/>
  <c r="T352" s="1"/>
  <c r="G331"/>
  <c r="T331" s="1"/>
  <c r="U331" s="1"/>
  <c r="G319"/>
  <c r="T319" s="1"/>
  <c r="G183"/>
  <c r="T183" s="1"/>
  <c r="G55"/>
  <c r="T55" s="1"/>
  <c r="G43"/>
  <c r="T43" s="1"/>
  <c r="U43" s="1"/>
  <c r="G52"/>
  <c r="T52" s="1"/>
  <c r="G316"/>
  <c r="T316" s="1"/>
  <c r="U316" s="1"/>
  <c r="G360"/>
  <c r="T360" s="1"/>
  <c r="G328"/>
  <c r="T328" s="1"/>
  <c r="G117"/>
  <c r="T117" s="1"/>
  <c r="U117" s="1"/>
  <c r="G105"/>
  <c r="T105" s="1"/>
  <c r="G40"/>
  <c r="T40" s="1"/>
  <c r="U40" s="1"/>
  <c r="G295"/>
  <c r="T295" s="1"/>
  <c r="G283"/>
  <c r="T283" s="1"/>
  <c r="G91"/>
  <c r="T91" s="1"/>
  <c r="G79"/>
  <c r="T79" s="1"/>
  <c r="U79" s="1"/>
  <c r="G362"/>
  <c r="T362" s="1"/>
  <c r="U362" s="1"/>
  <c r="G338"/>
  <c r="T338" s="1"/>
  <c r="U338" s="1"/>
  <c r="G26"/>
  <c r="T26" s="1"/>
  <c r="U26" s="1"/>
  <c r="G350"/>
  <c r="T350" s="1"/>
  <c r="U350" s="1"/>
  <c r="G14"/>
  <c r="T14" s="1"/>
  <c r="U14" s="1"/>
  <c r="G44"/>
  <c r="T44" s="1"/>
  <c r="G68"/>
  <c r="T68" s="1"/>
  <c r="U68" s="1"/>
  <c r="G92"/>
  <c r="T92" s="1"/>
  <c r="G116"/>
  <c r="T116" s="1"/>
  <c r="G140"/>
  <c r="T140" s="1"/>
  <c r="U140" s="1"/>
  <c r="G164"/>
  <c r="T164" s="1"/>
  <c r="U164" s="1"/>
  <c r="G188"/>
  <c r="T188" s="1"/>
  <c r="G212"/>
  <c r="T212" s="1"/>
  <c r="G236"/>
  <c r="T236" s="1"/>
  <c r="G260"/>
  <c r="T260" s="1"/>
  <c r="G284"/>
  <c r="T284" s="1"/>
  <c r="G308"/>
  <c r="T308" s="1"/>
  <c r="G296"/>
  <c r="T296" s="1"/>
  <c r="U296" s="1"/>
  <c r="G248"/>
  <c r="T248" s="1"/>
  <c r="G200"/>
  <c r="T200" s="1"/>
  <c r="U200" s="1"/>
  <c r="G104"/>
  <c r="T104" s="1"/>
  <c r="G80"/>
  <c r="T80" s="1"/>
  <c r="U80" s="1"/>
  <c r="G357"/>
  <c r="T357" s="1"/>
  <c r="U357" s="1"/>
  <c r="G345"/>
  <c r="T345" s="1"/>
  <c r="U345" s="1"/>
  <c r="G333"/>
  <c r="T333" s="1"/>
  <c r="G321"/>
  <c r="T321" s="1"/>
  <c r="G309"/>
  <c r="T309" s="1"/>
  <c r="U309" s="1"/>
  <c r="G56"/>
  <c r="T56" s="1"/>
  <c r="U56" s="1"/>
  <c r="G272"/>
  <c r="T272" s="1"/>
  <c r="G224"/>
  <c r="T224" s="1"/>
  <c r="G176"/>
  <c r="T176" s="1"/>
  <c r="G152"/>
  <c r="T152" s="1"/>
  <c r="U152" s="1"/>
  <c r="G128"/>
  <c r="T128" s="1"/>
  <c r="U128" s="1"/>
  <c r="G361"/>
  <c r="T361" s="1"/>
  <c r="G349"/>
  <c r="T349" s="1"/>
  <c r="U349" s="1"/>
  <c r="G337"/>
  <c r="T337" s="1"/>
  <c r="U337" s="1"/>
  <c r="G25"/>
  <c r="T25" s="1"/>
  <c r="U25" s="1"/>
  <c r="G13"/>
  <c r="T13" s="1"/>
  <c r="G363"/>
  <c r="T363" s="1"/>
  <c r="G351"/>
  <c r="T351" s="1"/>
  <c r="G339"/>
  <c r="T339" s="1"/>
  <c r="G27"/>
  <c r="T27" s="1"/>
  <c r="U27" s="1"/>
  <c r="G15"/>
  <c r="T15" s="1"/>
  <c r="G253"/>
  <c r="T253" s="1"/>
  <c r="U253" s="1"/>
  <c r="G241"/>
  <c r="T241" s="1"/>
  <c r="G229"/>
  <c r="T229" s="1"/>
  <c r="G133"/>
  <c r="T133" s="1"/>
  <c r="U133" s="1"/>
  <c r="G121"/>
  <c r="T121" s="1"/>
  <c r="G109"/>
  <c r="T109" s="1"/>
  <c r="G267"/>
  <c r="T267" s="1"/>
  <c r="U267" s="1"/>
  <c r="G255"/>
  <c r="T255" s="1"/>
  <c r="U255" s="1"/>
  <c r="G111"/>
  <c r="T111" s="1"/>
  <c r="U111" s="1"/>
  <c r="G99"/>
  <c r="T99" s="1"/>
  <c r="U99" s="1"/>
  <c r="G181"/>
  <c r="T181" s="1"/>
  <c r="G45"/>
  <c r="T45" s="1"/>
  <c r="G33"/>
  <c r="T33" s="1"/>
  <c r="G355"/>
  <c r="T355" s="1"/>
  <c r="U355" s="1"/>
  <c r="G343"/>
  <c r="T343" s="1"/>
  <c r="G207"/>
  <c r="T207" s="1"/>
  <c r="U207" s="1"/>
  <c r="G195"/>
  <c r="T195" s="1"/>
  <c r="U195" s="1"/>
  <c r="G171"/>
  <c r="T171" s="1"/>
  <c r="G159"/>
  <c r="T159" s="1"/>
  <c r="G31"/>
  <c r="T31" s="1"/>
  <c r="G19"/>
  <c r="T19" s="1"/>
  <c r="U19" s="1"/>
  <c r="G28"/>
  <c r="T28" s="1"/>
  <c r="G340"/>
  <c r="T340" s="1"/>
  <c r="G93"/>
  <c r="T93" s="1"/>
  <c r="U93" s="1"/>
  <c r="G81"/>
  <c r="T81" s="1"/>
  <c r="G307"/>
  <c r="T307" s="1"/>
  <c r="G67"/>
  <c r="T67" s="1"/>
  <c r="F8"/>
  <c r="F37"/>
  <c r="F73"/>
  <c r="F145"/>
  <c r="F57"/>
  <c r="F105"/>
  <c r="F350"/>
  <c r="F26"/>
  <c r="F362"/>
  <c r="F338"/>
  <c r="F366"/>
  <c r="F326"/>
  <c r="F314"/>
  <c r="F302"/>
  <c r="F290"/>
  <c r="F278"/>
  <c r="F266"/>
  <c r="F254"/>
  <c r="F242"/>
  <c r="F230"/>
  <c r="F218"/>
  <c r="F206"/>
  <c r="F194"/>
  <c r="F182"/>
  <c r="F170"/>
  <c r="F158"/>
  <c r="F146"/>
  <c r="F134"/>
  <c r="F122"/>
  <c r="F110"/>
  <c r="F98"/>
  <c r="F86"/>
  <c r="F74"/>
  <c r="F62"/>
  <c r="F50"/>
  <c r="F38"/>
  <c r="F13"/>
  <c r="F9"/>
  <c r="F20"/>
  <c r="F367"/>
  <c r="F363"/>
  <c r="F355"/>
  <c r="F351"/>
  <c r="F343"/>
  <c r="F339"/>
  <c r="F331"/>
  <c r="F327"/>
  <c r="F319"/>
  <c r="F315"/>
  <c r="F307"/>
  <c r="F303"/>
  <c r="F295"/>
  <c r="F291"/>
  <c r="F283"/>
  <c r="F279"/>
  <c r="F271"/>
  <c r="F267"/>
  <c r="F259"/>
  <c r="F255"/>
  <c r="F243"/>
  <c r="F231"/>
  <c r="F219"/>
  <c r="F207"/>
  <c r="F195"/>
  <c r="F183"/>
  <c r="F171"/>
  <c r="F159"/>
  <c r="F147"/>
  <c r="F135"/>
  <c r="F123"/>
  <c r="F115"/>
  <c r="F111"/>
  <c r="F103"/>
  <c r="F99"/>
  <c r="F91"/>
  <c r="F87"/>
  <c r="F79"/>
  <c r="F75"/>
  <c r="F67"/>
  <c r="F63"/>
  <c r="F55"/>
  <c r="F51"/>
  <c r="F43"/>
  <c r="F39"/>
  <c r="F31"/>
  <c r="F27"/>
  <c r="F25"/>
  <c r="F21"/>
  <c r="F16"/>
  <c r="F364"/>
  <c r="F360"/>
  <c r="F356"/>
  <c r="F352"/>
  <c r="F348"/>
  <c r="F344"/>
  <c r="F340"/>
  <c r="F332"/>
  <c r="F328"/>
  <c r="F320"/>
  <c r="F316"/>
  <c r="F308"/>
  <c r="F304"/>
  <c r="F296"/>
  <c r="F292"/>
  <c r="F284"/>
  <c r="F272"/>
  <c r="F260"/>
  <c r="F248"/>
  <c r="F236"/>
  <c r="F224"/>
  <c r="F212"/>
  <c r="F200"/>
  <c r="F188"/>
  <c r="F176"/>
  <c r="F164"/>
  <c r="F152"/>
  <c r="F140"/>
  <c r="F128"/>
  <c r="F116"/>
  <c r="F104"/>
  <c r="F92"/>
  <c r="F80"/>
  <c r="F76"/>
  <c r="F68"/>
  <c r="F64"/>
  <c r="F56"/>
  <c r="F52"/>
  <c r="F44"/>
  <c r="F40"/>
  <c r="F32"/>
  <c r="F28"/>
  <c r="F19"/>
  <c r="F15"/>
  <c r="F361"/>
  <c r="F357"/>
  <c r="F349"/>
  <c r="F345"/>
  <c r="F333"/>
  <c r="F325"/>
  <c r="F321"/>
  <c r="F313"/>
  <c r="F301"/>
  <c r="F297"/>
  <c r="F289"/>
  <c r="F285"/>
  <c r="F277"/>
  <c r="F273"/>
  <c r="F265"/>
  <c r="F261"/>
  <c r="F253"/>
  <c r="F249"/>
  <c r="F241"/>
  <c r="F237"/>
  <c r="F229"/>
  <c r="F225"/>
  <c r="F217"/>
  <c r="F213"/>
  <c r="F205"/>
  <c r="F201"/>
  <c r="F193"/>
  <c r="F189"/>
  <c r="F181"/>
  <c r="F169"/>
  <c r="F157"/>
  <c r="F133"/>
  <c r="F129"/>
  <c r="F121"/>
  <c r="F117"/>
  <c r="F97"/>
  <c r="F93"/>
  <c r="F85"/>
  <c r="F69"/>
  <c r="F61"/>
  <c r="F49"/>
  <c r="F45"/>
  <c r="U340" l="1"/>
  <c r="U229"/>
  <c r="U44"/>
  <c r="U52"/>
  <c r="U319"/>
  <c r="U135"/>
  <c r="U38"/>
  <c r="U170"/>
  <c r="U266"/>
  <c r="U35"/>
  <c r="U196"/>
  <c r="U173"/>
  <c r="U185"/>
  <c r="U307"/>
  <c r="U28"/>
  <c r="U241"/>
  <c r="U339"/>
  <c r="U272"/>
  <c r="U333"/>
  <c r="U104"/>
  <c r="U217"/>
  <c r="U289"/>
  <c r="U327"/>
  <c r="U254"/>
  <c r="U98"/>
  <c r="U20"/>
  <c r="U292"/>
  <c r="U366"/>
  <c r="U165"/>
  <c r="U186"/>
  <c r="U149"/>
  <c r="U47"/>
  <c r="U23"/>
  <c r="U347"/>
  <c r="U22"/>
  <c r="U137"/>
  <c r="U151"/>
  <c r="U156"/>
  <c r="U358"/>
  <c r="U154"/>
  <c r="U238"/>
  <c r="U233"/>
  <c r="U132"/>
  <c r="U191"/>
  <c r="U48"/>
  <c r="U54"/>
  <c r="U300"/>
  <c r="U251"/>
  <c r="U77"/>
  <c r="U199"/>
  <c r="U129"/>
  <c r="U76"/>
  <c r="U115"/>
  <c r="U106"/>
  <c r="U138"/>
  <c r="U216"/>
  <c r="U322"/>
  <c r="U46"/>
  <c r="U323"/>
  <c r="U53"/>
  <c r="U223"/>
  <c r="U36"/>
  <c r="U341"/>
  <c r="U204"/>
  <c r="U124"/>
  <c r="U190"/>
  <c r="U250"/>
  <c r="U198"/>
  <c r="U187"/>
  <c r="U324"/>
  <c r="U262"/>
  <c r="U192"/>
  <c r="U354"/>
  <c r="U318"/>
  <c r="U89"/>
  <c r="U274"/>
  <c r="U294"/>
  <c r="U41"/>
  <c r="U162"/>
  <c r="U244"/>
  <c r="U247"/>
  <c r="U293"/>
  <c r="U286"/>
  <c r="U263"/>
  <c r="U131"/>
  <c r="U174"/>
  <c r="U227"/>
  <c r="U317"/>
  <c r="U24"/>
  <c r="U359"/>
  <c r="U71"/>
  <c r="U108"/>
  <c r="U150"/>
  <c r="U222"/>
  <c r="U288"/>
  <c r="U280"/>
  <c r="U239"/>
  <c r="U346"/>
  <c r="U299"/>
  <c r="U59"/>
  <c r="U100"/>
  <c r="U136"/>
  <c r="U210"/>
  <c r="U127"/>
  <c r="U94"/>
  <c r="U184"/>
  <c r="U125"/>
  <c r="U311"/>
  <c r="U143"/>
  <c r="U10"/>
  <c r="Z183" s="1"/>
  <c r="U330"/>
  <c r="U226"/>
  <c r="U335"/>
  <c r="U153"/>
  <c r="U114"/>
  <c r="U275"/>
  <c r="U119"/>
  <c r="U120"/>
  <c r="U17"/>
  <c r="U144"/>
  <c r="U30"/>
  <c r="U42"/>
  <c r="U72"/>
  <c r="U126"/>
  <c r="U264"/>
  <c r="U58"/>
  <c r="U118"/>
  <c r="U197"/>
  <c r="U203"/>
  <c r="U113"/>
  <c r="U214"/>
  <c r="U298"/>
  <c r="U310"/>
  <c r="U66"/>
  <c r="U281"/>
  <c r="U270"/>
  <c r="U102"/>
  <c r="U29"/>
  <c r="U88"/>
  <c r="U306"/>
  <c r="U168"/>
  <c r="U163"/>
  <c r="U148"/>
  <c r="U234"/>
  <c r="U172"/>
  <c r="U139"/>
  <c r="U78"/>
  <c r="U312"/>
  <c r="U130"/>
  <c r="U60"/>
  <c r="U334"/>
  <c r="U245"/>
  <c r="U282"/>
  <c r="U161"/>
  <c r="U215"/>
  <c r="U166"/>
  <c r="U67"/>
  <c r="U81"/>
  <c r="U159"/>
  <c r="U343"/>
  <c r="U33"/>
  <c r="U181"/>
  <c r="U121"/>
  <c r="U351"/>
  <c r="U13"/>
  <c r="U361"/>
  <c r="U224"/>
  <c r="U321"/>
  <c r="U284"/>
  <c r="U236"/>
  <c r="U188"/>
  <c r="U92"/>
  <c r="U283"/>
  <c r="U360"/>
  <c r="U55"/>
  <c r="U352"/>
  <c r="U364"/>
  <c r="U219"/>
  <c r="U243"/>
  <c r="U145"/>
  <c r="U205"/>
  <c r="U87"/>
  <c r="U291"/>
  <c r="U73"/>
  <c r="U277"/>
  <c r="U39"/>
  <c r="U61"/>
  <c r="U86"/>
  <c r="U182"/>
  <c r="U230"/>
  <c r="U326"/>
  <c r="U8"/>
  <c r="U122"/>
  <c r="U201"/>
  <c r="U32"/>
  <c r="U332"/>
  <c r="U31"/>
  <c r="U171"/>
  <c r="U45"/>
  <c r="U109"/>
  <c r="U15"/>
  <c r="U363"/>
  <c r="U176"/>
  <c r="U248"/>
  <c r="U308"/>
  <c r="U260"/>
  <c r="U212"/>
  <c r="U116"/>
  <c r="U91"/>
  <c r="U295"/>
  <c r="U105"/>
  <c r="U328"/>
  <c r="U183"/>
  <c r="U57"/>
  <c r="U16"/>
  <c r="U231"/>
  <c r="U367"/>
  <c r="U157"/>
  <c r="U193"/>
  <c r="U75"/>
  <c r="U279"/>
  <c r="U303"/>
  <c r="U85"/>
  <c r="U265"/>
  <c r="U49"/>
  <c r="U325"/>
  <c r="U62"/>
  <c r="U158"/>
  <c r="U50"/>
  <c r="U146"/>
  <c r="U194"/>
  <c r="U290"/>
  <c r="U213"/>
  <c r="U344"/>
  <c r="U356"/>
  <c r="Z151" l="1"/>
  <c r="Z135"/>
  <c r="Z199"/>
  <c r="Z167"/>
  <c r="Z117"/>
  <c r="Z207"/>
  <c r="Z191"/>
  <c r="Z175"/>
  <c r="Z159"/>
  <c r="Z143"/>
  <c r="Z131"/>
  <c r="Z203"/>
  <c r="Z195"/>
  <c r="Z187"/>
  <c r="Z179"/>
  <c r="Z171"/>
  <c r="Z163"/>
  <c r="Z155"/>
  <c r="Z147"/>
  <c r="Z139"/>
  <c r="Z125"/>
  <c r="Z101"/>
  <c r="Z80"/>
  <c r="Z93"/>
  <c r="Z173"/>
  <c r="Z40"/>
  <c r="Z109"/>
  <c r="Z56"/>
  <c r="Z205"/>
  <c r="Z201"/>
  <c r="Z197"/>
  <c r="Z193"/>
  <c r="Z189"/>
  <c r="Z185"/>
  <c r="Z181"/>
  <c r="Z177"/>
  <c r="Z169"/>
  <c r="Z165"/>
  <c r="Z161"/>
  <c r="Z157"/>
  <c r="Z153"/>
  <c r="Z149"/>
  <c r="Z145"/>
  <c r="Z141"/>
  <c r="Z137"/>
  <c r="Z133"/>
  <c r="Z129"/>
  <c r="Z121"/>
  <c r="Z113"/>
  <c r="Z105"/>
  <c r="Z97"/>
  <c r="Z88"/>
  <c r="Z72"/>
  <c r="Z24"/>
  <c r="Z64"/>
  <c r="Z127"/>
  <c r="Z111"/>
  <c r="Z11"/>
  <c r="Z48"/>
  <c r="Z32"/>
  <c r="Z16"/>
  <c r="Z9"/>
  <c r="Z123"/>
  <c r="Z119"/>
  <c r="Z115"/>
  <c r="Z107"/>
  <c r="Z103"/>
  <c r="Z99"/>
  <c r="Z95"/>
  <c r="Z91"/>
  <c r="Z84"/>
  <c r="Z76"/>
  <c r="Z68"/>
  <c r="Z60"/>
  <c r="Z52"/>
  <c r="Z44"/>
  <c r="Z36"/>
  <c r="Z28"/>
  <c r="Z20"/>
  <c r="Z206"/>
  <c r="Z204"/>
  <c r="AA204" s="1"/>
  <c r="AB204" s="1"/>
  <c r="Z202"/>
  <c r="AA202" s="1"/>
  <c r="AB202" s="1"/>
  <c r="Z200"/>
  <c r="AA200" s="1"/>
  <c r="AB200" s="1"/>
  <c r="Z198"/>
  <c r="AA198" s="1"/>
  <c r="AB198" s="1"/>
  <c r="Z196"/>
  <c r="AA196" s="1"/>
  <c r="AB196" s="1"/>
  <c r="Z194"/>
  <c r="AA194" s="1"/>
  <c r="AB194" s="1"/>
  <c r="Z192"/>
  <c r="AA192" s="1"/>
  <c r="AB192" s="1"/>
  <c r="Z190"/>
  <c r="Z188"/>
  <c r="AA188" s="1"/>
  <c r="AB188" s="1"/>
  <c r="Z186"/>
  <c r="AA186" s="1"/>
  <c r="AB186" s="1"/>
  <c r="Z184"/>
  <c r="AA184" s="1"/>
  <c r="AB184" s="1"/>
  <c r="Z182"/>
  <c r="AA182" s="1"/>
  <c r="AB182" s="1"/>
  <c r="Z180"/>
  <c r="AA180" s="1"/>
  <c r="AB180" s="1"/>
  <c r="Z178"/>
  <c r="AA178" s="1"/>
  <c r="AB178" s="1"/>
  <c r="Z176"/>
  <c r="AA176" s="1"/>
  <c r="AB176" s="1"/>
  <c r="Z174"/>
  <c r="Z172"/>
  <c r="AA172" s="1"/>
  <c r="AB172" s="1"/>
  <c r="Z170"/>
  <c r="Z168"/>
  <c r="AA168" s="1"/>
  <c r="AB168" s="1"/>
  <c r="Z166"/>
  <c r="Z164"/>
  <c r="AA164" s="1"/>
  <c r="AB164" s="1"/>
  <c r="Z162"/>
  <c r="AA162" s="1"/>
  <c r="AB162" s="1"/>
  <c r="Z160"/>
  <c r="Z158"/>
  <c r="AA158" s="1"/>
  <c r="AB158" s="1"/>
  <c r="Z156"/>
  <c r="AA156" s="1"/>
  <c r="AB156" s="1"/>
  <c r="Z154"/>
  <c r="Z152"/>
  <c r="Z150"/>
  <c r="Z148"/>
  <c r="AA148" s="1"/>
  <c r="AB148" s="1"/>
  <c r="Z146"/>
  <c r="AA146" s="1"/>
  <c r="AB146" s="1"/>
  <c r="Z144"/>
  <c r="Z142"/>
  <c r="AA142" s="1"/>
  <c r="AB142" s="1"/>
  <c r="Z140"/>
  <c r="AA140" s="1"/>
  <c r="AB140" s="1"/>
  <c r="Z138"/>
  <c r="Z136"/>
  <c r="Z134"/>
  <c r="Z132"/>
  <c r="AA132" s="1"/>
  <c r="AB132" s="1"/>
  <c r="Z130"/>
  <c r="AA130" s="1"/>
  <c r="AB130" s="1"/>
  <c r="Z128"/>
  <c r="AA128" s="1"/>
  <c r="AB128" s="1"/>
  <c r="Z126"/>
  <c r="Z124"/>
  <c r="AA124" s="1"/>
  <c r="AB124" s="1"/>
  <c r="Z122"/>
  <c r="AA122" s="1"/>
  <c r="AB122" s="1"/>
  <c r="Z120"/>
  <c r="AA120" s="1"/>
  <c r="AB120" s="1"/>
  <c r="Z118"/>
  <c r="Z116"/>
  <c r="AA116" s="1"/>
  <c r="AB116" s="1"/>
  <c r="Z114"/>
  <c r="Z112"/>
  <c r="Z110"/>
  <c r="AA110" s="1"/>
  <c r="AB110" s="1"/>
  <c r="Z108"/>
  <c r="AA108" s="1"/>
  <c r="AB108" s="1"/>
  <c r="Z106"/>
  <c r="AA106" s="1"/>
  <c r="AB106" s="1"/>
  <c r="Z104"/>
  <c r="AA104" s="1"/>
  <c r="AB104" s="1"/>
  <c r="Z102"/>
  <c r="Z100"/>
  <c r="AA100" s="1"/>
  <c r="AB100" s="1"/>
  <c r="Z98"/>
  <c r="AA98" s="1"/>
  <c r="AB98" s="1"/>
  <c r="Z96"/>
  <c r="Z94"/>
  <c r="AA94" s="1"/>
  <c r="AB94" s="1"/>
  <c r="Z92"/>
  <c r="AA92" s="1"/>
  <c r="AB92" s="1"/>
  <c r="Z90"/>
  <c r="Z86"/>
  <c r="Z82"/>
  <c r="Z78"/>
  <c r="Z74"/>
  <c r="Z70"/>
  <c r="Z66"/>
  <c r="Z62"/>
  <c r="Z58"/>
  <c r="Z54"/>
  <c r="Z50"/>
  <c r="Z46"/>
  <c r="Z42"/>
  <c r="Z38"/>
  <c r="Z34"/>
  <c r="Z30"/>
  <c r="Z26"/>
  <c r="Z22"/>
  <c r="Z18"/>
  <c r="Z14"/>
  <c r="Z8"/>
  <c r="AA8" s="1"/>
  <c r="AB8" s="1"/>
  <c r="AC8" s="1"/>
  <c r="Z89"/>
  <c r="AA89" s="1"/>
  <c r="AB89" s="1"/>
  <c r="Z87"/>
  <c r="AA87" s="1"/>
  <c r="AB87" s="1"/>
  <c r="Z85"/>
  <c r="AA85" s="1"/>
  <c r="AB85" s="1"/>
  <c r="Z83"/>
  <c r="AA83" s="1"/>
  <c r="AB83" s="1"/>
  <c r="Z81"/>
  <c r="AA81" s="1"/>
  <c r="AB81" s="1"/>
  <c r="Z79"/>
  <c r="Z77"/>
  <c r="AA77" s="1"/>
  <c r="AB77" s="1"/>
  <c r="Z75"/>
  <c r="AA75" s="1"/>
  <c r="AB75" s="1"/>
  <c r="Z73"/>
  <c r="Z71"/>
  <c r="AA71" s="1"/>
  <c r="AB71" s="1"/>
  <c r="Z69"/>
  <c r="AA69" s="1"/>
  <c r="AB69" s="1"/>
  <c r="Z67"/>
  <c r="AA67" s="1"/>
  <c r="AB67" s="1"/>
  <c r="Z65"/>
  <c r="AA65" s="1"/>
  <c r="AB65" s="1"/>
  <c r="Z63"/>
  <c r="Z61"/>
  <c r="AA61" s="1"/>
  <c r="AB61" s="1"/>
  <c r="Z59"/>
  <c r="AA59" s="1"/>
  <c r="AB59" s="1"/>
  <c r="Z57"/>
  <c r="AA57" s="1"/>
  <c r="AB57" s="1"/>
  <c r="Z55"/>
  <c r="AA55" s="1"/>
  <c r="AB55" s="1"/>
  <c r="Z53"/>
  <c r="AA53" s="1"/>
  <c r="AB53" s="1"/>
  <c r="Z51"/>
  <c r="AA51" s="1"/>
  <c r="AB51" s="1"/>
  <c r="Z49"/>
  <c r="AA49" s="1"/>
  <c r="AB49" s="1"/>
  <c r="Z47"/>
  <c r="Z45"/>
  <c r="AA45" s="1"/>
  <c r="AB45" s="1"/>
  <c r="Z43"/>
  <c r="AA43" s="1"/>
  <c r="AB43" s="1"/>
  <c r="Z41"/>
  <c r="Z39"/>
  <c r="AA39" s="1"/>
  <c r="AB39" s="1"/>
  <c r="Z37"/>
  <c r="AA37" s="1"/>
  <c r="AB37" s="1"/>
  <c r="Z35"/>
  <c r="AA35" s="1"/>
  <c r="AB35" s="1"/>
  <c r="Z33"/>
  <c r="AA33" s="1"/>
  <c r="AB33" s="1"/>
  <c r="Z31"/>
  <c r="Z29"/>
  <c r="AA29" s="1"/>
  <c r="AB29" s="1"/>
  <c r="Z27"/>
  <c r="AA27" s="1"/>
  <c r="AB27" s="1"/>
  <c r="Z25"/>
  <c r="Z23"/>
  <c r="AA23" s="1"/>
  <c r="AB23" s="1"/>
  <c r="Z21"/>
  <c r="AA21" s="1"/>
  <c r="AB21" s="1"/>
  <c r="Z19"/>
  <c r="AA19" s="1"/>
  <c r="AB19" s="1"/>
  <c r="Z17"/>
  <c r="Z15"/>
  <c r="Z13"/>
  <c r="Z10"/>
  <c r="AA10" s="1"/>
  <c r="AB10" s="1"/>
  <c r="Z12"/>
  <c r="AA138" l="1"/>
  <c r="AB138" s="1"/>
  <c r="AA154"/>
  <c r="AB154" s="1"/>
  <c r="AA170"/>
  <c r="AB170" s="1"/>
  <c r="AA12"/>
  <c r="AB12" s="1"/>
  <c r="AA25"/>
  <c r="AB25" s="1"/>
  <c r="AA41"/>
  <c r="AB41" s="1"/>
  <c r="AA73"/>
  <c r="AB73" s="1"/>
  <c r="AA96"/>
  <c r="AB96" s="1"/>
  <c r="AA112"/>
  <c r="AB112" s="1"/>
  <c r="AA136"/>
  <c r="AB136" s="1"/>
  <c r="AA144"/>
  <c r="AB144" s="1"/>
  <c r="AA152"/>
  <c r="AB152" s="1"/>
  <c r="AA160"/>
  <c r="AB160" s="1"/>
  <c r="AA114"/>
  <c r="AB114" s="1"/>
  <c r="AA17"/>
  <c r="AB17" s="1"/>
  <c r="AA15"/>
  <c r="AB15" s="1"/>
  <c r="AA31"/>
  <c r="AB31" s="1"/>
  <c r="AA47"/>
  <c r="AB47" s="1"/>
  <c r="AA63"/>
  <c r="AB63" s="1"/>
  <c r="AA79"/>
  <c r="AB79" s="1"/>
  <c r="AA102"/>
  <c r="AB102" s="1"/>
  <c r="AA118"/>
  <c r="AB118" s="1"/>
  <c r="AA126"/>
  <c r="AB126" s="1"/>
  <c r="AA134"/>
  <c r="AB134" s="1"/>
  <c r="AA150"/>
  <c r="AB150" s="1"/>
  <c r="AA166"/>
  <c r="AB166" s="1"/>
  <c r="AA174"/>
  <c r="AB174" s="1"/>
  <c r="AA190"/>
  <c r="AB190" s="1"/>
  <c r="AA206"/>
  <c r="AB206" s="1"/>
  <c r="AA18"/>
  <c r="AB18" s="1"/>
  <c r="AA26"/>
  <c r="AB26" s="1"/>
  <c r="AA34"/>
  <c r="AB34" s="1"/>
  <c r="AA42"/>
  <c r="AB42" s="1"/>
  <c r="AA50"/>
  <c r="AB50" s="1"/>
  <c r="AA58"/>
  <c r="AB58" s="1"/>
  <c r="AA66"/>
  <c r="AB66" s="1"/>
  <c r="AA74"/>
  <c r="AB74" s="1"/>
  <c r="AA82"/>
  <c r="AB82" s="1"/>
  <c r="AA90"/>
  <c r="AB90" s="1"/>
  <c r="AA28"/>
  <c r="AB28" s="1"/>
  <c r="AA44"/>
  <c r="AB44" s="1"/>
  <c r="AA60"/>
  <c r="AB60" s="1"/>
  <c r="AA76"/>
  <c r="AB76" s="1"/>
  <c r="AA91"/>
  <c r="AB91" s="1"/>
  <c r="AA99"/>
  <c r="AB99" s="1"/>
  <c r="AA107"/>
  <c r="AB107" s="1"/>
  <c r="AA119"/>
  <c r="AB119" s="1"/>
  <c r="AA9"/>
  <c r="AB9" s="1"/>
  <c r="AA32"/>
  <c r="AB32" s="1"/>
  <c r="AA11"/>
  <c r="AB11" s="1"/>
  <c r="AA127"/>
  <c r="AB127" s="1"/>
  <c r="AA24"/>
  <c r="AB24" s="1"/>
  <c r="AA88"/>
  <c r="AB88" s="1"/>
  <c r="AA105"/>
  <c r="AB105" s="1"/>
  <c r="AA121"/>
  <c r="AB121" s="1"/>
  <c r="AA133"/>
  <c r="AB133" s="1"/>
  <c r="AA141"/>
  <c r="AB141" s="1"/>
  <c r="AA149"/>
  <c r="AB149" s="1"/>
  <c r="AA157"/>
  <c r="AB157" s="1"/>
  <c r="AA165"/>
  <c r="AB165" s="1"/>
  <c r="AA177"/>
  <c r="AB177" s="1"/>
  <c r="AA185"/>
  <c r="AB185" s="1"/>
  <c r="AA193"/>
  <c r="AB193" s="1"/>
  <c r="AA201"/>
  <c r="AB201" s="1"/>
  <c r="AA56"/>
  <c r="AB56" s="1"/>
  <c r="AA40"/>
  <c r="AB40" s="1"/>
  <c r="AA93"/>
  <c r="AB93" s="1"/>
  <c r="AA101"/>
  <c r="AB101" s="1"/>
  <c r="AA139"/>
  <c r="AB139" s="1"/>
  <c r="AA155"/>
  <c r="AB155" s="1"/>
  <c r="AA171"/>
  <c r="AB171" s="1"/>
  <c r="AA187"/>
  <c r="AB187" s="1"/>
  <c r="AA203"/>
  <c r="AB203" s="1"/>
  <c r="AA143"/>
  <c r="AB143" s="1"/>
  <c r="AA175"/>
  <c r="AB175" s="1"/>
  <c r="AA207"/>
  <c r="AB207" s="1"/>
  <c r="AA167"/>
  <c r="AB167" s="1"/>
  <c r="AA151"/>
  <c r="AB151" s="1"/>
  <c r="AA135"/>
  <c r="AB135" s="1"/>
  <c r="AA13"/>
  <c r="AB13" s="1"/>
  <c r="AA14"/>
  <c r="AB14" s="1"/>
  <c r="AA22"/>
  <c r="AB22" s="1"/>
  <c r="AA30"/>
  <c r="AB30" s="1"/>
  <c r="AA38"/>
  <c r="AB38" s="1"/>
  <c r="AA46"/>
  <c r="AB46" s="1"/>
  <c r="AA54"/>
  <c r="AB54" s="1"/>
  <c r="AA62"/>
  <c r="AB62" s="1"/>
  <c r="AA70"/>
  <c r="AB70" s="1"/>
  <c r="AA78"/>
  <c r="AB78" s="1"/>
  <c r="AA86"/>
  <c r="AB86" s="1"/>
  <c r="AA20"/>
  <c r="AB20" s="1"/>
  <c r="AA36"/>
  <c r="AB36" s="1"/>
  <c r="AA52"/>
  <c r="AB52" s="1"/>
  <c r="AA68"/>
  <c r="AB68" s="1"/>
  <c r="AA84"/>
  <c r="AB84" s="1"/>
  <c r="AA95"/>
  <c r="AB95" s="1"/>
  <c r="AA103"/>
  <c r="AB103" s="1"/>
  <c r="AA115"/>
  <c r="AB115" s="1"/>
  <c r="AA123"/>
  <c r="AB123" s="1"/>
  <c r="AA16"/>
  <c r="AB16" s="1"/>
  <c r="AA48"/>
  <c r="AB48" s="1"/>
  <c r="AA111"/>
  <c r="AB111" s="1"/>
  <c r="AA64"/>
  <c r="AB64" s="1"/>
  <c r="AA72"/>
  <c r="AB72" s="1"/>
  <c r="AA97"/>
  <c r="AB97" s="1"/>
  <c r="AA113"/>
  <c r="AB113" s="1"/>
  <c r="AA129"/>
  <c r="AB129" s="1"/>
  <c r="AA137"/>
  <c r="AB137" s="1"/>
  <c r="AA145"/>
  <c r="AB145" s="1"/>
  <c r="AA153"/>
  <c r="AB153" s="1"/>
  <c r="AA161"/>
  <c r="AB161" s="1"/>
  <c r="AA169"/>
  <c r="AB169" s="1"/>
  <c r="AA181"/>
  <c r="AB181" s="1"/>
  <c r="AA189"/>
  <c r="AB189" s="1"/>
  <c r="AA197"/>
  <c r="AB197" s="1"/>
  <c r="AA205"/>
  <c r="AB205" s="1"/>
  <c r="AA109"/>
  <c r="AB109" s="1"/>
  <c r="AA173"/>
  <c r="AB173" s="1"/>
  <c r="AA80"/>
  <c r="AB80" s="1"/>
  <c r="AA125"/>
  <c r="AB125" s="1"/>
  <c r="AA147"/>
  <c r="AB147" s="1"/>
  <c r="AA163"/>
  <c r="AB163" s="1"/>
  <c r="AA179"/>
  <c r="AB179" s="1"/>
  <c r="AA195"/>
  <c r="AB195" s="1"/>
  <c r="AA131"/>
  <c r="AB131" s="1"/>
  <c r="AA159"/>
  <c r="AB159" s="1"/>
  <c r="AA191"/>
  <c r="AB191" s="1"/>
  <c r="AA117"/>
  <c r="AB117" s="1"/>
  <c r="AA199"/>
  <c r="AB199" s="1"/>
  <c r="AA183"/>
  <c r="AB183" s="1"/>
  <c r="AC10" l="1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4"/>
  <c r="AC88"/>
  <c r="AC98"/>
  <c r="AC106"/>
  <c r="AC114"/>
  <c r="AC122"/>
  <c r="AC130"/>
  <c r="AC138"/>
  <c r="AC146"/>
  <c r="AC154"/>
  <c r="AC162"/>
  <c r="AC170"/>
  <c r="AC178"/>
  <c r="AC186"/>
  <c r="AC194"/>
  <c r="AC202"/>
  <c r="AC205"/>
  <c r="AC33"/>
  <c r="AC41"/>
  <c r="AC49"/>
  <c r="AC57"/>
  <c r="AC65"/>
  <c r="AC73"/>
  <c r="AC81"/>
  <c r="AC91"/>
  <c r="AC99"/>
  <c r="AC107"/>
  <c r="AC115"/>
  <c r="AC123"/>
  <c r="AC131"/>
  <c r="AC139"/>
  <c r="AC147"/>
  <c r="AC155"/>
  <c r="AC163"/>
  <c r="AC175"/>
  <c r="AC191"/>
  <c r="AC207"/>
  <c r="AC21"/>
  <c r="AC29"/>
  <c r="AC9"/>
  <c r="AC19"/>
  <c r="AC27"/>
  <c r="AC82"/>
  <c r="AC12"/>
  <c r="AC16"/>
  <c r="AC20"/>
  <c r="AC24"/>
  <c r="AC28"/>
  <c r="AC32"/>
  <c r="AC36"/>
  <c r="AC40"/>
  <c r="AC44"/>
  <c r="AC48"/>
  <c r="AC52"/>
  <c r="AC56"/>
  <c r="AC60"/>
  <c r="AC64"/>
  <c r="AC68"/>
  <c r="AC72"/>
  <c r="AC76"/>
  <c r="AC80"/>
  <c r="AC86"/>
  <c r="AC94"/>
  <c r="AC102"/>
  <c r="AC110"/>
  <c r="AC118"/>
  <c r="AC126"/>
  <c r="AC134"/>
  <c r="AC142"/>
  <c r="AC150"/>
  <c r="AC158"/>
  <c r="AC166"/>
  <c r="AC174"/>
  <c r="AC182"/>
  <c r="AC190"/>
  <c r="AC198"/>
  <c r="AC206"/>
  <c r="AC141"/>
  <c r="AC37"/>
  <c r="AC45"/>
  <c r="AC53"/>
  <c r="AC61"/>
  <c r="AC69"/>
  <c r="AC77"/>
  <c r="AC85"/>
  <c r="AC95"/>
  <c r="AC103"/>
  <c r="AC111"/>
  <c r="AC119"/>
  <c r="AC127"/>
  <c r="AC135"/>
  <c r="AC143"/>
  <c r="AC151"/>
  <c r="AC159"/>
  <c r="AC167"/>
  <c r="AC183"/>
  <c r="AC199"/>
  <c r="AC17"/>
  <c r="AC25"/>
  <c r="AC90"/>
  <c r="AC15"/>
  <c r="AC23"/>
  <c r="AC35"/>
  <c r="AC43"/>
  <c r="AC51"/>
  <c r="AC59"/>
  <c r="AC67"/>
  <c r="AC75"/>
  <c r="AC83"/>
  <c r="AC171"/>
  <c r="AC177"/>
  <c r="AC181"/>
  <c r="AC187"/>
  <c r="AC193"/>
  <c r="AC197"/>
  <c r="AC203"/>
  <c r="AC93"/>
  <c r="AC101"/>
  <c r="AC109"/>
  <c r="AC117"/>
  <c r="AC125"/>
  <c r="AC133"/>
  <c r="AC145"/>
  <c r="AC153"/>
  <c r="AC161"/>
  <c r="AC169"/>
  <c r="AC92"/>
  <c r="AC100"/>
  <c r="AC108"/>
  <c r="AC116"/>
  <c r="AC124"/>
  <c r="AC132"/>
  <c r="AC140"/>
  <c r="AC148"/>
  <c r="AC156"/>
  <c r="AC164"/>
  <c r="AC172"/>
  <c r="AC180"/>
  <c r="AC188"/>
  <c r="AC196"/>
  <c r="AC204"/>
  <c r="AC31"/>
  <c r="AC39"/>
  <c r="AC47"/>
  <c r="AC55"/>
  <c r="AC63"/>
  <c r="AC71"/>
  <c r="AC79"/>
  <c r="AC87"/>
  <c r="AC173"/>
  <c r="AC179"/>
  <c r="AC185"/>
  <c r="AC189"/>
  <c r="AC195"/>
  <c r="AC201"/>
  <c r="AC89"/>
  <c r="AC97"/>
  <c r="AC105"/>
  <c r="AC113"/>
  <c r="AC121"/>
  <c r="AC129"/>
  <c r="AC137"/>
  <c r="AC149"/>
  <c r="AC157"/>
  <c r="AC165"/>
  <c r="AC96"/>
  <c r="AC104"/>
  <c r="AC112"/>
  <c r="AC120"/>
  <c r="AC128"/>
  <c r="AC136"/>
  <c r="AC144"/>
  <c r="AC152"/>
  <c r="AC160"/>
  <c r="AC168"/>
  <c r="AC176"/>
  <c r="AC184"/>
  <c r="AC192"/>
  <c r="AC200"/>
  <c r="AC11" l="1"/>
  <c r="AC13"/>
  <c r="AG9" l="1"/>
  <c r="D8" i="4" s="1"/>
  <c r="AI9" i="5" l="1"/>
  <c r="E8" i="4" s="1"/>
</calcChain>
</file>

<file path=xl/sharedStrings.xml><?xml version="1.0" encoding="utf-8"?>
<sst xmlns="http://schemas.openxmlformats.org/spreadsheetml/2006/main" count="1558" uniqueCount="84">
  <si>
    <t>Thickness</t>
  </si>
  <si>
    <t>-</t>
  </si>
  <si>
    <t>Options</t>
  </si>
  <si>
    <t>Inputs From Harp_Opt</t>
  </si>
  <si>
    <t>Flow Spd</t>
  </si>
  <si>
    <t>(m/s)</t>
  </si>
  <si>
    <t>Radius at Root</t>
  </si>
  <si>
    <t>Root Flap</t>
  </si>
  <si>
    <t>(kN-m)</t>
  </si>
  <si>
    <t>m</t>
  </si>
  <si>
    <t>Root Flap RoundUP</t>
  </si>
  <si>
    <t>Inertia</t>
  </si>
  <si>
    <t>Diameter</t>
  </si>
  <si>
    <t>Axial Stress</t>
  </si>
  <si>
    <t>MPa</t>
  </si>
  <si>
    <t>Mpa</t>
  </si>
  <si>
    <t>Safety Factor</t>
  </si>
  <si>
    <t>Axial Stress RU_SF</t>
  </si>
  <si>
    <t>m4</t>
  </si>
  <si>
    <t>Root Properties</t>
  </si>
  <si>
    <t>Design Life</t>
  </si>
  <si>
    <t>Years</t>
  </si>
  <si>
    <t>Hour</t>
  </si>
  <si>
    <t>SqrtCurrent *factor</t>
  </si>
  <si>
    <t>HW-6</t>
  </si>
  <si>
    <t>HW-5</t>
  </si>
  <si>
    <t>HW-4</t>
  </si>
  <si>
    <t>HW-3</t>
  </si>
  <si>
    <t>HW-2</t>
  </si>
  <si>
    <t>HW-1</t>
  </si>
  <si>
    <t>HW</t>
  </si>
  <si>
    <t>HW+1</t>
  </si>
  <si>
    <t>HW+2</t>
  </si>
  <si>
    <t>HW+3</t>
  </si>
  <si>
    <t>HW+4</t>
  </si>
  <si>
    <t>HW+5</t>
  </si>
  <si>
    <t>Root Bending</t>
  </si>
  <si>
    <t>Inner Radius at Root</t>
  </si>
  <si>
    <t>A</t>
  </si>
  <si>
    <t>B</t>
  </si>
  <si>
    <t>Name</t>
  </si>
  <si>
    <t>cycles</t>
  </si>
  <si>
    <t>Stress Amplitude</t>
  </si>
  <si>
    <t>Input from TidalV5 (PasteValues)</t>
  </si>
  <si>
    <t>m/s</t>
  </si>
  <si>
    <t>Material Property Input</t>
  </si>
  <si>
    <t>Roundup Velocity</t>
  </si>
  <si>
    <t>kNm</t>
  </si>
  <si>
    <t>Design life Counter SUM (N)</t>
  </si>
  <si>
    <t>Material</t>
  </si>
  <si>
    <t>Analysis Summary</t>
  </si>
  <si>
    <t>DEL</t>
  </si>
  <si>
    <t>No. Cycles</t>
  </si>
  <si>
    <t>DEL Value</t>
  </si>
  <si>
    <t>Slope (m)</t>
  </si>
  <si>
    <t>DEL Analysis</t>
  </si>
  <si>
    <t>Speed of blades</t>
  </si>
  <si>
    <t>RPM</t>
  </si>
  <si>
    <t>(16m) m/s</t>
  </si>
  <si>
    <t>(14m) m/s</t>
  </si>
  <si>
    <t>Min Stress</t>
  </si>
  <si>
    <t>Max Stress</t>
  </si>
  <si>
    <t>number of cycles</t>
  </si>
  <si>
    <t>Root Bending &amp; Hub Velocity Upper</t>
  </si>
  <si>
    <t>Root Bending &amp; Hub Velocity Lower</t>
  </si>
  <si>
    <t>Cycle Analysis</t>
  </si>
  <si>
    <t>Cycle Counter</t>
  </si>
  <si>
    <t>Range Stress</t>
  </si>
  <si>
    <t>Frequency</t>
  </si>
  <si>
    <t xml:space="preserve">Range Counter </t>
  </si>
  <si>
    <t>Notes</t>
  </si>
  <si>
    <t>Alu</t>
  </si>
  <si>
    <t>Stress Margin</t>
  </si>
  <si>
    <t>%</t>
  </si>
  <si>
    <t>SN curve Calcs</t>
  </si>
  <si>
    <t>DEL SUM</t>
  </si>
  <si>
    <t>7075-T6 (KTM)</t>
  </si>
  <si>
    <t>KTM = Key to Metals/Materia online database: http://www.keytometals.com/page.aspx?ID=Home&amp;LN=EN</t>
  </si>
  <si>
    <t>MSU = MSU/DOE Database Composites : http://www.coe.montana.edu/composites/</t>
  </si>
  <si>
    <t>Curve "m" Value</t>
  </si>
  <si>
    <t>RoundDN Velocity</t>
  </si>
  <si>
    <t>Si^m*n</t>
  </si>
  <si>
    <t>Sf at Design Life</t>
  </si>
  <si>
    <t>Inputs from BEM (Paste  Values)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</si>
</sst>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18"/>
      <color theme="0"/>
      <name val="Calibri"/>
      <family val="2"/>
      <scheme val="minor"/>
    </font>
    <font>
      <b/>
      <sz val="10"/>
      <color indexed="8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6" fillId="0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  <xf numFmtId="16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1" applyBorder="1" applyAlignment="1">
      <alignment horizontal="center" vertical="center"/>
    </xf>
    <xf numFmtId="0" fontId="11" fillId="4" borderId="1" xfId="2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NumberFormat="1"/>
    <xf numFmtId="0" fontId="6" fillId="0" borderId="1" xfId="0" applyFon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wrapText="1"/>
    </xf>
    <xf numFmtId="2" fontId="1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vertical="center" textRotation="90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13" fillId="2" borderId="8" xfId="0" applyNumberFormat="1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3">
    <cellStyle name="Buena" xfId="1" builtinId="26"/>
    <cellStyle name="Incorrecto" xfId="2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GB"/>
              <a:t>Damage</a:t>
            </a:r>
            <a:r>
              <a:rPr lang="en-GB" baseline="0"/>
              <a:t> Equivelant Load &amp; Stress Margin</a:t>
            </a:r>
            <a:endParaRPr lang="en-GB"/>
          </a:p>
        </c:rich>
      </c:tx>
    </c:title>
    <c:plotArea>
      <c:layout>
        <c:manualLayout>
          <c:layoutTarget val="inner"/>
          <c:xMode val="edge"/>
          <c:yMode val="edge"/>
          <c:x val="0.13780039708550754"/>
          <c:y val="0.11772298325991241"/>
          <c:w val="0.76520951588455122"/>
          <c:h val="0.81498622157435552"/>
        </c:manualLayout>
      </c:layout>
      <c:barChart>
        <c:barDir val="col"/>
        <c:grouping val="clustered"/>
        <c:ser>
          <c:idx val="0"/>
          <c:order val="0"/>
          <c:tx>
            <c:strRef>
              <c:f>OUTPUT!$D$5</c:f>
              <c:strCache>
                <c:ptCount val="1"/>
                <c:pt idx="0">
                  <c:v>DEL</c:v>
                </c:pt>
              </c:strCache>
            </c:strRef>
          </c:tx>
          <c:cat>
            <c:strRef>
              <c:f>OUTPUT!$B$8</c:f>
              <c:strCache>
                <c:ptCount val="1"/>
                <c:pt idx="0">
                  <c:v>Alu</c:v>
                </c:pt>
              </c:strCache>
            </c:strRef>
          </c:cat>
          <c:val>
            <c:numRef>
              <c:f>OUTPUT!$D$8</c:f>
              <c:numCache>
                <c:formatCode>0.00</c:formatCode>
                <c:ptCount val="1"/>
                <c:pt idx="0">
                  <c:v>24.863078532120625</c:v>
                </c:pt>
              </c:numCache>
            </c:numRef>
          </c:val>
        </c:ser>
        <c:gapWidth val="234"/>
        <c:overlap val="-99"/>
        <c:axId val="91228032"/>
        <c:axId val="91231360"/>
      </c:barChart>
      <c:barChart>
        <c:barDir val="col"/>
        <c:grouping val="clustered"/>
        <c:ser>
          <c:idx val="1"/>
          <c:order val="1"/>
          <c:tx>
            <c:strRef>
              <c:f>OUTPUT!$E$5</c:f>
              <c:strCache>
                <c:ptCount val="1"/>
                <c:pt idx="0">
                  <c:v>Stress Margin</c:v>
                </c:pt>
              </c:strCache>
            </c:strRef>
          </c:tx>
          <c:cat>
            <c:strRef>
              <c:f>OUTPUT!$B$8</c:f>
              <c:strCache>
                <c:ptCount val="1"/>
                <c:pt idx="0">
                  <c:v>Alu</c:v>
                </c:pt>
              </c:strCache>
            </c:strRef>
          </c:cat>
          <c:val>
            <c:numRef>
              <c:f>OUTPUT!$E$8</c:f>
              <c:numCache>
                <c:formatCode>General</c:formatCode>
                <c:ptCount val="1"/>
                <c:pt idx="0">
                  <c:v>52.6</c:v>
                </c:pt>
              </c:numCache>
            </c:numRef>
          </c:val>
        </c:ser>
        <c:gapWidth val="500"/>
        <c:overlap val="100"/>
        <c:axId val="93585792"/>
        <c:axId val="91233280"/>
      </c:barChart>
      <c:catAx>
        <c:axId val="91228032"/>
        <c:scaling>
          <c:orientation val="minMax"/>
        </c:scaling>
        <c:axPos val="b"/>
        <c:tickLblPos val="nextTo"/>
        <c:crossAx val="91231360"/>
        <c:crosses val="autoZero"/>
        <c:auto val="1"/>
        <c:lblAlgn val="ctr"/>
        <c:lblOffset val="100"/>
      </c:catAx>
      <c:valAx>
        <c:axId val="91231360"/>
        <c:scaling>
          <c:orientation val="minMax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DEL (MPa)</a:t>
                </a:r>
              </a:p>
              <a:p>
                <a:pPr>
                  <a:defRPr/>
                </a:pPr>
                <a:endParaRPr lang="en-GB"/>
              </a:p>
            </c:rich>
          </c:tx>
        </c:title>
        <c:numFmt formatCode="0.00" sourceLinked="1"/>
        <c:tickLblPos val="nextTo"/>
        <c:crossAx val="91228032"/>
        <c:crosses val="autoZero"/>
        <c:crossBetween val="between"/>
      </c:valAx>
      <c:valAx>
        <c:axId val="91233280"/>
        <c:scaling>
          <c:orientation val="minMax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Stress Margin (%)</a:t>
                </a:r>
              </a:p>
            </c:rich>
          </c:tx>
        </c:title>
        <c:numFmt formatCode="General" sourceLinked="1"/>
        <c:tickLblPos val="nextTo"/>
        <c:crossAx val="93585792"/>
        <c:crosses val="max"/>
        <c:crossBetween val="between"/>
      </c:valAx>
      <c:catAx>
        <c:axId val="93585792"/>
        <c:scaling>
          <c:orientation val="minMax"/>
        </c:scaling>
        <c:delete val="1"/>
        <c:axPos val="b"/>
        <c:tickLblPos val="none"/>
        <c:crossAx val="91233280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69842858376603578"/>
          <c:y val="0.35005286007248237"/>
          <c:w val="0.12929906555437728"/>
          <c:h val="0.14594755232199927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GB"/>
              <a:t>SN Curve</a:t>
            </a:r>
          </a:p>
        </c:rich>
      </c:tx>
    </c:title>
    <c:plotArea>
      <c:layout>
        <c:manualLayout>
          <c:layoutTarget val="inner"/>
          <c:xMode val="edge"/>
          <c:yMode val="edge"/>
          <c:x val="0.10541119997170532"/>
          <c:y val="0.1004409073617132"/>
          <c:w val="0.83367360886737063"/>
          <c:h val="0.79152945873161229"/>
        </c:manualLayout>
      </c:layout>
      <c:scatterChart>
        <c:scatterStyle val="smoothMarker"/>
        <c:ser>
          <c:idx val="3"/>
          <c:order val="0"/>
          <c:tx>
            <c:strRef>
              <c:f>PROCESSES3!$F$5</c:f>
              <c:strCache>
                <c:ptCount val="1"/>
                <c:pt idx="0">
                  <c:v>Alu</c:v>
                </c:pt>
              </c:strCache>
            </c:strRef>
          </c:tx>
          <c:marker>
            <c:symbol val="none"/>
          </c:marker>
          <c:xVal>
            <c:numRef>
              <c:f>PROCESSES3!$F$7:$F$58</c:f>
              <c:numCache>
                <c:formatCode>General</c:formatCode>
                <c:ptCount val="52"/>
                <c:pt idx="0">
                  <c:v>4.8114599092520112E+16</c:v>
                </c:pt>
                <c:pt idx="1">
                  <c:v>216114192531.17194</c:v>
                </c:pt>
                <c:pt idx="2">
                  <c:v>5307588146.4146099</c:v>
                </c:pt>
                <c:pt idx="3">
                  <c:v>607061552.96509075</c:v>
                </c:pt>
                <c:pt idx="4">
                  <c:v>130350032.09193495</c:v>
                </c:pt>
                <c:pt idx="5">
                  <c:v>39525354.952358425</c:v>
                </c:pt>
                <c:pt idx="6">
                  <c:v>14908936.173624136</c:v>
                </c:pt>
                <c:pt idx="7">
                  <c:v>6537962.6147084692</c:v>
                </c:pt>
                <c:pt idx="8">
                  <c:v>3201290.3785397033</c:v>
                </c:pt>
                <c:pt idx="9">
                  <c:v>1705226.874608122</c:v>
                </c:pt>
                <c:pt idx="10">
                  <c:v>970710.45159474295</c:v>
                </c:pt>
                <c:pt idx="11">
                  <c:v>583093.83293174196</c:v>
                </c:pt>
                <c:pt idx="12">
                  <c:v>366151.30169836391</c:v>
                </c:pt>
                <c:pt idx="13">
                  <c:v>238653.03737343565</c:v>
                </c:pt>
                <c:pt idx="14">
                  <c:v>160567.02463223628</c:v>
                </c:pt>
                <c:pt idx="15">
                  <c:v>111026.1342758144</c:v>
                </c:pt>
                <c:pt idx="16">
                  <c:v>78621.078363086533</c:v>
                </c:pt>
                <c:pt idx="17">
                  <c:v>56851.579158854955</c:v>
                </c:pt>
                <c:pt idx="18">
                  <c:v>41878.979999484538</c:v>
                </c:pt>
                <c:pt idx="19">
                  <c:v>31363.804493567022</c:v>
                </c:pt>
                <c:pt idx="20">
                  <c:v>23839.856263682894</c:v>
                </c:pt>
                <c:pt idx="21">
                  <c:v>18365.039758044368</c:v>
                </c:pt>
                <c:pt idx="22">
                  <c:v>14320.308535357217</c:v>
                </c:pt>
                <c:pt idx="23">
                  <c:v>11290.579966752912</c:v>
                </c:pt>
                <c:pt idx="24">
                  <c:v>8992.3770666204891</c:v>
                </c:pt>
                <c:pt idx="25">
                  <c:v>7228.8342834521836</c:v>
                </c:pt>
                <c:pt idx="26">
                  <c:v>5861.1237764330772</c:v>
                </c:pt>
                <c:pt idx="27">
                  <c:v>4789.9569321811314</c:v>
                </c:pt>
                <c:pt idx="28">
                  <c:v>3943.3950480609765</c:v>
                </c:pt>
                <c:pt idx="29">
                  <c:v>3268.6855216874942</c:v>
                </c:pt>
                <c:pt idx="30">
                  <c:v>2726.7112230010202</c:v>
                </c:pt>
                <c:pt idx="31">
                  <c:v>2288.1635592635985</c:v>
                </c:pt>
                <c:pt idx="32">
                  <c:v>1930.8695032514534</c:v>
                </c:pt>
                <c:pt idx="33">
                  <c:v>1637.901905460714</c:v>
                </c:pt>
                <c:pt idx="34">
                  <c:v>1396.2283740572348</c:v>
                </c:pt>
                <c:pt idx="35">
                  <c:v>1195.7349491256953</c:v>
                </c:pt>
                <c:pt idx="36">
                  <c:v>1028.5135613994332</c:v>
                </c:pt>
                <c:pt idx="37">
                  <c:v>888.33712487045261</c:v>
                </c:pt>
                <c:pt idx="38">
                  <c:v>770.26943490770805</c:v>
                </c:pt>
                <c:pt idx="39">
                  <c:v>670.3728329496771</c:v>
                </c:pt>
                <c:pt idx="40">
                  <c:v>585.48740846393343</c:v>
                </c:pt>
                <c:pt idx="41">
                  <c:v>513.06298764183214</c:v>
                </c:pt>
                <c:pt idx="42">
                  <c:v>451.03038438426404</c:v>
                </c:pt>
                <c:pt idx="43">
                  <c:v>397.70207568406698</c:v>
                </c:pt>
                <c:pt idx="44">
                  <c:v>351.69508742142807</c:v>
                </c:pt>
                <c:pt idx="45">
                  <c:v>311.87076010042739</c:v>
                </c:pt>
                <c:pt idx="46">
                  <c:v>277.28742705799124</c:v>
                </c:pt>
                <c:pt idx="47">
                  <c:v>247.16303163177395</c:v>
                </c:pt>
                <c:pt idx="48">
                  <c:v>220.84543994028226</c:v>
                </c:pt>
                <c:pt idx="49">
                  <c:v>197.78874608228307</c:v>
                </c:pt>
                <c:pt idx="50">
                  <c:v>177.5342688320307</c:v>
                </c:pt>
              </c:numCache>
            </c:numRef>
          </c:xVal>
          <c:yVal>
            <c:numRef>
              <c:f>PROCESSES3!$E$7:$E$58</c:f>
              <c:numCache>
                <c:formatCode>General</c:formatCode>
                <c:ptCount val="52"/>
                <c:pt idx="0">
                  <c:v>1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</c:numCache>
            </c:numRef>
          </c:yVal>
          <c:smooth val="1"/>
        </c:ser>
        <c:axId val="77910400"/>
        <c:axId val="77912320"/>
      </c:scatterChart>
      <c:valAx>
        <c:axId val="77910400"/>
        <c:scaling>
          <c:logBase val="10"/>
          <c:orientation val="minMax"/>
          <c:max val="100000000"/>
          <c:min val="1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Nf</a:t>
                </a:r>
              </a:p>
            </c:rich>
          </c:tx>
        </c:title>
        <c:numFmt formatCode="0.0E+00" sourceLinked="0"/>
        <c:tickLblPos val="nextTo"/>
        <c:crossAx val="77912320"/>
        <c:crosses val="autoZero"/>
        <c:crossBetween val="midCat"/>
      </c:valAx>
      <c:valAx>
        <c:axId val="77912320"/>
        <c:scaling>
          <c:logBase val="10"/>
          <c:orientation val="minMax"/>
          <c:max val="100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Stress Amplitude (MPa)</a:t>
                </a:r>
              </a:p>
            </c:rich>
          </c:tx>
        </c:title>
        <c:numFmt formatCode="General" sourceLinked="1"/>
        <c:tickLblPos val="nextTo"/>
        <c:crossAx val="779104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443844049512685"/>
          <c:y val="0.48839940932375364"/>
          <c:w val="0.19389403907895336"/>
          <c:h val="0.19434390160486475"/>
        </c:manualLayout>
      </c:layout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GB"/>
              <a:t>Stress Range Counter (Design Life)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numRef>
              <c:f>PROCESSES2!$Y$8:$Y$107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cat>
          <c:val>
            <c:numRef>
              <c:f>PROCESSES2!$AB$8:$AB$107</c:f>
              <c:numCache>
                <c:formatCode>General</c:formatCode>
                <c:ptCount val="100"/>
                <c:pt idx="0">
                  <c:v>2056847.7182399998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4199397.4247399997</c:v>
                </c:pt>
                <c:pt idx="9">
                  <c:v>4027993.4482199997</c:v>
                </c:pt>
                <c:pt idx="10">
                  <c:v>0</c:v>
                </c:pt>
                <c:pt idx="11">
                  <c:v>0</c:v>
                </c:pt>
                <c:pt idx="12">
                  <c:v>1799741.75346</c:v>
                </c:pt>
                <c:pt idx="13">
                  <c:v>0</c:v>
                </c:pt>
                <c:pt idx="14">
                  <c:v>1714039.7652</c:v>
                </c:pt>
                <c:pt idx="15">
                  <c:v>2313953.6830199999</c:v>
                </c:pt>
                <c:pt idx="16">
                  <c:v>0</c:v>
                </c:pt>
                <c:pt idx="17">
                  <c:v>1456933.80042</c:v>
                </c:pt>
                <c:pt idx="18">
                  <c:v>0</c:v>
                </c:pt>
                <c:pt idx="19">
                  <c:v>9684324.6733800005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857019.88260000001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1885443.74172</c:v>
                </c:pt>
                <c:pt idx="37">
                  <c:v>0</c:v>
                </c:pt>
                <c:pt idx="38">
                  <c:v>171403.97652</c:v>
                </c:pt>
                <c:pt idx="39">
                  <c:v>685615.90607999999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axId val="77924992"/>
        <c:axId val="77934976"/>
      </c:barChart>
      <c:catAx>
        <c:axId val="7792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Stress</a:t>
                </a:r>
                <a:r>
                  <a:rPr lang="en-GB" baseline="0"/>
                  <a:t> Bin</a:t>
                </a:r>
                <a:endParaRPr lang="en-GB"/>
              </a:p>
            </c:rich>
          </c:tx>
        </c:title>
        <c:numFmt formatCode="General" sourceLinked="1"/>
        <c:tickLblPos val="nextTo"/>
        <c:crossAx val="77934976"/>
        <c:crosses val="autoZero"/>
        <c:auto val="1"/>
        <c:lblAlgn val="ctr"/>
        <c:lblOffset val="100"/>
      </c:catAx>
      <c:valAx>
        <c:axId val="77934976"/>
        <c:scaling>
          <c:logBase val="10"/>
          <c:orientation val="minMax"/>
        </c:scaling>
        <c:axPos val="l"/>
        <c:majorGridlines/>
        <c:minorGridlines/>
        <c:numFmt formatCode="0.E+00" sourceLinked="0"/>
        <c:tickLblPos val="nextTo"/>
        <c:crossAx val="77924992"/>
        <c:crosses val="autoZero"/>
        <c:crossBetween val="between"/>
      </c:valAx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454478</xdr:colOff>
      <xdr:row>0</xdr:row>
      <xdr:rowOff>168727</xdr:rowOff>
    </xdr:from>
    <xdr:to>
      <xdr:col>18</xdr:col>
      <xdr:colOff>353785</xdr:colOff>
      <xdr:row>23</xdr:row>
      <xdr:rowOff>40820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585108</xdr:colOff>
      <xdr:row>0</xdr:row>
      <xdr:rowOff>0</xdr:rowOff>
    </xdr:from>
    <xdr:to>
      <xdr:col>29</xdr:col>
      <xdr:colOff>404813</xdr:colOff>
      <xdr:row>22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520701</xdr:colOff>
      <xdr:row>26</xdr:row>
      <xdr:rowOff>33109</xdr:rowOff>
    </xdr:from>
    <xdr:to>
      <xdr:col>30</xdr:col>
      <xdr:colOff>381000</xdr:colOff>
      <xdr:row>51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13608</xdr:colOff>
      <xdr:row>9</xdr:row>
      <xdr:rowOff>108857</xdr:rowOff>
    </xdr:from>
    <xdr:to>
      <xdr:col>3</xdr:col>
      <xdr:colOff>0</xdr:colOff>
      <xdr:row>12</xdr:row>
      <xdr:rowOff>122464</xdr:rowOff>
    </xdr:to>
    <xdr:sp macro="" textlink="">
      <xdr:nvSpPr>
        <xdr:cNvPr id="6" name="TextBox 1"/>
        <xdr:cNvSpPr txBox="1"/>
      </xdr:nvSpPr>
      <xdr:spPr>
        <a:xfrm>
          <a:off x="625929" y="2000250"/>
          <a:ext cx="2081892" cy="585107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 b="1" baseline="0">
              <a:solidFill>
                <a:srgbClr val="FF0000"/>
              </a:solidFill>
            </a:rPr>
            <a:t>Design Dictated by </a:t>
          </a:r>
          <a:r>
            <a:rPr lang="en-GB" sz="1100" b="1">
              <a:solidFill>
                <a:srgbClr val="FF0000"/>
              </a:solidFill>
            </a:rPr>
            <a:t>Fatigue</a:t>
          </a:r>
          <a:r>
            <a:rPr lang="en-GB" sz="1100" b="1" baseline="0">
              <a:solidFill>
                <a:srgbClr val="FF0000"/>
              </a:solidFill>
            </a:rPr>
            <a:t> Loading Protection at -ve stress Margin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27214</xdr:colOff>
      <xdr:row>14</xdr:row>
      <xdr:rowOff>68036</xdr:rowOff>
    </xdr:from>
    <xdr:to>
      <xdr:col>2</xdr:col>
      <xdr:colOff>1006929</xdr:colOff>
      <xdr:row>16</xdr:row>
      <xdr:rowOff>176893</xdr:rowOff>
    </xdr:to>
    <xdr:sp macro="" textlink="">
      <xdr:nvSpPr>
        <xdr:cNvPr id="10" name="TextBox 1"/>
        <xdr:cNvSpPr txBox="1"/>
      </xdr:nvSpPr>
      <xdr:spPr>
        <a:xfrm>
          <a:off x="639535" y="2966357"/>
          <a:ext cx="2027465" cy="544286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100" b="1">
              <a:solidFill>
                <a:srgbClr val="FF0000"/>
              </a:solidFill>
            </a:rPr>
            <a:t>Design</a:t>
          </a:r>
          <a:r>
            <a:rPr lang="en-GB" sz="1100" b="1" baseline="0">
              <a:solidFill>
                <a:srgbClr val="FF0000"/>
              </a:solidFill>
            </a:rPr>
            <a:t> </a:t>
          </a:r>
          <a:r>
            <a:rPr lang="en-GB" sz="1100" b="1">
              <a:solidFill>
                <a:srgbClr val="FF0000"/>
              </a:solidFill>
            </a:rPr>
            <a:t>Dictated by Extreme Conditions Protection at +ve stress Margin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365"/>
  <sheetViews>
    <sheetView tabSelected="1" zoomScaleNormal="100" workbookViewId="0"/>
  </sheetViews>
  <sheetFormatPr baseColWidth="10" defaultColWidth="9.140625" defaultRowHeight="15"/>
  <cols>
    <col min="1" max="1" width="9.28515625" style="1" customWidth="1"/>
    <col min="2" max="3" width="15.7109375" style="1" customWidth="1"/>
    <col min="4" max="4" width="10.7109375" style="1" customWidth="1"/>
    <col min="5" max="7" width="15.7109375" style="1" customWidth="1"/>
    <col min="8" max="8" width="19.28515625" style="1" customWidth="1"/>
    <col min="9" max="9" width="14.7109375" style="1" customWidth="1"/>
    <col min="10" max="13" width="15.7109375" style="1" customWidth="1"/>
    <col min="14" max="15" width="7.7109375" style="1" customWidth="1"/>
    <col min="16" max="18" width="15.7109375" style="1" customWidth="1"/>
    <col min="19" max="19" width="13" style="1" customWidth="1"/>
    <col min="20" max="16384" width="9.140625" style="1"/>
  </cols>
  <sheetData>
    <row r="2" spans="1:25" ht="14.25" customHeight="1">
      <c r="A2" s="53"/>
      <c r="B2" s="96" t="s">
        <v>83</v>
      </c>
      <c r="C2" s="96"/>
      <c r="D2" s="10"/>
      <c r="E2" s="92" t="s">
        <v>3</v>
      </c>
      <c r="F2" s="92"/>
      <c r="G2" s="92"/>
      <c r="H2" s="92"/>
      <c r="J2" s="92" t="s">
        <v>43</v>
      </c>
      <c r="K2" s="92"/>
      <c r="L2" s="92"/>
      <c r="M2" s="92"/>
      <c r="T2" s="60"/>
      <c r="W2" s="45"/>
      <c r="X2" s="46"/>
      <c r="Y2" s="45"/>
    </row>
    <row r="3" spans="1:25" ht="15" customHeight="1">
      <c r="A3" s="53"/>
      <c r="B3" s="96"/>
      <c r="C3" s="96"/>
      <c r="D3" s="10"/>
      <c r="E3" s="92"/>
      <c r="F3" s="92"/>
      <c r="G3" s="92"/>
      <c r="H3" s="92"/>
      <c r="J3" s="92"/>
      <c r="K3" s="92"/>
      <c r="L3" s="92"/>
      <c r="M3" s="92"/>
      <c r="T3" s="60"/>
      <c r="W3" s="45"/>
      <c r="X3" s="46"/>
      <c r="Y3" s="45"/>
    </row>
    <row r="4" spans="1:25" ht="17.25" customHeight="1">
      <c r="A4" s="77"/>
      <c r="B4" s="78" t="s">
        <v>4</v>
      </c>
      <c r="C4" s="79" t="s">
        <v>7</v>
      </c>
      <c r="E4" s="93" t="s">
        <v>56</v>
      </c>
      <c r="F4" s="93"/>
      <c r="G4" s="48">
        <v>5.87</v>
      </c>
      <c r="H4" s="48" t="s">
        <v>57</v>
      </c>
      <c r="J4" s="26"/>
      <c r="K4" s="25" t="s">
        <v>22</v>
      </c>
      <c r="L4" s="25" t="s">
        <v>23</v>
      </c>
      <c r="M4" s="25" t="s">
        <v>23</v>
      </c>
      <c r="T4" s="50"/>
      <c r="W4" s="43"/>
      <c r="X4" s="44"/>
      <c r="Y4" s="43"/>
    </row>
    <row r="5" spans="1:25" ht="15" customHeight="1">
      <c r="A5" s="77"/>
      <c r="B5" s="78" t="s">
        <v>5</v>
      </c>
      <c r="C5" s="79" t="s">
        <v>8</v>
      </c>
      <c r="E5" s="50"/>
      <c r="F5" s="50"/>
      <c r="G5" s="61"/>
      <c r="H5" s="50"/>
      <c r="J5" s="26"/>
      <c r="K5" s="26"/>
      <c r="L5" s="26" t="s">
        <v>58</v>
      </c>
      <c r="M5" s="51" t="s">
        <v>59</v>
      </c>
      <c r="T5" s="50"/>
      <c r="W5" s="43"/>
      <c r="X5" s="44"/>
      <c r="Y5" s="43"/>
    </row>
    <row r="6" spans="1:25" ht="15" customHeight="1">
      <c r="A6" s="77"/>
      <c r="B6" s="80">
        <v>0.1</v>
      </c>
      <c r="C6" s="81">
        <v>23.146505355999999</v>
      </c>
      <c r="E6" s="50"/>
      <c r="F6" s="50"/>
      <c r="G6" s="50"/>
      <c r="H6" s="50"/>
      <c r="J6" s="28" t="s">
        <v>24</v>
      </c>
      <c r="K6" s="26">
        <v>1</v>
      </c>
      <c r="L6" s="51">
        <v>9.3180850579470717E-2</v>
      </c>
      <c r="M6" s="51">
        <v>9.1420187279488363E-2</v>
      </c>
      <c r="T6" s="50"/>
      <c r="W6" s="43"/>
      <c r="X6" s="44"/>
      <c r="Y6" s="43"/>
    </row>
    <row r="7" spans="1:25" ht="15" customHeight="1">
      <c r="A7" s="77"/>
      <c r="B7" s="80">
        <v>0.2</v>
      </c>
      <c r="C7" s="81">
        <v>40.788330078000001</v>
      </c>
      <c r="E7" s="83" t="s">
        <v>2</v>
      </c>
      <c r="F7" s="84"/>
      <c r="G7" s="84"/>
      <c r="H7" s="85"/>
      <c r="J7" s="28" t="s">
        <v>25</v>
      </c>
      <c r="K7" s="26">
        <v>2</v>
      </c>
      <c r="L7" s="51">
        <v>0.55908510347682427</v>
      </c>
      <c r="M7" s="51">
        <v>0.54852112367693018</v>
      </c>
      <c r="T7" s="50"/>
      <c r="W7" s="43"/>
      <c r="X7" s="44"/>
      <c r="Y7" s="43"/>
    </row>
    <row r="8" spans="1:25" ht="15.75" customHeight="1">
      <c r="A8" s="77"/>
      <c r="B8" s="80">
        <v>0.30000000000000004</v>
      </c>
      <c r="C8" s="81">
        <v>66.475051879999995</v>
      </c>
      <c r="E8" s="86"/>
      <c r="F8" s="87"/>
      <c r="G8" s="87"/>
      <c r="H8" s="88"/>
      <c r="J8" s="28" t="s">
        <v>26</v>
      </c>
      <c r="K8" s="26">
        <v>3</v>
      </c>
      <c r="L8" s="51">
        <v>0.9318085057947072</v>
      </c>
      <c r="M8" s="51">
        <v>0.91420187279488363</v>
      </c>
      <c r="T8" s="50"/>
      <c r="W8" s="43"/>
      <c r="X8" s="44"/>
      <c r="Y8" s="43"/>
    </row>
    <row r="9" spans="1:25" ht="15.75" customHeight="1">
      <c r="A9" s="77"/>
      <c r="B9" s="80">
        <v>0.4</v>
      </c>
      <c r="C9" s="81">
        <v>94.284797667999996</v>
      </c>
      <c r="E9" s="90" t="s">
        <v>16</v>
      </c>
      <c r="F9" s="91"/>
      <c r="G9" s="48">
        <v>1.35</v>
      </c>
      <c r="H9" s="48" t="s">
        <v>1</v>
      </c>
      <c r="J9" s="28" t="s">
        <v>27</v>
      </c>
      <c r="K9" s="26">
        <v>4</v>
      </c>
      <c r="L9" s="51">
        <v>0.97839893108444265</v>
      </c>
      <c r="M9" s="51">
        <v>0.95991196643462795</v>
      </c>
      <c r="T9" s="50"/>
      <c r="W9" s="43"/>
      <c r="X9" s="44"/>
      <c r="Y9" s="43"/>
    </row>
    <row r="10" spans="1:25">
      <c r="A10" s="77"/>
      <c r="B10" s="80">
        <v>0.5</v>
      </c>
      <c r="C10" s="81">
        <v>128.80357360799999</v>
      </c>
      <c r="E10" s="90" t="s">
        <v>20</v>
      </c>
      <c r="F10" s="91"/>
      <c r="G10" s="48">
        <v>10</v>
      </c>
      <c r="H10" s="48" t="s">
        <v>21</v>
      </c>
      <c r="J10" s="28" t="s">
        <v>28</v>
      </c>
      <c r="K10" s="26">
        <v>5</v>
      </c>
      <c r="L10" s="51">
        <v>0.83862765521523652</v>
      </c>
      <c r="M10" s="51">
        <v>0.82278168551539521</v>
      </c>
      <c r="W10" s="43"/>
      <c r="X10" s="44"/>
      <c r="Y10" s="43"/>
    </row>
    <row r="11" spans="1:25">
      <c r="A11" s="77"/>
      <c r="B11" s="80">
        <v>0.6</v>
      </c>
      <c r="C11" s="81">
        <v>164.51914977999999</v>
      </c>
      <c r="E11" s="94" t="s">
        <v>6</v>
      </c>
      <c r="F11" s="95"/>
      <c r="G11" s="48">
        <v>0.2</v>
      </c>
      <c r="H11" s="48" t="s">
        <v>9</v>
      </c>
      <c r="J11" s="28" t="s">
        <v>29</v>
      </c>
      <c r="K11" s="26">
        <v>6</v>
      </c>
      <c r="L11" s="51">
        <v>0.37272340231788287</v>
      </c>
      <c r="M11" s="51">
        <v>0.36568074911795345</v>
      </c>
      <c r="W11" s="43"/>
      <c r="X11" s="44"/>
      <c r="Y11" s="43"/>
    </row>
    <row r="12" spans="1:25" ht="15" customHeight="1">
      <c r="A12" s="77"/>
      <c r="B12" s="80">
        <v>0.70000000000000007</v>
      </c>
      <c r="C12" s="81">
        <v>203.15025329599999</v>
      </c>
      <c r="E12" s="93" t="s">
        <v>37</v>
      </c>
      <c r="F12" s="93"/>
      <c r="G12" s="48">
        <v>0.17</v>
      </c>
      <c r="H12" s="48" t="s">
        <v>9</v>
      </c>
      <c r="J12" s="28" t="s">
        <v>30</v>
      </c>
      <c r="K12" s="26">
        <v>7</v>
      </c>
      <c r="L12" s="51">
        <v>4.6590425289735359E-2</v>
      </c>
      <c r="M12" s="51">
        <v>4.5710093639744181E-2</v>
      </c>
      <c r="W12" s="43"/>
      <c r="X12" s="44"/>
      <c r="Y12" s="43"/>
    </row>
    <row r="13" spans="1:25" ht="15" customHeight="1">
      <c r="A13" s="77"/>
      <c r="B13" s="80">
        <v>0.8</v>
      </c>
      <c r="C13" s="81">
        <v>244.523681641</v>
      </c>
      <c r="J13" s="28" t="s">
        <v>31</v>
      </c>
      <c r="K13" s="26">
        <v>8</v>
      </c>
      <c r="L13" s="51">
        <v>0.37272340231788287</v>
      </c>
      <c r="M13" s="51">
        <v>0.36568074911795345</v>
      </c>
      <c r="N13" s="55"/>
      <c r="O13" s="50"/>
      <c r="P13" s="50"/>
      <c r="Q13" s="41"/>
      <c r="R13" s="50"/>
      <c r="W13" s="43"/>
      <c r="X13" s="44"/>
      <c r="Y13" s="43"/>
    </row>
    <row r="14" spans="1:25">
      <c r="A14" s="77"/>
      <c r="B14" s="80">
        <v>0.9</v>
      </c>
      <c r="C14" s="81">
        <v>288.59371948199998</v>
      </c>
      <c r="J14" s="28" t="s">
        <v>32</v>
      </c>
      <c r="K14" s="26">
        <v>9</v>
      </c>
      <c r="L14" s="51">
        <v>0.6988563793460304</v>
      </c>
      <c r="M14" s="51">
        <v>0.68565140459616269</v>
      </c>
      <c r="N14" s="55"/>
      <c r="O14" s="50"/>
      <c r="P14" s="50"/>
      <c r="Q14" s="41"/>
      <c r="R14" s="50"/>
      <c r="W14" s="43"/>
      <c r="X14" s="44"/>
      <c r="Y14" s="43"/>
    </row>
    <row r="15" spans="1:25" ht="15.75" customHeight="1">
      <c r="A15" s="77"/>
      <c r="B15" s="80">
        <v>1</v>
      </c>
      <c r="C15" s="81">
        <v>333.545654297</v>
      </c>
      <c r="E15" s="89" t="s">
        <v>45</v>
      </c>
      <c r="F15" s="89"/>
      <c r="G15" s="89"/>
      <c r="H15" s="89"/>
      <c r="J15" s="28" t="s">
        <v>33</v>
      </c>
      <c r="K15" s="26">
        <v>10</v>
      </c>
      <c r="L15" s="51">
        <v>0.9318085057947072</v>
      </c>
      <c r="M15" s="51">
        <v>0.91420187279488363</v>
      </c>
      <c r="N15" s="55"/>
      <c r="O15" s="50"/>
      <c r="P15" s="43"/>
      <c r="Q15" s="44"/>
      <c r="R15" s="43"/>
      <c r="W15" s="43"/>
      <c r="X15" s="44"/>
      <c r="Y15" s="43"/>
    </row>
    <row r="16" spans="1:25" ht="15" customHeight="1">
      <c r="A16" s="77"/>
      <c r="B16" s="80">
        <v>1.1000000000000001</v>
      </c>
      <c r="C16" s="81">
        <v>377.79351806599999</v>
      </c>
      <c r="E16" s="89"/>
      <c r="F16" s="89"/>
      <c r="G16" s="89"/>
      <c r="H16" s="89"/>
      <c r="J16" s="28" t="s">
        <v>34</v>
      </c>
      <c r="K16" s="26">
        <v>11</v>
      </c>
      <c r="L16" s="51">
        <v>0.88521808050497175</v>
      </c>
      <c r="M16" s="51">
        <v>0.86849177915513942</v>
      </c>
      <c r="N16" s="55"/>
      <c r="O16" s="50"/>
      <c r="P16" s="43"/>
      <c r="Q16" s="44"/>
      <c r="R16" s="43"/>
      <c r="W16" s="43"/>
      <c r="X16" s="44"/>
      <c r="Y16" s="43"/>
    </row>
    <row r="17" spans="1:25" ht="15" customHeight="1">
      <c r="A17" s="77"/>
      <c r="B17" s="80">
        <v>1.2000000000000002</v>
      </c>
      <c r="C17" s="81">
        <v>421.09893798799999</v>
      </c>
      <c r="E17" s="68" t="s">
        <v>40</v>
      </c>
      <c r="F17" s="66" t="s">
        <v>38</v>
      </c>
      <c r="G17" s="66" t="s">
        <v>39</v>
      </c>
      <c r="H17" s="66" t="s">
        <v>70</v>
      </c>
      <c r="J17" s="28" t="s">
        <v>35</v>
      </c>
      <c r="K17" s="26">
        <v>12</v>
      </c>
      <c r="L17" s="51">
        <v>0.60567552876655972</v>
      </c>
      <c r="M17" s="51">
        <v>0.59423121731667439</v>
      </c>
      <c r="P17" s="43"/>
      <c r="Q17" s="44"/>
      <c r="R17" s="43"/>
      <c r="W17" s="43"/>
      <c r="X17" s="44"/>
      <c r="Y17" s="43"/>
    </row>
    <row r="18" spans="1:25">
      <c r="A18" s="77"/>
      <c r="B18" s="80">
        <v>1.3</v>
      </c>
      <c r="C18" s="81">
        <v>460.46469116200001</v>
      </c>
      <c r="E18" s="66" t="s">
        <v>1</v>
      </c>
      <c r="F18" s="66" t="s">
        <v>1</v>
      </c>
      <c r="G18" s="66" t="s">
        <v>1</v>
      </c>
      <c r="H18" s="66" t="s">
        <v>1</v>
      </c>
      <c r="J18" s="29" t="s">
        <v>24</v>
      </c>
      <c r="K18" s="26">
        <v>13</v>
      </c>
      <c r="L18" s="51">
        <v>9.6508738100166094E-2</v>
      </c>
      <c r="M18" s="51">
        <v>9.4873836464468203E-2</v>
      </c>
      <c r="P18" s="43"/>
      <c r="Q18" s="44"/>
      <c r="R18" s="43"/>
      <c r="W18" s="43"/>
      <c r="X18" s="44"/>
      <c r="Y18" s="43"/>
    </row>
    <row r="19" spans="1:25">
      <c r="A19" s="77"/>
      <c r="B19" s="80">
        <v>1.4000000000000001</v>
      </c>
      <c r="C19" s="81">
        <v>489.092285156</v>
      </c>
      <c r="E19" s="68" t="s">
        <v>71</v>
      </c>
      <c r="F19" s="66">
        <v>1317</v>
      </c>
      <c r="G19" s="66">
        <v>-0.187</v>
      </c>
      <c r="H19" s="52" t="s">
        <v>76</v>
      </c>
      <c r="J19" s="29" t="s">
        <v>25</v>
      </c>
      <c r="K19" s="26">
        <v>14</v>
      </c>
      <c r="L19" s="51">
        <v>0.58570820364238729</v>
      </c>
      <c r="M19" s="51">
        <v>0.57589879382819997</v>
      </c>
      <c r="P19" s="43"/>
      <c r="Q19" s="44"/>
      <c r="R19" s="43"/>
      <c r="W19" s="43"/>
      <c r="X19" s="44"/>
      <c r="Y19" s="43"/>
    </row>
    <row r="20" spans="1:25">
      <c r="A20" s="77"/>
      <c r="B20" s="80">
        <v>1.5</v>
      </c>
      <c r="C20" s="81">
        <v>478.496917725</v>
      </c>
      <c r="E20" s="61"/>
      <c r="F20" s="41"/>
      <c r="G20" s="41"/>
      <c r="H20" s="41"/>
      <c r="J20" s="29" t="s">
        <v>26</v>
      </c>
      <c r="K20" s="26">
        <v>15</v>
      </c>
      <c r="L20" s="51">
        <v>0.97507104356374719</v>
      </c>
      <c r="M20" s="51">
        <v>0.95872202720676813</v>
      </c>
      <c r="P20" s="43"/>
      <c r="Q20" s="44"/>
      <c r="R20" s="43"/>
      <c r="W20" s="43"/>
      <c r="X20" s="44"/>
      <c r="Y20" s="43"/>
    </row>
    <row r="21" spans="1:25">
      <c r="A21" s="77"/>
      <c r="B21" s="80">
        <v>1.6</v>
      </c>
      <c r="C21" s="81">
        <v>477.67321777299998</v>
      </c>
      <c r="E21" s="61"/>
      <c r="F21" s="41"/>
      <c r="G21" s="41"/>
      <c r="H21" s="41"/>
      <c r="J21" s="29" t="s">
        <v>27</v>
      </c>
      <c r="K21" s="26">
        <v>16</v>
      </c>
      <c r="L21" s="51">
        <v>1.0216614688534826</v>
      </c>
      <c r="M21" s="51">
        <v>1.0044950016786547</v>
      </c>
      <c r="P21" s="43"/>
      <c r="Q21" s="44"/>
      <c r="R21" s="43"/>
      <c r="W21" s="43"/>
      <c r="X21" s="44"/>
      <c r="Y21" s="43"/>
    </row>
    <row r="22" spans="1:25">
      <c r="A22" s="62"/>
      <c r="B22" s="56"/>
      <c r="C22" s="57"/>
      <c r="J22" s="29" t="s">
        <v>28</v>
      </c>
      <c r="K22" s="26">
        <v>17</v>
      </c>
      <c r="L22" s="51">
        <v>0.87856230546358116</v>
      </c>
      <c r="M22" s="51">
        <v>0.8638481907422999</v>
      </c>
      <c r="P22" s="43"/>
      <c r="Q22" s="44"/>
      <c r="R22" s="43"/>
      <c r="W22" s="43"/>
      <c r="X22" s="44"/>
      <c r="Y22" s="43"/>
    </row>
    <row r="23" spans="1:25" ht="15" customHeight="1">
      <c r="A23" s="62"/>
      <c r="B23" s="56"/>
      <c r="C23" s="57"/>
      <c r="J23" s="29" t="s">
        <v>29</v>
      </c>
      <c r="K23" s="26">
        <v>18</v>
      </c>
      <c r="L23" s="51">
        <v>0.38936283992135978</v>
      </c>
      <c r="M23" s="51">
        <v>0.38282323337856816</v>
      </c>
      <c r="P23" s="43"/>
      <c r="Q23" s="44"/>
      <c r="R23" s="43"/>
      <c r="W23" s="43"/>
      <c r="X23" s="44"/>
      <c r="Y23" s="43"/>
    </row>
    <row r="24" spans="1:25" ht="15" customHeight="1">
      <c r="A24" s="62"/>
      <c r="B24" s="56"/>
      <c r="C24" s="57"/>
      <c r="J24" s="29" t="s">
        <v>30</v>
      </c>
      <c r="K24" s="26">
        <v>19</v>
      </c>
      <c r="L24" s="51">
        <v>4.9918312810430743E-2</v>
      </c>
      <c r="M24" s="51">
        <v>4.910086199258179E-2</v>
      </c>
      <c r="P24" s="43"/>
      <c r="Q24" s="44"/>
      <c r="R24" s="43"/>
      <c r="W24" s="43"/>
      <c r="X24" s="44"/>
      <c r="Y24" s="43"/>
    </row>
    <row r="25" spans="1:25">
      <c r="A25" s="62"/>
      <c r="B25" s="56"/>
      <c r="C25" s="57"/>
      <c r="J25" s="29" t="s">
        <v>31</v>
      </c>
      <c r="K25" s="26">
        <v>20</v>
      </c>
      <c r="L25" s="51">
        <v>0.39269072744205513</v>
      </c>
      <c r="M25" s="51">
        <v>0.38615112089926357</v>
      </c>
      <c r="P25" s="43"/>
      <c r="Q25" s="44"/>
      <c r="R25" s="43"/>
      <c r="W25" s="43"/>
      <c r="X25" s="44"/>
      <c r="Y25" s="43"/>
    </row>
    <row r="26" spans="1:25">
      <c r="A26" s="62"/>
      <c r="B26" s="56"/>
      <c r="C26" s="57"/>
      <c r="J26" s="29" t="s">
        <v>32</v>
      </c>
      <c r="K26" s="26">
        <v>21</v>
      </c>
      <c r="L26" s="51">
        <v>0.72880736703228888</v>
      </c>
      <c r="M26" s="51">
        <v>0.71654560476455453</v>
      </c>
      <c r="P26" s="43"/>
      <c r="Q26" s="44"/>
      <c r="R26" s="43"/>
      <c r="W26" s="43"/>
      <c r="X26" s="44"/>
      <c r="Y26" s="43"/>
    </row>
    <row r="27" spans="1:25">
      <c r="A27" s="62"/>
      <c r="B27" s="82" t="s">
        <v>77</v>
      </c>
      <c r="C27" s="82"/>
      <c r="D27" s="82"/>
      <c r="E27" s="82"/>
      <c r="F27" s="82"/>
      <c r="G27" s="82"/>
      <c r="H27" s="82"/>
      <c r="J27" s="29" t="s">
        <v>33</v>
      </c>
      <c r="K27" s="26">
        <v>22</v>
      </c>
      <c r="L27" s="51">
        <v>0.97507104356374719</v>
      </c>
      <c r="M27" s="51">
        <v>0.95872202720676813</v>
      </c>
      <c r="P27" s="43"/>
      <c r="Q27" s="44"/>
      <c r="R27" s="43"/>
      <c r="W27" s="43"/>
      <c r="X27" s="44"/>
      <c r="Y27" s="43"/>
    </row>
    <row r="28" spans="1:25">
      <c r="A28" s="62"/>
      <c r="B28" s="82" t="s">
        <v>78</v>
      </c>
      <c r="C28" s="82"/>
      <c r="D28" s="82"/>
      <c r="E28" s="82"/>
      <c r="F28" s="82"/>
      <c r="G28" s="82"/>
      <c r="H28" s="82"/>
      <c r="J28" s="29" t="s">
        <v>34</v>
      </c>
      <c r="K28" s="26">
        <v>23</v>
      </c>
      <c r="L28" s="51">
        <v>0.92515273075331639</v>
      </c>
      <c r="M28" s="51">
        <v>0.90962116521418634</v>
      </c>
      <c r="P28" s="43"/>
      <c r="Q28" s="44"/>
      <c r="R28" s="43"/>
      <c r="W28" s="43"/>
      <c r="X28" s="44"/>
      <c r="Y28" s="43"/>
    </row>
    <row r="29" spans="1:25">
      <c r="A29" s="62"/>
      <c r="B29" s="56"/>
      <c r="C29" s="57"/>
      <c r="J29" s="29" t="s">
        <v>35</v>
      </c>
      <c r="K29" s="26">
        <v>24</v>
      </c>
      <c r="L29" s="51">
        <v>0.6356265164528182</v>
      </c>
      <c r="M29" s="51">
        <v>0.62499965582078176</v>
      </c>
      <c r="P29" s="43"/>
      <c r="Q29" s="44"/>
      <c r="R29" s="43"/>
      <c r="W29" s="43"/>
      <c r="X29" s="44"/>
      <c r="Y29" s="43"/>
    </row>
    <row r="30" spans="1:25">
      <c r="A30" s="62"/>
      <c r="B30" s="56"/>
      <c r="C30" s="57"/>
      <c r="J30" s="28" t="s">
        <v>24</v>
      </c>
      <c r="K30" s="26">
        <v>25</v>
      </c>
      <c r="L30" s="51">
        <v>9.9836625620861472E-2</v>
      </c>
      <c r="M30" s="51">
        <v>9.8327485649448043E-2</v>
      </c>
      <c r="P30" s="43"/>
      <c r="Q30" s="44"/>
      <c r="R30" s="43"/>
      <c r="W30" s="43"/>
      <c r="X30" s="44"/>
      <c r="Y30" s="43"/>
    </row>
    <row r="31" spans="1:25">
      <c r="A31" s="62"/>
      <c r="B31" s="56"/>
      <c r="C31" s="57"/>
      <c r="E31" s="5"/>
      <c r="F31" s="5"/>
      <c r="G31" s="5"/>
      <c r="J31" s="28" t="s">
        <v>25</v>
      </c>
      <c r="K31" s="26">
        <v>26</v>
      </c>
      <c r="L31" s="51">
        <v>0.61233130380795031</v>
      </c>
      <c r="M31" s="51">
        <v>0.60327646397946977</v>
      </c>
      <c r="P31" s="43"/>
      <c r="Q31" s="44"/>
      <c r="R31" s="43"/>
      <c r="W31" s="43"/>
      <c r="X31" s="44"/>
      <c r="Y31" s="43"/>
    </row>
    <row r="32" spans="1:25">
      <c r="A32" s="62"/>
      <c r="B32" s="56"/>
      <c r="C32" s="57"/>
      <c r="E32" s="5"/>
      <c r="F32" s="5"/>
      <c r="G32" s="5"/>
      <c r="J32" s="28" t="s">
        <v>26</v>
      </c>
      <c r="K32" s="26">
        <v>27</v>
      </c>
      <c r="L32" s="51">
        <v>1.0183335813327872</v>
      </c>
      <c r="M32" s="51">
        <v>1.0032421816186525</v>
      </c>
      <c r="P32" s="43"/>
      <c r="Q32" s="44"/>
      <c r="R32" s="43"/>
      <c r="W32" s="43"/>
      <c r="X32" s="44"/>
      <c r="Y32" s="43"/>
    </row>
    <row r="33" spans="1:25">
      <c r="A33" s="62"/>
      <c r="B33" s="56"/>
      <c r="C33" s="57"/>
      <c r="E33" s="5"/>
      <c r="F33" s="5"/>
      <c r="G33" s="5"/>
      <c r="J33" s="28" t="s">
        <v>27</v>
      </c>
      <c r="K33" s="26">
        <v>28</v>
      </c>
      <c r="L33" s="51">
        <v>1.0649240066225225</v>
      </c>
      <c r="M33" s="51">
        <v>1.0490780369226813</v>
      </c>
      <c r="P33" s="43"/>
      <c r="Q33" s="44"/>
      <c r="R33" s="43"/>
      <c r="W33" s="43"/>
      <c r="X33" s="44"/>
      <c r="Y33" s="43"/>
    </row>
    <row r="34" spans="1:25">
      <c r="A34" s="62"/>
      <c r="B34" s="56"/>
      <c r="C34" s="57"/>
      <c r="E34" s="5"/>
      <c r="F34" s="5"/>
      <c r="G34" s="5"/>
      <c r="J34" s="28" t="s">
        <v>28</v>
      </c>
      <c r="K34" s="26">
        <v>29</v>
      </c>
      <c r="L34" s="51">
        <v>0.9184969557119258</v>
      </c>
      <c r="M34" s="51">
        <v>0.9049146959692046</v>
      </c>
      <c r="P34" s="43"/>
      <c r="Q34" s="44"/>
      <c r="R34" s="43"/>
    </row>
    <row r="35" spans="1:25" ht="15.75" customHeight="1">
      <c r="A35" s="62"/>
      <c r="B35" s="56"/>
      <c r="C35" s="57"/>
      <c r="E35" s="5"/>
      <c r="F35" s="5"/>
      <c r="G35" s="5"/>
      <c r="J35" s="28" t="s">
        <v>29</v>
      </c>
      <c r="K35" s="26">
        <v>30</v>
      </c>
      <c r="L35" s="51">
        <v>0.4060022775248367</v>
      </c>
      <c r="M35" s="51">
        <v>0.39996571763918287</v>
      </c>
      <c r="P35" s="43"/>
      <c r="Q35" s="44"/>
      <c r="R35" s="43"/>
    </row>
    <row r="36" spans="1:25">
      <c r="F36" s="63"/>
      <c r="G36" s="2"/>
      <c r="H36" s="2"/>
      <c r="J36" s="28" t="s">
        <v>30</v>
      </c>
      <c r="K36" s="26">
        <v>31</v>
      </c>
      <c r="L36" s="51">
        <v>5.3246200331126127E-2</v>
      </c>
      <c r="M36" s="51">
        <v>5.2491630345419399E-2</v>
      </c>
      <c r="P36" s="43"/>
      <c r="Q36" s="44"/>
      <c r="R36" s="43"/>
    </row>
    <row r="37" spans="1:25">
      <c r="G37" s="2"/>
      <c r="J37" s="28" t="s">
        <v>31</v>
      </c>
      <c r="K37" s="26">
        <v>32</v>
      </c>
      <c r="L37" s="51">
        <v>0.41265805256622745</v>
      </c>
      <c r="M37" s="51">
        <v>0.40662149268057368</v>
      </c>
      <c r="P37" s="43"/>
      <c r="Q37" s="44"/>
      <c r="R37" s="43"/>
    </row>
    <row r="38" spans="1:25">
      <c r="J38" s="28" t="s">
        <v>32</v>
      </c>
      <c r="K38" s="26">
        <v>33</v>
      </c>
      <c r="L38" s="51">
        <v>0.75875835471854736</v>
      </c>
      <c r="M38" s="51">
        <v>0.74743980493294637</v>
      </c>
      <c r="P38" s="43"/>
      <c r="Q38" s="44"/>
      <c r="R38" s="43"/>
    </row>
    <row r="39" spans="1:25">
      <c r="J39" s="28" t="s">
        <v>33</v>
      </c>
      <c r="K39" s="26">
        <v>34</v>
      </c>
      <c r="L39" s="51">
        <v>1.0183335813327872</v>
      </c>
      <c r="M39" s="51">
        <v>1.0032421816186525</v>
      </c>
      <c r="P39" s="43"/>
      <c r="Q39" s="44"/>
      <c r="R39" s="43"/>
    </row>
    <row r="40" spans="1:25">
      <c r="J40" s="28" t="s">
        <v>34</v>
      </c>
      <c r="K40" s="26">
        <v>35</v>
      </c>
      <c r="L40" s="51">
        <v>0.96508738100166103</v>
      </c>
      <c r="M40" s="51">
        <v>0.95075055127323327</v>
      </c>
      <c r="P40" s="43"/>
      <c r="Q40" s="44"/>
      <c r="R40" s="43"/>
    </row>
    <row r="41" spans="1:25">
      <c r="J41" s="28" t="s">
        <v>35</v>
      </c>
      <c r="K41" s="26">
        <v>36</v>
      </c>
      <c r="L41" s="51">
        <v>0.66557750413907668</v>
      </c>
      <c r="M41" s="51">
        <v>0.65576809432488914</v>
      </c>
      <c r="P41" s="43"/>
      <c r="Q41" s="44"/>
      <c r="R41" s="43"/>
    </row>
    <row r="42" spans="1:25">
      <c r="J42" s="29" t="s">
        <v>24</v>
      </c>
      <c r="K42" s="26">
        <v>37</v>
      </c>
      <c r="L42" s="51">
        <v>0.10316451314155685</v>
      </c>
      <c r="M42" s="51">
        <v>0.10178113483442788</v>
      </c>
      <c r="P42" s="43"/>
      <c r="Q42" s="44"/>
      <c r="R42" s="43"/>
    </row>
    <row r="43" spans="1:25">
      <c r="J43" s="29" t="s">
        <v>25</v>
      </c>
      <c r="K43" s="26">
        <v>38</v>
      </c>
      <c r="L43" s="51">
        <v>0.63895440397351333</v>
      </c>
      <c r="M43" s="51">
        <v>0.63065413413073956</v>
      </c>
      <c r="P43" s="43"/>
      <c r="Q43" s="44"/>
      <c r="R43" s="43"/>
    </row>
    <row r="44" spans="1:25">
      <c r="J44" s="29" t="s">
        <v>26</v>
      </c>
      <c r="K44" s="26">
        <v>39</v>
      </c>
      <c r="L44" s="51">
        <v>1.0615961191018271</v>
      </c>
      <c r="M44" s="51">
        <v>1.047762336030537</v>
      </c>
      <c r="P44" s="43"/>
      <c r="Q44" s="44"/>
      <c r="R44" s="43"/>
    </row>
    <row r="45" spans="1:25">
      <c r="J45" s="29" t="s">
        <v>27</v>
      </c>
      <c r="K45" s="26">
        <v>40</v>
      </c>
      <c r="L45" s="51">
        <v>1.1081865443915624</v>
      </c>
      <c r="M45" s="51">
        <v>1.0936610721667079</v>
      </c>
    </row>
    <row r="46" spans="1:25">
      <c r="J46" s="29" t="s">
        <v>28</v>
      </c>
      <c r="K46" s="26">
        <v>41</v>
      </c>
      <c r="L46" s="51">
        <v>0.95843160596027044</v>
      </c>
      <c r="M46" s="51">
        <v>0.94598120119610929</v>
      </c>
    </row>
    <row r="47" spans="1:25">
      <c r="J47" s="29" t="s">
        <v>29</v>
      </c>
      <c r="K47" s="26">
        <v>42</v>
      </c>
      <c r="L47" s="51">
        <v>0.42264171512831361</v>
      </c>
      <c r="M47" s="51">
        <v>0.41710820189979758</v>
      </c>
    </row>
    <row r="48" spans="1:25">
      <c r="J48" s="29" t="s">
        <v>30</v>
      </c>
      <c r="K48" s="26">
        <v>43</v>
      </c>
      <c r="L48" s="51">
        <v>5.6574087851821511E-2</v>
      </c>
      <c r="M48" s="51">
        <v>5.5882398698257008E-2</v>
      </c>
    </row>
    <row r="49" spans="10:13">
      <c r="J49" s="29" t="s">
        <v>31</v>
      </c>
      <c r="K49" s="26">
        <v>44</v>
      </c>
      <c r="L49" s="51">
        <v>0.43262537769039977</v>
      </c>
      <c r="M49" s="51">
        <v>0.4270918644618838</v>
      </c>
    </row>
    <row r="50" spans="10:13">
      <c r="J50" s="29" t="s">
        <v>32</v>
      </c>
      <c r="K50" s="26">
        <v>45</v>
      </c>
      <c r="L50" s="51">
        <v>0.78870934240480584</v>
      </c>
      <c r="M50" s="51">
        <v>0.77833400510133821</v>
      </c>
    </row>
    <row r="51" spans="10:13">
      <c r="J51" s="29" t="s">
        <v>33</v>
      </c>
      <c r="K51" s="26">
        <v>46</v>
      </c>
      <c r="L51" s="51">
        <v>1.0615961191018271</v>
      </c>
      <c r="M51" s="51">
        <v>1.047762336030537</v>
      </c>
    </row>
    <row r="52" spans="10:13">
      <c r="J52" s="29" t="s">
        <v>34</v>
      </c>
      <c r="K52" s="26">
        <v>47</v>
      </c>
      <c r="L52" s="51">
        <v>1.0050220312500056</v>
      </c>
      <c r="M52" s="51">
        <v>0.99187993733228019</v>
      </c>
    </row>
    <row r="53" spans="10:13">
      <c r="J53" s="29" t="s">
        <v>35</v>
      </c>
      <c r="K53" s="26">
        <v>48</v>
      </c>
      <c r="L53" s="51">
        <v>0.69552849182533516</v>
      </c>
      <c r="M53" s="51">
        <v>0.68653653282899652</v>
      </c>
    </row>
    <row r="54" spans="10:13">
      <c r="J54" s="28" t="s">
        <v>24</v>
      </c>
      <c r="K54" s="26">
        <v>49</v>
      </c>
      <c r="L54" s="51">
        <v>0.10649240066225223</v>
      </c>
      <c r="M54" s="51">
        <v>0.10523478401940772</v>
      </c>
    </row>
    <row r="55" spans="10:13">
      <c r="J55" s="28" t="s">
        <v>25</v>
      </c>
      <c r="K55" s="26">
        <v>50</v>
      </c>
      <c r="L55" s="51">
        <v>0.66557750413907635</v>
      </c>
      <c r="M55" s="51">
        <v>0.65803180428200936</v>
      </c>
    </row>
    <row r="56" spans="10:13">
      <c r="J56" s="28" t="s">
        <v>26</v>
      </c>
      <c r="K56" s="26">
        <v>51</v>
      </c>
      <c r="L56" s="51">
        <v>1.1048586568708669</v>
      </c>
      <c r="M56" s="51">
        <v>1.0922824904424215</v>
      </c>
    </row>
    <row r="57" spans="10:13">
      <c r="J57" s="28" t="s">
        <v>27</v>
      </c>
      <c r="K57" s="26">
        <v>52</v>
      </c>
      <c r="L57" s="51">
        <v>1.1514490821606023</v>
      </c>
      <c r="M57" s="51">
        <v>1.1382441074107346</v>
      </c>
    </row>
    <row r="58" spans="10:13">
      <c r="J58" s="28" t="s">
        <v>28</v>
      </c>
      <c r="K58" s="26">
        <v>53</v>
      </c>
      <c r="L58" s="51">
        <v>0.99836625620861508</v>
      </c>
      <c r="M58" s="51">
        <v>0.98704770642301398</v>
      </c>
    </row>
    <row r="59" spans="10:13">
      <c r="J59" s="28" t="s">
        <v>29</v>
      </c>
      <c r="K59" s="26">
        <v>54</v>
      </c>
      <c r="L59" s="51">
        <v>0.43928115273179053</v>
      </c>
      <c r="M59" s="51">
        <v>0.43425068616041229</v>
      </c>
    </row>
    <row r="60" spans="10:13">
      <c r="J60" s="28" t="s">
        <v>30</v>
      </c>
      <c r="K60" s="26">
        <v>55</v>
      </c>
      <c r="L60" s="51">
        <v>5.9901975372516895E-2</v>
      </c>
      <c r="M60" s="51">
        <v>5.9273167051094616E-2</v>
      </c>
    </row>
    <row r="61" spans="10:13">
      <c r="J61" s="28" t="s">
        <v>31</v>
      </c>
      <c r="K61" s="26">
        <v>56</v>
      </c>
      <c r="L61" s="51">
        <v>0.45259270281457209</v>
      </c>
      <c r="M61" s="51">
        <v>0.44756223624319391</v>
      </c>
    </row>
    <row r="62" spans="10:13">
      <c r="J62" s="28" t="s">
        <v>32</v>
      </c>
      <c r="K62" s="26">
        <v>57</v>
      </c>
      <c r="L62" s="51">
        <v>0.81866033009106431</v>
      </c>
      <c r="M62" s="51">
        <v>0.80922820526973005</v>
      </c>
    </row>
    <row r="63" spans="10:13">
      <c r="J63" s="28" t="s">
        <v>33</v>
      </c>
      <c r="K63" s="26">
        <v>58</v>
      </c>
      <c r="L63" s="51">
        <v>1.1048586568708669</v>
      </c>
      <c r="M63" s="51">
        <v>1.0922824904424215</v>
      </c>
    </row>
    <row r="64" spans="10:13">
      <c r="J64" s="28" t="s">
        <v>34</v>
      </c>
      <c r="K64" s="26">
        <v>59</v>
      </c>
      <c r="L64" s="51">
        <v>1.0449566814983502</v>
      </c>
      <c r="M64" s="51">
        <v>1.0330093233913271</v>
      </c>
    </row>
    <row r="65" spans="10:13">
      <c r="J65" s="28" t="s">
        <v>35</v>
      </c>
      <c r="K65" s="26">
        <v>60</v>
      </c>
      <c r="L65" s="51">
        <v>0.72547947951159364</v>
      </c>
      <c r="M65" s="51">
        <v>0.71730497133310389</v>
      </c>
    </row>
    <row r="66" spans="10:13">
      <c r="J66" s="29" t="s">
        <v>24</v>
      </c>
      <c r="K66" s="26">
        <v>61</v>
      </c>
      <c r="L66" s="51">
        <v>0.1098202881829476</v>
      </c>
      <c r="M66" s="51">
        <v>0.10868843320438756</v>
      </c>
    </row>
    <row r="67" spans="10:13">
      <c r="J67" s="29" t="s">
        <v>25</v>
      </c>
      <c r="K67" s="26">
        <v>62</v>
      </c>
      <c r="L67" s="51">
        <v>0.69220060430463937</v>
      </c>
      <c r="M67" s="51">
        <v>0.68540947443327915</v>
      </c>
    </row>
    <row r="68" spans="10:13">
      <c r="J68" s="29" t="s">
        <v>26</v>
      </c>
      <c r="K68" s="26">
        <v>63</v>
      </c>
      <c r="L68" s="51">
        <v>1.1481211946399068</v>
      </c>
      <c r="M68" s="51">
        <v>1.136802644854306</v>
      </c>
    </row>
    <row r="69" spans="10:13">
      <c r="J69" s="29" t="s">
        <v>27</v>
      </c>
      <c r="K69" s="26">
        <v>64</v>
      </c>
      <c r="L69" s="51">
        <v>1.1947116199296421</v>
      </c>
      <c r="M69" s="51">
        <v>1.1828271426547612</v>
      </c>
    </row>
    <row r="70" spans="10:13">
      <c r="J70" s="29" t="s">
        <v>28</v>
      </c>
      <c r="K70" s="26">
        <v>65</v>
      </c>
      <c r="L70" s="51">
        <v>1.0383009064569597</v>
      </c>
      <c r="M70" s="51">
        <v>1.0281142116499187</v>
      </c>
    </row>
    <row r="71" spans="10:13">
      <c r="J71" s="29" t="s">
        <v>29</v>
      </c>
      <c r="K71" s="26">
        <v>66</v>
      </c>
      <c r="L71" s="51">
        <v>0.45592059033526744</v>
      </c>
      <c r="M71" s="51">
        <v>0.451393170421027</v>
      </c>
    </row>
    <row r="72" spans="10:13">
      <c r="J72" s="29" t="s">
        <v>30</v>
      </c>
      <c r="K72" s="26">
        <v>67</v>
      </c>
      <c r="L72" s="51">
        <v>6.322986289321228E-2</v>
      </c>
      <c r="M72" s="51">
        <v>6.2663935403932225E-2</v>
      </c>
    </row>
    <row r="73" spans="10:13">
      <c r="J73" s="29" t="s">
        <v>31</v>
      </c>
      <c r="K73" s="26">
        <v>68</v>
      </c>
      <c r="L73" s="51">
        <v>0.47256002793874441</v>
      </c>
      <c r="M73" s="51">
        <v>0.46803260802450403</v>
      </c>
    </row>
    <row r="74" spans="10:13">
      <c r="J74" s="29" t="s">
        <v>32</v>
      </c>
      <c r="K74" s="26">
        <v>69</v>
      </c>
      <c r="L74" s="51">
        <v>0.84861131777732279</v>
      </c>
      <c r="M74" s="51">
        <v>0.84012240543812189</v>
      </c>
    </row>
    <row r="75" spans="10:13">
      <c r="J75" s="29" t="s">
        <v>33</v>
      </c>
      <c r="K75" s="26">
        <v>70</v>
      </c>
      <c r="L75" s="51">
        <v>1.1481211946399068</v>
      </c>
      <c r="M75" s="51">
        <v>1.136802644854306</v>
      </c>
    </row>
    <row r="76" spans="10:13">
      <c r="J76" s="29" t="s">
        <v>34</v>
      </c>
      <c r="K76" s="26">
        <v>71</v>
      </c>
      <c r="L76" s="51">
        <v>1.0848913317466948</v>
      </c>
      <c r="M76" s="51">
        <v>1.074138709450374</v>
      </c>
    </row>
    <row r="77" spans="10:13">
      <c r="J77" s="29" t="s">
        <v>35</v>
      </c>
      <c r="K77" s="26">
        <v>72</v>
      </c>
      <c r="L77" s="51">
        <v>0.75543046719785212</v>
      </c>
      <c r="M77" s="51">
        <v>0.74807340983721127</v>
      </c>
    </row>
    <row r="78" spans="10:13">
      <c r="J78" s="28" t="s">
        <v>24</v>
      </c>
      <c r="K78" s="26">
        <v>73</v>
      </c>
      <c r="L78" s="51">
        <v>0.11314817570364298</v>
      </c>
      <c r="M78" s="51">
        <v>0.1121420823893674</v>
      </c>
    </row>
    <row r="79" spans="10:13">
      <c r="J79" s="28" t="s">
        <v>25</v>
      </c>
      <c r="K79" s="26">
        <v>74</v>
      </c>
      <c r="L79" s="51">
        <v>0.71882370447020238</v>
      </c>
      <c r="M79" s="51">
        <v>0.71278714458454895</v>
      </c>
    </row>
    <row r="80" spans="10:13">
      <c r="J80" s="28" t="s">
        <v>26</v>
      </c>
      <c r="K80" s="26">
        <v>75</v>
      </c>
      <c r="L80" s="51">
        <v>1.1913837324089467</v>
      </c>
      <c r="M80" s="51">
        <v>1.1813227992661905</v>
      </c>
    </row>
    <row r="81" spans="10:13">
      <c r="J81" s="28" t="s">
        <v>27</v>
      </c>
      <c r="K81" s="26">
        <v>76</v>
      </c>
      <c r="L81" s="51">
        <v>1.237974157698682</v>
      </c>
      <c r="M81" s="51">
        <v>1.2274101778987878</v>
      </c>
    </row>
    <row r="82" spans="10:13">
      <c r="J82" s="28" t="s">
        <v>28</v>
      </c>
      <c r="K82" s="26">
        <v>77</v>
      </c>
      <c r="L82" s="51">
        <v>1.0782355567053044</v>
      </c>
      <c r="M82" s="51">
        <v>1.0691807168768233</v>
      </c>
    </row>
    <row r="83" spans="10:13">
      <c r="J83" s="28" t="s">
        <v>29</v>
      </c>
      <c r="K83" s="26">
        <v>78</v>
      </c>
      <c r="L83" s="51">
        <v>0.47256002793874435</v>
      </c>
      <c r="M83" s="51">
        <v>0.46853565468164171</v>
      </c>
    </row>
    <row r="84" spans="10:13">
      <c r="J84" s="28" t="s">
        <v>30</v>
      </c>
      <c r="K84" s="26">
        <v>79</v>
      </c>
      <c r="L84" s="51">
        <v>6.6557750413907657E-2</v>
      </c>
      <c r="M84" s="51">
        <v>6.6054703756769834E-2</v>
      </c>
    </row>
    <row r="85" spans="10:13">
      <c r="J85" s="28" t="s">
        <v>31</v>
      </c>
      <c r="K85" s="26">
        <v>80</v>
      </c>
      <c r="L85" s="51">
        <v>0.49252735306291673</v>
      </c>
      <c r="M85" s="51">
        <v>0.48850297980581414</v>
      </c>
    </row>
    <row r="86" spans="10:13">
      <c r="J86" s="28" t="s">
        <v>32</v>
      </c>
      <c r="K86" s="26">
        <v>81</v>
      </c>
      <c r="L86" s="51">
        <v>0.87856230546358127</v>
      </c>
      <c r="M86" s="51">
        <v>0.87101660560651373</v>
      </c>
    </row>
    <row r="87" spans="10:13">
      <c r="J87" s="28" t="s">
        <v>33</v>
      </c>
      <c r="K87" s="26">
        <v>82</v>
      </c>
      <c r="L87" s="51">
        <v>1.1913837324089467</v>
      </c>
      <c r="M87" s="51">
        <v>1.1813227992661905</v>
      </c>
    </row>
    <row r="88" spans="10:13">
      <c r="J88" s="28" t="s">
        <v>34</v>
      </c>
      <c r="K88" s="26">
        <v>83</v>
      </c>
      <c r="L88" s="51">
        <v>1.1248259819950395</v>
      </c>
      <c r="M88" s="51">
        <v>1.115268095509421</v>
      </c>
    </row>
    <row r="89" spans="10:13">
      <c r="J89" s="28" t="s">
        <v>35</v>
      </c>
      <c r="K89" s="26">
        <v>84</v>
      </c>
      <c r="L89" s="51">
        <v>0.7853814548841106</v>
      </c>
      <c r="M89" s="51">
        <v>0.77884184834131864</v>
      </c>
    </row>
    <row r="90" spans="10:13">
      <c r="J90" s="29" t="s">
        <v>24</v>
      </c>
      <c r="K90" s="26">
        <v>85</v>
      </c>
      <c r="L90" s="51">
        <v>0.11647606322433836</v>
      </c>
      <c r="M90" s="51">
        <v>0.11559573157434724</v>
      </c>
    </row>
    <row r="91" spans="10:13">
      <c r="J91" s="29" t="s">
        <v>25</v>
      </c>
      <c r="K91" s="26">
        <v>86</v>
      </c>
      <c r="L91" s="51">
        <v>0.7454468046357654</v>
      </c>
      <c r="M91" s="51">
        <v>0.74016481473581874</v>
      </c>
    </row>
    <row r="92" spans="10:13">
      <c r="J92" s="29" t="s">
        <v>26</v>
      </c>
      <c r="K92" s="26">
        <v>87</v>
      </c>
      <c r="L92" s="51">
        <v>1.2346462701779866</v>
      </c>
      <c r="M92" s="51">
        <v>1.2258429536780751</v>
      </c>
    </row>
    <row r="93" spans="10:13">
      <c r="J93" s="29" t="s">
        <v>27</v>
      </c>
      <c r="K93" s="26">
        <v>88</v>
      </c>
      <c r="L93" s="51">
        <v>1.2812366954677219</v>
      </c>
      <c r="M93" s="51">
        <v>1.2719932131428144</v>
      </c>
    </row>
    <row r="94" spans="10:13">
      <c r="J94" s="29" t="s">
        <v>28</v>
      </c>
      <c r="K94" s="26">
        <v>89</v>
      </c>
      <c r="L94" s="51">
        <v>1.118170206953649</v>
      </c>
      <c r="M94" s="51">
        <v>1.1102472221037278</v>
      </c>
    </row>
    <row r="95" spans="10:13">
      <c r="J95" s="29" t="s">
        <v>29</v>
      </c>
      <c r="K95" s="26">
        <v>90</v>
      </c>
      <c r="L95" s="51">
        <v>0.48919946554222127</v>
      </c>
      <c r="M95" s="51">
        <v>0.48567813894225642</v>
      </c>
    </row>
    <row r="96" spans="10:13">
      <c r="J96" s="29" t="s">
        <v>30</v>
      </c>
      <c r="K96" s="26">
        <v>91</v>
      </c>
      <c r="L96" s="51">
        <v>6.9885637934603034E-2</v>
      </c>
      <c r="M96" s="51">
        <v>6.9445472109607442E-2</v>
      </c>
    </row>
    <row r="97" spans="10:13">
      <c r="J97" s="29" t="s">
        <v>31</v>
      </c>
      <c r="K97" s="26">
        <v>92</v>
      </c>
      <c r="L97" s="51">
        <v>0.51249467818708905</v>
      </c>
      <c r="M97" s="51">
        <v>0.5089733515871242</v>
      </c>
    </row>
    <row r="98" spans="10:13">
      <c r="J98" s="29" t="s">
        <v>32</v>
      </c>
      <c r="K98" s="26">
        <v>93</v>
      </c>
      <c r="L98" s="51">
        <v>0.90851329314983975</v>
      </c>
      <c r="M98" s="51">
        <v>0.90191080577490557</v>
      </c>
    </row>
    <row r="99" spans="10:13">
      <c r="J99" s="29" t="s">
        <v>33</v>
      </c>
      <c r="K99" s="26">
        <v>94</v>
      </c>
      <c r="L99" s="51">
        <v>1.2346462701779866</v>
      </c>
      <c r="M99" s="51">
        <v>1.2258429536780751</v>
      </c>
    </row>
    <row r="100" spans="10:13">
      <c r="J100" s="29" t="s">
        <v>34</v>
      </c>
      <c r="K100" s="26">
        <v>95</v>
      </c>
      <c r="L100" s="51">
        <v>1.1647606322433841</v>
      </c>
      <c r="M100" s="51">
        <v>1.1563974815684679</v>
      </c>
    </row>
    <row r="101" spans="10:13">
      <c r="J101" s="29" t="s">
        <v>35</v>
      </c>
      <c r="K101" s="26">
        <v>96</v>
      </c>
      <c r="L101" s="51">
        <v>0.81533244257036908</v>
      </c>
      <c r="M101" s="51">
        <v>0.80961028684542602</v>
      </c>
    </row>
    <row r="102" spans="10:13">
      <c r="J102" s="28" t="s">
        <v>24</v>
      </c>
      <c r="K102" s="26">
        <v>97</v>
      </c>
      <c r="L102" s="51">
        <v>0.11980395074503374</v>
      </c>
      <c r="M102" s="51">
        <v>0.11904938075932708</v>
      </c>
    </row>
    <row r="103" spans="10:13">
      <c r="J103" s="28" t="s">
        <v>25</v>
      </c>
      <c r="K103" s="26">
        <v>98</v>
      </c>
      <c r="L103" s="51">
        <v>0.77206990480132842</v>
      </c>
      <c r="M103" s="51">
        <v>0.76754248488708854</v>
      </c>
    </row>
    <row r="104" spans="10:13">
      <c r="J104" s="28" t="s">
        <v>26</v>
      </c>
      <c r="K104" s="26">
        <v>99</v>
      </c>
      <c r="L104" s="51">
        <v>1.2779088079470264</v>
      </c>
      <c r="M104" s="51">
        <v>1.2703631080899596</v>
      </c>
    </row>
    <row r="105" spans="10:13">
      <c r="J105" s="28" t="s">
        <v>27</v>
      </c>
      <c r="K105" s="26">
        <v>100</v>
      </c>
      <c r="L105" s="51">
        <v>1.3244992332367618</v>
      </c>
      <c r="M105" s="51">
        <v>1.3165762483868411</v>
      </c>
    </row>
    <row r="106" spans="10:13">
      <c r="J106" s="28" t="s">
        <v>28</v>
      </c>
      <c r="K106" s="26">
        <v>101</v>
      </c>
      <c r="L106" s="51">
        <v>1.1581048572019936</v>
      </c>
      <c r="M106" s="51">
        <v>1.1513137273306324</v>
      </c>
    </row>
    <row r="107" spans="10:13">
      <c r="J107" s="28" t="s">
        <v>29</v>
      </c>
      <c r="K107" s="26">
        <v>102</v>
      </c>
      <c r="L107" s="51">
        <v>0.50583890314569824</v>
      </c>
      <c r="M107" s="51">
        <v>0.50282062320287113</v>
      </c>
    </row>
    <row r="108" spans="10:13">
      <c r="J108" s="28" t="s">
        <v>30</v>
      </c>
      <c r="K108" s="26">
        <v>103</v>
      </c>
      <c r="L108" s="51">
        <v>7.3213525455298412E-2</v>
      </c>
      <c r="M108" s="51">
        <v>7.2836240462445051E-2</v>
      </c>
    </row>
    <row r="109" spans="10:13">
      <c r="J109" s="28" t="s">
        <v>31</v>
      </c>
      <c r="K109" s="26">
        <v>104</v>
      </c>
      <c r="L109" s="51">
        <v>0.53246200331126137</v>
      </c>
      <c r="M109" s="51">
        <v>0.52944372336843426</v>
      </c>
    </row>
    <row r="110" spans="10:13">
      <c r="J110" s="28" t="s">
        <v>32</v>
      </c>
      <c r="K110" s="26">
        <v>105</v>
      </c>
      <c r="L110" s="51">
        <v>0.93846428083609823</v>
      </c>
      <c r="M110" s="51">
        <v>0.93280500594329741</v>
      </c>
    </row>
    <row r="111" spans="10:13">
      <c r="J111" s="28" t="s">
        <v>33</v>
      </c>
      <c r="K111" s="26">
        <v>106</v>
      </c>
      <c r="L111" s="51">
        <v>1.2779088079470264</v>
      </c>
      <c r="M111" s="51">
        <v>1.2703631080899596</v>
      </c>
    </row>
    <row r="112" spans="10:13">
      <c r="J112" s="28" t="s">
        <v>34</v>
      </c>
      <c r="K112" s="26">
        <v>107</v>
      </c>
      <c r="L112" s="51">
        <v>1.2046952824917287</v>
      </c>
      <c r="M112" s="51">
        <v>1.1975268676275148</v>
      </c>
    </row>
    <row r="113" spans="10:13">
      <c r="J113" s="28" t="s">
        <v>35</v>
      </c>
      <c r="K113" s="26">
        <v>108</v>
      </c>
      <c r="L113" s="51">
        <v>0.84528343025662755</v>
      </c>
      <c r="M113" s="51">
        <v>0.8403787253495334</v>
      </c>
    </row>
    <row r="114" spans="10:13">
      <c r="J114" s="29" t="s">
        <v>24</v>
      </c>
      <c r="K114" s="26">
        <v>109</v>
      </c>
      <c r="L114" s="51">
        <v>0.12313183826572911</v>
      </c>
      <c r="M114" s="51">
        <v>0.12250302994430692</v>
      </c>
    </row>
    <row r="115" spans="10:13">
      <c r="J115" s="29" t="s">
        <v>25</v>
      </c>
      <c r="K115" s="26">
        <v>110</v>
      </c>
      <c r="L115" s="51">
        <v>0.79869300496689144</v>
      </c>
      <c r="M115" s="51">
        <v>0.79492015503835833</v>
      </c>
    </row>
    <row r="116" spans="10:13">
      <c r="J116" s="29" t="s">
        <v>26</v>
      </c>
      <c r="K116" s="26">
        <v>111</v>
      </c>
      <c r="L116" s="51">
        <v>1.3211713457160663</v>
      </c>
      <c r="M116" s="51">
        <v>1.3148832625018441</v>
      </c>
    </row>
    <row r="117" spans="10:13">
      <c r="J117" s="29" t="s">
        <v>27</v>
      </c>
      <c r="K117" s="26">
        <v>112</v>
      </c>
      <c r="L117" s="51">
        <v>1.3677617710058017</v>
      </c>
      <c r="M117" s="51">
        <v>1.3611592836308677</v>
      </c>
    </row>
    <row r="118" spans="10:13">
      <c r="J118" s="29" t="s">
        <v>28</v>
      </c>
      <c r="K118" s="26">
        <v>113</v>
      </c>
      <c r="L118" s="51">
        <v>1.1980395074503383</v>
      </c>
      <c r="M118" s="51">
        <v>1.192380232557537</v>
      </c>
    </row>
    <row r="119" spans="10:13">
      <c r="J119" s="29" t="s">
        <v>29</v>
      </c>
      <c r="K119" s="26">
        <v>114</v>
      </c>
      <c r="L119" s="51">
        <v>0.52247834074917521</v>
      </c>
      <c r="M119" s="51">
        <v>0.51996310746348584</v>
      </c>
    </row>
    <row r="120" spans="10:13">
      <c r="J120" s="29" t="s">
        <v>30</v>
      </c>
      <c r="K120" s="26">
        <v>115</v>
      </c>
      <c r="L120" s="51">
        <v>7.6541412975993789E-2</v>
      </c>
      <c r="M120" s="51">
        <v>7.622700881528266E-2</v>
      </c>
    </row>
    <row r="121" spans="10:13">
      <c r="J121" s="29" t="s">
        <v>31</v>
      </c>
      <c r="K121" s="26">
        <v>116</v>
      </c>
      <c r="L121" s="51">
        <v>0.55242932843543369</v>
      </c>
      <c r="M121" s="51">
        <v>0.54991409514974432</v>
      </c>
    </row>
    <row r="122" spans="10:13">
      <c r="J122" s="29" t="s">
        <v>32</v>
      </c>
      <c r="K122" s="26">
        <v>117</v>
      </c>
      <c r="L122" s="51">
        <v>0.96841526852235671</v>
      </c>
      <c r="M122" s="51">
        <v>0.96369920611168924</v>
      </c>
    </row>
    <row r="123" spans="10:13">
      <c r="J123" s="29" t="s">
        <v>33</v>
      </c>
      <c r="K123" s="26">
        <v>118</v>
      </c>
      <c r="L123" s="51">
        <v>1.3211713457160663</v>
      </c>
      <c r="M123" s="51">
        <v>1.3148832625018441</v>
      </c>
    </row>
    <row r="124" spans="10:13">
      <c r="J124" s="29" t="s">
        <v>34</v>
      </c>
      <c r="K124" s="26">
        <v>119</v>
      </c>
      <c r="L124" s="51">
        <v>1.2446299327400734</v>
      </c>
      <c r="M124" s="51">
        <v>1.2386562536865617</v>
      </c>
    </row>
    <row r="125" spans="10:13">
      <c r="J125" s="29" t="s">
        <v>35</v>
      </c>
      <c r="K125" s="26">
        <v>120</v>
      </c>
      <c r="L125" s="51">
        <v>0.87523441794288603</v>
      </c>
      <c r="M125" s="51">
        <v>0.87114716385364077</v>
      </c>
    </row>
    <row r="126" spans="10:13">
      <c r="J126" s="28" t="s">
        <v>24</v>
      </c>
      <c r="K126" s="26">
        <v>121</v>
      </c>
      <c r="L126" s="51">
        <v>0.1264597257864245</v>
      </c>
      <c r="M126" s="51">
        <v>0.12595667912928676</v>
      </c>
    </row>
    <row r="127" spans="10:13">
      <c r="J127" s="28" t="s">
        <v>25</v>
      </c>
      <c r="K127" s="26">
        <v>122</v>
      </c>
      <c r="L127" s="51">
        <v>0.82531610513245446</v>
      </c>
      <c r="M127" s="51">
        <v>0.82229782518962813</v>
      </c>
    </row>
    <row r="128" spans="10:13">
      <c r="J128" s="28" t="s">
        <v>26</v>
      </c>
      <c r="K128" s="26">
        <v>123</v>
      </c>
      <c r="L128" s="51">
        <v>1.3644338834851062</v>
      </c>
      <c r="M128" s="51">
        <v>1.3594034169137286</v>
      </c>
    </row>
    <row r="129" spans="10:13">
      <c r="J129" s="28" t="s">
        <v>27</v>
      </c>
      <c r="K129" s="26">
        <v>124</v>
      </c>
      <c r="L129" s="51">
        <v>1.4110243087748415</v>
      </c>
      <c r="M129" s="51">
        <v>1.4057423188748943</v>
      </c>
    </row>
    <row r="130" spans="10:13">
      <c r="J130" s="28" t="s">
        <v>28</v>
      </c>
      <c r="K130" s="26">
        <v>125</v>
      </c>
      <c r="L130" s="51">
        <v>1.2379741576986829</v>
      </c>
      <c r="M130" s="51">
        <v>1.2334467377844416</v>
      </c>
    </row>
    <row r="131" spans="10:13">
      <c r="J131" s="28" t="s">
        <v>29</v>
      </c>
      <c r="K131" s="26">
        <v>126</v>
      </c>
      <c r="L131" s="51">
        <v>0.53911777835265218</v>
      </c>
      <c r="M131" s="51">
        <v>0.53710559172410055</v>
      </c>
    </row>
    <row r="132" spans="10:13">
      <c r="J132" s="28" t="s">
        <v>30</v>
      </c>
      <c r="K132" s="26">
        <v>127</v>
      </c>
      <c r="L132" s="51">
        <v>7.9869300496689166E-2</v>
      </c>
      <c r="M132" s="51">
        <v>7.9617777168120268E-2</v>
      </c>
    </row>
    <row r="133" spans="10:13">
      <c r="J133" s="28" t="s">
        <v>31</v>
      </c>
      <c r="K133" s="26">
        <v>128</v>
      </c>
      <c r="L133" s="51">
        <v>0.57239665355960601</v>
      </c>
      <c r="M133" s="51">
        <v>0.57038446693105438</v>
      </c>
    </row>
    <row r="134" spans="10:13">
      <c r="J134" s="28" t="s">
        <v>32</v>
      </c>
      <c r="K134" s="26">
        <v>129</v>
      </c>
      <c r="L134" s="51">
        <v>0.99836625620861519</v>
      </c>
      <c r="M134" s="51">
        <v>0.99459340628008108</v>
      </c>
    </row>
    <row r="135" spans="10:13">
      <c r="J135" s="28" t="s">
        <v>33</v>
      </c>
      <c r="K135" s="26">
        <v>130</v>
      </c>
      <c r="L135" s="51">
        <v>1.3644338834851062</v>
      </c>
      <c r="M135" s="51">
        <v>1.3594034169137286</v>
      </c>
    </row>
    <row r="136" spans="10:13">
      <c r="J136" s="28" t="s">
        <v>34</v>
      </c>
      <c r="K136" s="26">
        <v>131</v>
      </c>
      <c r="L136" s="51">
        <v>1.284564582988418</v>
      </c>
      <c r="M136" s="51">
        <v>1.2797856397456087</v>
      </c>
    </row>
    <row r="137" spans="10:13">
      <c r="J137" s="28" t="s">
        <v>35</v>
      </c>
      <c r="K137" s="26">
        <v>132</v>
      </c>
      <c r="L137" s="51">
        <v>0.90518540562914451</v>
      </c>
      <c r="M137" s="51">
        <v>0.90191560235774815</v>
      </c>
    </row>
    <row r="138" spans="10:13">
      <c r="J138" s="29" t="s">
        <v>24</v>
      </c>
      <c r="K138" s="26">
        <v>133</v>
      </c>
      <c r="L138" s="51">
        <v>0.12978761330711988</v>
      </c>
      <c r="M138" s="51">
        <v>0.1294103283142666</v>
      </c>
    </row>
    <row r="139" spans="10:13">
      <c r="J139" s="29" t="s">
        <v>25</v>
      </c>
      <c r="K139" s="26">
        <v>134</v>
      </c>
      <c r="L139" s="51">
        <v>0.85193920529801748</v>
      </c>
      <c r="M139" s="51">
        <v>0.84967549534089792</v>
      </c>
    </row>
    <row r="140" spans="10:13">
      <c r="J140" s="29" t="s">
        <v>26</v>
      </c>
      <c r="K140" s="26">
        <v>135</v>
      </c>
      <c r="L140" s="51">
        <v>1.4076964212541461</v>
      </c>
      <c r="M140" s="51">
        <v>1.4039235713256131</v>
      </c>
    </row>
    <row r="141" spans="10:13">
      <c r="J141" s="29" t="s">
        <v>27</v>
      </c>
      <c r="K141" s="26">
        <v>136</v>
      </c>
      <c r="L141" s="51">
        <v>1.4542868465438814</v>
      </c>
      <c r="M141" s="51">
        <v>1.4503253541189209</v>
      </c>
    </row>
    <row r="142" spans="10:13">
      <c r="J142" s="29" t="s">
        <v>28</v>
      </c>
      <c r="K142" s="26">
        <v>137</v>
      </c>
      <c r="L142" s="51">
        <v>1.2779088079470275</v>
      </c>
      <c r="M142" s="51">
        <v>1.2745132430113462</v>
      </c>
    </row>
    <row r="143" spans="10:13">
      <c r="J143" s="29" t="s">
        <v>29</v>
      </c>
      <c r="K143" s="26">
        <v>138</v>
      </c>
      <c r="L143" s="51">
        <v>0.55575721595612915</v>
      </c>
      <c r="M143" s="51">
        <v>0.55424807598471526</v>
      </c>
    </row>
    <row r="144" spans="10:13">
      <c r="J144" s="29" t="s">
        <v>30</v>
      </c>
      <c r="K144" s="26">
        <v>139</v>
      </c>
      <c r="L144" s="51">
        <v>8.3197188017384544E-2</v>
      </c>
      <c r="M144" s="51">
        <v>8.3008545520957877E-2</v>
      </c>
    </row>
    <row r="145" spans="10:13">
      <c r="J145" s="29" t="s">
        <v>31</v>
      </c>
      <c r="K145" s="26">
        <v>140</v>
      </c>
      <c r="L145" s="51">
        <v>0.59236397868377832</v>
      </c>
      <c r="M145" s="51">
        <v>0.59085483871236444</v>
      </c>
    </row>
    <row r="146" spans="10:13">
      <c r="J146" s="29" t="s">
        <v>32</v>
      </c>
      <c r="K146" s="26">
        <v>141</v>
      </c>
      <c r="L146" s="51">
        <v>1.0283172438948736</v>
      </c>
      <c r="M146" s="51">
        <v>1.025487606448473</v>
      </c>
    </row>
    <row r="147" spans="10:13">
      <c r="J147" s="29" t="s">
        <v>33</v>
      </c>
      <c r="K147" s="26">
        <v>142</v>
      </c>
      <c r="L147" s="51">
        <v>1.4076964212541461</v>
      </c>
      <c r="M147" s="51">
        <v>1.4039235713256131</v>
      </c>
    </row>
    <row r="148" spans="10:13">
      <c r="J148" s="29" t="s">
        <v>34</v>
      </c>
      <c r="K148" s="26">
        <v>143</v>
      </c>
      <c r="L148" s="51">
        <v>1.3244992332367627</v>
      </c>
      <c r="M148" s="51">
        <v>1.3209150258046556</v>
      </c>
    </row>
    <row r="149" spans="10:13">
      <c r="J149" s="29" t="s">
        <v>35</v>
      </c>
      <c r="K149" s="26">
        <v>144</v>
      </c>
      <c r="L149" s="51">
        <v>0.93513639331540299</v>
      </c>
      <c r="M149" s="51">
        <v>0.93268404086185552</v>
      </c>
    </row>
    <row r="150" spans="10:13">
      <c r="J150" s="28" t="s">
        <v>24</v>
      </c>
      <c r="K150" s="26">
        <v>145</v>
      </c>
      <c r="L150" s="51">
        <v>0.13311550082781526</v>
      </c>
      <c r="M150" s="51">
        <v>0.13286397749924644</v>
      </c>
    </row>
    <row r="151" spans="10:13">
      <c r="J151" s="28" t="s">
        <v>25</v>
      </c>
      <c r="K151" s="26">
        <v>146</v>
      </c>
      <c r="L151" s="51">
        <v>0.8785623054635805</v>
      </c>
      <c r="M151" s="51">
        <v>0.87705316549216772</v>
      </c>
    </row>
    <row r="152" spans="10:13">
      <c r="J152" s="28" t="s">
        <v>26</v>
      </c>
      <c r="K152" s="26">
        <v>147</v>
      </c>
      <c r="L152" s="51">
        <v>1.4509589590231859</v>
      </c>
      <c r="M152" s="51">
        <v>1.4484437257374976</v>
      </c>
    </row>
    <row r="153" spans="10:13">
      <c r="J153" s="28" t="s">
        <v>27</v>
      </c>
      <c r="K153" s="26">
        <v>148</v>
      </c>
      <c r="L153" s="51">
        <v>1.4975493843129213</v>
      </c>
      <c r="M153" s="51">
        <v>1.4949083893629476</v>
      </c>
    </row>
    <row r="154" spans="10:13">
      <c r="J154" s="28" t="s">
        <v>28</v>
      </c>
      <c r="K154" s="26">
        <v>149</v>
      </c>
      <c r="L154" s="51">
        <v>1.3178434581953722</v>
      </c>
      <c r="M154" s="51">
        <v>1.3155797482382507</v>
      </c>
    </row>
    <row r="155" spans="10:13">
      <c r="J155" s="28" t="s">
        <v>29</v>
      </c>
      <c r="K155" s="26">
        <v>150</v>
      </c>
      <c r="L155" s="51">
        <v>0.57239665355960612</v>
      </c>
      <c r="M155" s="51">
        <v>0.57139056024532997</v>
      </c>
    </row>
    <row r="156" spans="10:13">
      <c r="J156" s="28" t="s">
        <v>30</v>
      </c>
      <c r="K156" s="26">
        <v>151</v>
      </c>
      <c r="L156" s="51">
        <v>8.6525075538079921E-2</v>
      </c>
      <c r="M156" s="51">
        <v>8.6399313873795486E-2</v>
      </c>
    </row>
    <row r="157" spans="10:13">
      <c r="J157" s="28" t="s">
        <v>31</v>
      </c>
      <c r="K157" s="26">
        <v>152</v>
      </c>
      <c r="L157" s="51">
        <v>0.61233130380795064</v>
      </c>
      <c r="M157" s="51">
        <v>0.6113252104936745</v>
      </c>
    </row>
    <row r="158" spans="10:13">
      <c r="J158" s="28" t="s">
        <v>32</v>
      </c>
      <c r="K158" s="26">
        <v>153</v>
      </c>
      <c r="L158" s="51">
        <v>1.058268231581132</v>
      </c>
      <c r="M158" s="51">
        <v>1.0563818066168649</v>
      </c>
    </row>
    <row r="159" spans="10:13">
      <c r="J159" s="28" t="s">
        <v>33</v>
      </c>
      <c r="K159" s="26">
        <v>154</v>
      </c>
      <c r="L159" s="51">
        <v>1.4509589590231859</v>
      </c>
      <c r="M159" s="51">
        <v>1.4484437257374976</v>
      </c>
    </row>
    <row r="160" spans="10:13">
      <c r="J160" s="28" t="s">
        <v>34</v>
      </c>
      <c r="K160" s="26">
        <v>155</v>
      </c>
      <c r="L160" s="51">
        <v>1.3644338834851073</v>
      </c>
      <c r="M160" s="51">
        <v>1.3620444118637025</v>
      </c>
    </row>
    <row r="161" spans="10:13">
      <c r="J161" s="28" t="s">
        <v>35</v>
      </c>
      <c r="K161" s="26">
        <v>156</v>
      </c>
      <c r="L161" s="51">
        <v>0.96508738100166147</v>
      </c>
      <c r="M161" s="51">
        <v>0.9634524793659629</v>
      </c>
    </row>
    <row r="162" spans="10:13">
      <c r="J162" s="29" t="s">
        <v>24</v>
      </c>
      <c r="K162" s="26">
        <v>157</v>
      </c>
      <c r="L162" s="51">
        <v>0.13644338834851064</v>
      </c>
      <c r="M162" s="51">
        <v>0.13631762668422628</v>
      </c>
    </row>
    <row r="163" spans="10:13">
      <c r="J163" s="29" t="s">
        <v>25</v>
      </c>
      <c r="K163" s="26">
        <v>158</v>
      </c>
      <c r="L163" s="51">
        <v>0.90518540562914351</v>
      </c>
      <c r="M163" s="51">
        <v>0.90443083564343751</v>
      </c>
    </row>
    <row r="164" spans="10:13">
      <c r="J164" s="29" t="s">
        <v>26</v>
      </c>
      <c r="K164" s="26">
        <v>159</v>
      </c>
      <c r="L164" s="51">
        <v>1.4942214967922258</v>
      </c>
      <c r="M164" s="51">
        <v>1.4929638801493821</v>
      </c>
    </row>
    <row r="165" spans="10:13">
      <c r="J165" s="29" t="s">
        <v>27</v>
      </c>
      <c r="K165" s="26">
        <v>160</v>
      </c>
      <c r="L165" s="51">
        <v>1.5408119220819612</v>
      </c>
      <c r="M165" s="51">
        <v>1.5394914246069742</v>
      </c>
    </row>
    <row r="166" spans="10:13">
      <c r="J166" s="29" t="s">
        <v>28</v>
      </c>
      <c r="K166" s="26">
        <v>161</v>
      </c>
      <c r="L166" s="51">
        <v>1.3577781084437168</v>
      </c>
      <c r="M166" s="51">
        <v>1.3566462534651553</v>
      </c>
    </row>
    <row r="167" spans="10:13">
      <c r="J167" s="29" t="s">
        <v>29</v>
      </c>
      <c r="K167" s="26">
        <v>162</v>
      </c>
      <c r="L167" s="51">
        <v>0.58903609116308309</v>
      </c>
      <c r="M167" s="51">
        <v>0.58853304450594468</v>
      </c>
    </row>
    <row r="168" spans="10:13">
      <c r="J168" s="29" t="s">
        <v>30</v>
      </c>
      <c r="K168" s="26">
        <v>163</v>
      </c>
      <c r="L168" s="51">
        <v>8.9852963058775298E-2</v>
      </c>
      <c r="M168" s="51">
        <v>8.9790082226633094E-2</v>
      </c>
    </row>
    <row r="169" spans="10:13">
      <c r="J169" s="29" t="s">
        <v>31</v>
      </c>
      <c r="K169" s="26">
        <v>164</v>
      </c>
      <c r="L169" s="51">
        <v>0.63229862893212296</v>
      </c>
      <c r="M169" s="51">
        <v>0.63179558227498456</v>
      </c>
    </row>
    <row r="170" spans="10:13">
      <c r="J170" s="29" t="s">
        <v>32</v>
      </c>
      <c r="K170" s="26">
        <v>165</v>
      </c>
      <c r="L170" s="51">
        <v>1.0882192192673905</v>
      </c>
      <c r="M170" s="51">
        <v>1.0872760067852567</v>
      </c>
    </row>
    <row r="171" spans="10:13">
      <c r="J171" s="29" t="s">
        <v>33</v>
      </c>
      <c r="K171" s="26">
        <v>166</v>
      </c>
      <c r="L171" s="51">
        <v>1.4942214967922258</v>
      </c>
      <c r="M171" s="51">
        <v>1.4929638801493821</v>
      </c>
    </row>
    <row r="172" spans="10:13">
      <c r="J172" s="29" t="s">
        <v>34</v>
      </c>
      <c r="K172" s="26">
        <v>167</v>
      </c>
      <c r="L172" s="51">
        <v>1.4043685337334519</v>
      </c>
      <c r="M172" s="51">
        <v>1.4031737979227494</v>
      </c>
    </row>
    <row r="173" spans="10:13">
      <c r="J173" s="29" t="s">
        <v>35</v>
      </c>
      <c r="K173" s="26">
        <v>168</v>
      </c>
      <c r="L173" s="51">
        <v>0.99503836868791995</v>
      </c>
      <c r="M173" s="51">
        <v>0.99422091787007028</v>
      </c>
    </row>
    <row r="174" spans="10:13">
      <c r="J174" s="28" t="s">
        <v>24</v>
      </c>
      <c r="K174" s="26">
        <v>169</v>
      </c>
      <c r="L174" s="51">
        <v>0.13977127586920601</v>
      </c>
      <c r="M174" s="51">
        <v>0.13977127586920612</v>
      </c>
    </row>
    <row r="175" spans="10:13">
      <c r="J175" s="28" t="s">
        <v>25</v>
      </c>
      <c r="K175" s="26">
        <v>170</v>
      </c>
      <c r="L175" s="51">
        <v>0.93180850579470653</v>
      </c>
      <c r="M175" s="51">
        <v>0.93180850579470731</v>
      </c>
    </row>
    <row r="176" spans="10:13">
      <c r="J176" s="28" t="s">
        <v>26</v>
      </c>
      <c r="K176" s="26">
        <v>171</v>
      </c>
      <c r="L176" s="51">
        <v>1.5374840345612657</v>
      </c>
      <c r="M176" s="51">
        <v>1.5374840345612666</v>
      </c>
    </row>
    <row r="177" spans="10:13">
      <c r="J177" s="28" t="s">
        <v>27</v>
      </c>
      <c r="K177" s="26">
        <v>172</v>
      </c>
      <c r="L177" s="51">
        <v>1.584074459851001</v>
      </c>
      <c r="M177" s="51">
        <v>1.5840744598510008</v>
      </c>
    </row>
    <row r="178" spans="10:13">
      <c r="J178" s="28" t="s">
        <v>28</v>
      </c>
      <c r="K178" s="26">
        <v>173</v>
      </c>
      <c r="L178" s="51">
        <v>1.3977127586920615</v>
      </c>
      <c r="M178" s="51">
        <v>1.3977127586920599</v>
      </c>
    </row>
    <row r="179" spans="10:13">
      <c r="J179" s="28" t="s">
        <v>29</v>
      </c>
      <c r="K179" s="26">
        <v>174</v>
      </c>
      <c r="L179" s="51">
        <v>0.60567552876656006</v>
      </c>
      <c r="M179" s="51">
        <v>0.60567552876655939</v>
      </c>
    </row>
    <row r="180" spans="10:13">
      <c r="J180" s="28" t="s">
        <v>30</v>
      </c>
      <c r="K180" s="26">
        <v>175</v>
      </c>
      <c r="L180" s="51">
        <v>9.3180850579470675E-2</v>
      </c>
      <c r="M180" s="51">
        <v>9.3180850579470703E-2</v>
      </c>
    </row>
    <row r="181" spans="10:13">
      <c r="J181" s="28" t="s">
        <v>31</v>
      </c>
      <c r="K181" s="26">
        <v>176</v>
      </c>
      <c r="L181" s="51">
        <v>0.65226595405629528</v>
      </c>
      <c r="M181" s="51">
        <v>0.65226595405629462</v>
      </c>
    </row>
    <row r="182" spans="10:13">
      <c r="J182" s="28" t="s">
        <v>32</v>
      </c>
      <c r="K182" s="26">
        <v>177</v>
      </c>
      <c r="L182" s="51">
        <v>1.118170206953649</v>
      </c>
      <c r="M182" s="51">
        <v>1.1181702069536485</v>
      </c>
    </row>
    <row r="183" spans="10:13">
      <c r="J183" s="28" t="s">
        <v>33</v>
      </c>
      <c r="K183" s="26">
        <v>178</v>
      </c>
      <c r="L183" s="51">
        <v>1.5374840345612657</v>
      </c>
      <c r="M183" s="51">
        <v>1.5374840345612666</v>
      </c>
    </row>
    <row r="184" spans="10:13">
      <c r="J184" s="28" t="s">
        <v>34</v>
      </c>
      <c r="K184" s="26">
        <v>179</v>
      </c>
      <c r="L184" s="51">
        <v>1.4443031839817966</v>
      </c>
      <c r="M184" s="51">
        <v>1.4443031839817964</v>
      </c>
    </row>
    <row r="185" spans="10:13">
      <c r="J185" s="28" t="s">
        <v>35</v>
      </c>
      <c r="K185" s="26">
        <v>180</v>
      </c>
      <c r="L185" s="51">
        <v>1.0249893563741783</v>
      </c>
      <c r="M185" s="51">
        <v>1.0249893563741777</v>
      </c>
    </row>
    <row r="186" spans="10:13">
      <c r="J186" s="29" t="s">
        <v>24</v>
      </c>
      <c r="K186" s="26">
        <v>181</v>
      </c>
      <c r="L186" s="51">
        <v>0.13644338834851064</v>
      </c>
      <c r="M186" s="51">
        <v>0.13631762668422628</v>
      </c>
    </row>
    <row r="187" spans="10:13">
      <c r="J187" s="29" t="s">
        <v>25</v>
      </c>
      <c r="K187" s="26">
        <v>182</v>
      </c>
      <c r="L187" s="51">
        <v>6.9885637934603034E-2</v>
      </c>
      <c r="M187" s="51">
        <v>6.7496166313198408E-2</v>
      </c>
    </row>
    <row r="188" spans="10:13">
      <c r="J188" s="29" t="s">
        <v>26</v>
      </c>
      <c r="K188" s="26">
        <v>183</v>
      </c>
      <c r="L188" s="51">
        <v>1.4942214967922258</v>
      </c>
      <c r="M188" s="51">
        <v>1.4929638801493821</v>
      </c>
    </row>
    <row r="189" spans="10:13">
      <c r="J189" s="29" t="s">
        <v>27</v>
      </c>
      <c r="K189" s="26">
        <v>184</v>
      </c>
      <c r="L189" s="51">
        <v>1.5408119220819612</v>
      </c>
      <c r="M189" s="51">
        <v>1.5394914246069742</v>
      </c>
    </row>
    <row r="190" spans="10:13">
      <c r="J190" s="29" t="s">
        <v>28</v>
      </c>
      <c r="K190" s="26">
        <v>185</v>
      </c>
      <c r="L190" s="51">
        <v>1.3577781084437168</v>
      </c>
      <c r="M190" s="51">
        <v>1.3566462534651553</v>
      </c>
    </row>
    <row r="191" spans="10:13">
      <c r="J191" s="29" t="s">
        <v>29</v>
      </c>
      <c r="K191" s="26">
        <v>186</v>
      </c>
      <c r="L191" s="51">
        <v>0.58903609116308309</v>
      </c>
      <c r="M191" s="51">
        <v>0.58853304450594468</v>
      </c>
    </row>
    <row r="192" spans="10:13">
      <c r="J192" s="29" t="s">
        <v>30</v>
      </c>
      <c r="K192" s="26">
        <v>187</v>
      </c>
      <c r="L192" s="51">
        <v>8.9852963058775298E-2</v>
      </c>
      <c r="M192" s="51">
        <v>8.9790082226633094E-2</v>
      </c>
    </row>
    <row r="193" spans="10:13">
      <c r="J193" s="29" t="s">
        <v>31</v>
      </c>
      <c r="K193" s="26">
        <v>188</v>
      </c>
      <c r="L193" s="51">
        <v>0.63229862893212296</v>
      </c>
      <c r="M193" s="51">
        <v>0.63179558227498456</v>
      </c>
    </row>
    <row r="194" spans="10:13">
      <c r="J194" s="29" t="s">
        <v>32</v>
      </c>
      <c r="K194" s="26">
        <v>189</v>
      </c>
      <c r="L194" s="51">
        <v>1.0882192192673905</v>
      </c>
      <c r="M194" s="51">
        <v>1.0872760067852567</v>
      </c>
    </row>
    <row r="195" spans="10:13">
      <c r="J195" s="29" t="s">
        <v>33</v>
      </c>
      <c r="K195" s="26">
        <v>190</v>
      </c>
      <c r="L195" s="51">
        <v>1.4942214967922258</v>
      </c>
      <c r="M195" s="51">
        <v>1.4929638801493821</v>
      </c>
    </row>
    <row r="196" spans="10:13">
      <c r="J196" s="29" t="s">
        <v>34</v>
      </c>
      <c r="K196" s="26">
        <v>191</v>
      </c>
      <c r="L196" s="51">
        <v>1.4043685337334519</v>
      </c>
      <c r="M196" s="51">
        <v>1.4031737979227494</v>
      </c>
    </row>
    <row r="197" spans="10:13">
      <c r="J197" s="29" t="s">
        <v>35</v>
      </c>
      <c r="K197" s="26">
        <v>192</v>
      </c>
      <c r="L197" s="51">
        <v>0.99503836868791984</v>
      </c>
      <c r="M197" s="51">
        <v>0.99422091787007028</v>
      </c>
    </row>
    <row r="198" spans="10:13">
      <c r="J198" s="28" t="s">
        <v>24</v>
      </c>
      <c r="K198" s="26">
        <v>193</v>
      </c>
      <c r="L198" s="51">
        <v>0.13311550082781526</v>
      </c>
      <c r="M198" s="51">
        <v>0.13286397749924644</v>
      </c>
    </row>
    <row r="199" spans="10:13">
      <c r="J199" s="28" t="s">
        <v>25</v>
      </c>
      <c r="K199" s="26">
        <v>194</v>
      </c>
      <c r="L199" s="51">
        <v>7.3213525455298412E-2</v>
      </c>
      <c r="M199" s="51">
        <v>7.0949815498178248E-2</v>
      </c>
    </row>
    <row r="200" spans="10:13">
      <c r="J200" s="28" t="s">
        <v>26</v>
      </c>
      <c r="K200" s="26">
        <v>195</v>
      </c>
      <c r="L200" s="51">
        <v>1.4509589590231859</v>
      </c>
      <c r="M200" s="51">
        <v>1.4484437257374976</v>
      </c>
    </row>
    <row r="201" spans="10:13">
      <c r="J201" s="28" t="s">
        <v>27</v>
      </c>
      <c r="K201" s="26">
        <v>196</v>
      </c>
      <c r="L201" s="51">
        <v>1.4975493843129213</v>
      </c>
      <c r="M201" s="51">
        <v>1.4949083893629476</v>
      </c>
    </row>
    <row r="202" spans="10:13">
      <c r="J202" s="28" t="s">
        <v>28</v>
      </c>
      <c r="K202" s="26">
        <v>197</v>
      </c>
      <c r="L202" s="51">
        <v>1.3178434581953722</v>
      </c>
      <c r="M202" s="51">
        <v>1.3155797482382507</v>
      </c>
    </row>
    <row r="203" spans="10:13">
      <c r="J203" s="28" t="s">
        <v>29</v>
      </c>
      <c r="K203" s="26">
        <v>198</v>
      </c>
      <c r="L203" s="51">
        <v>0.57239665355960612</v>
      </c>
      <c r="M203" s="51">
        <v>0.57139056024532997</v>
      </c>
    </row>
    <row r="204" spans="10:13">
      <c r="J204" s="28" t="s">
        <v>30</v>
      </c>
      <c r="K204" s="26">
        <v>199</v>
      </c>
      <c r="L204" s="51">
        <v>8.6525075538079921E-2</v>
      </c>
      <c r="M204" s="51">
        <v>8.6399313873795486E-2</v>
      </c>
    </row>
    <row r="205" spans="10:13">
      <c r="J205" s="28" t="s">
        <v>31</v>
      </c>
      <c r="K205" s="26">
        <v>200</v>
      </c>
      <c r="L205" s="51">
        <v>0.61233130380795064</v>
      </c>
      <c r="M205" s="51">
        <v>0.6113252104936745</v>
      </c>
    </row>
    <row r="206" spans="10:13">
      <c r="J206" s="28" t="s">
        <v>32</v>
      </c>
      <c r="K206" s="26">
        <v>201</v>
      </c>
      <c r="L206" s="51">
        <v>1.058268231581132</v>
      </c>
      <c r="M206" s="51">
        <v>1.0563818066168649</v>
      </c>
    </row>
    <row r="207" spans="10:13">
      <c r="J207" s="28" t="s">
        <v>33</v>
      </c>
      <c r="K207" s="26">
        <v>202</v>
      </c>
      <c r="L207" s="51">
        <v>1.4509589590231859</v>
      </c>
      <c r="M207" s="51">
        <v>1.4484437257374976</v>
      </c>
    </row>
    <row r="208" spans="10:13">
      <c r="J208" s="28" t="s">
        <v>34</v>
      </c>
      <c r="K208" s="26">
        <v>203</v>
      </c>
      <c r="L208" s="51">
        <v>1.3644338834851073</v>
      </c>
      <c r="M208" s="51">
        <v>1.3620444118637025</v>
      </c>
    </row>
    <row r="209" spans="10:13">
      <c r="J209" s="28" t="s">
        <v>35</v>
      </c>
      <c r="K209" s="26">
        <v>204</v>
      </c>
      <c r="L209" s="51">
        <v>0.96508738100166136</v>
      </c>
      <c r="M209" s="51">
        <v>0.9634524793659629</v>
      </c>
    </row>
    <row r="210" spans="10:13">
      <c r="J210" s="29" t="s">
        <v>24</v>
      </c>
      <c r="K210" s="26">
        <v>205</v>
      </c>
      <c r="L210" s="51">
        <v>0.12978761330711988</v>
      </c>
      <c r="M210" s="51">
        <v>0.1294103283142666</v>
      </c>
    </row>
    <row r="211" spans="10:13">
      <c r="J211" s="29" t="s">
        <v>25</v>
      </c>
      <c r="K211" s="26">
        <v>206</v>
      </c>
      <c r="L211" s="51">
        <v>7.6541412975993789E-2</v>
      </c>
      <c r="M211" s="51">
        <v>7.4403464683158088E-2</v>
      </c>
    </row>
    <row r="212" spans="10:13">
      <c r="J212" s="29" t="s">
        <v>26</v>
      </c>
      <c r="K212" s="26">
        <v>207</v>
      </c>
      <c r="L212" s="51">
        <v>1.4076964212541461</v>
      </c>
      <c r="M212" s="51">
        <v>1.4039235713256131</v>
      </c>
    </row>
    <row r="213" spans="10:13">
      <c r="J213" s="29" t="s">
        <v>27</v>
      </c>
      <c r="K213" s="26">
        <v>208</v>
      </c>
      <c r="L213" s="51">
        <v>1.4542868465438814</v>
      </c>
      <c r="M213" s="51">
        <v>1.4503253541189209</v>
      </c>
    </row>
    <row r="214" spans="10:13">
      <c r="J214" s="29" t="s">
        <v>28</v>
      </c>
      <c r="K214" s="26">
        <v>209</v>
      </c>
      <c r="L214" s="51">
        <v>1.2779088079470275</v>
      </c>
      <c r="M214" s="51">
        <v>1.2745132430113462</v>
      </c>
    </row>
    <row r="215" spans="10:13">
      <c r="J215" s="29" t="s">
        <v>29</v>
      </c>
      <c r="K215" s="26">
        <v>210</v>
      </c>
      <c r="L215" s="51">
        <v>0.55575721595612915</v>
      </c>
      <c r="M215" s="51">
        <v>0.55424807598471526</v>
      </c>
    </row>
    <row r="216" spans="10:13">
      <c r="J216" s="29" t="s">
        <v>30</v>
      </c>
      <c r="K216" s="26">
        <v>211</v>
      </c>
      <c r="L216" s="51">
        <v>8.3197188017384544E-2</v>
      </c>
      <c r="M216" s="51">
        <v>8.3008545520957877E-2</v>
      </c>
    </row>
    <row r="217" spans="10:13">
      <c r="J217" s="29" t="s">
        <v>31</v>
      </c>
      <c r="K217" s="26">
        <v>212</v>
      </c>
      <c r="L217" s="51">
        <v>0.59236397868377832</v>
      </c>
      <c r="M217" s="51">
        <v>0.59085483871236444</v>
      </c>
    </row>
    <row r="218" spans="10:13">
      <c r="J218" s="29" t="s">
        <v>32</v>
      </c>
      <c r="K218" s="26">
        <v>213</v>
      </c>
      <c r="L218" s="51">
        <v>1.0283172438948736</v>
      </c>
      <c r="M218" s="51">
        <v>1.025487606448473</v>
      </c>
    </row>
    <row r="219" spans="10:13">
      <c r="J219" s="29" t="s">
        <v>33</v>
      </c>
      <c r="K219" s="26">
        <v>214</v>
      </c>
      <c r="L219" s="51">
        <v>1.4076964212541461</v>
      </c>
      <c r="M219" s="51">
        <v>1.4039235713256131</v>
      </c>
    </row>
    <row r="220" spans="10:13">
      <c r="J220" s="29" t="s">
        <v>34</v>
      </c>
      <c r="K220" s="26">
        <v>215</v>
      </c>
      <c r="L220" s="51">
        <v>1.3244992332367627</v>
      </c>
      <c r="M220" s="51">
        <v>1.3209150258046556</v>
      </c>
    </row>
    <row r="221" spans="10:13">
      <c r="J221" s="29" t="s">
        <v>35</v>
      </c>
      <c r="K221" s="26">
        <v>216</v>
      </c>
      <c r="L221" s="51">
        <v>0.93513639331540288</v>
      </c>
      <c r="M221" s="51">
        <v>0.93268404086185552</v>
      </c>
    </row>
    <row r="222" spans="10:13">
      <c r="J222" s="28" t="s">
        <v>24</v>
      </c>
      <c r="K222" s="26">
        <v>217</v>
      </c>
      <c r="L222" s="51">
        <v>0.1264597257864245</v>
      </c>
      <c r="M222" s="51">
        <v>0.12595667912928676</v>
      </c>
    </row>
    <row r="223" spans="10:13">
      <c r="J223" s="28" t="s">
        <v>25</v>
      </c>
      <c r="K223" s="26">
        <v>218</v>
      </c>
      <c r="L223" s="51">
        <v>7.9869300496689166E-2</v>
      </c>
      <c r="M223" s="51">
        <v>7.7857113868137928E-2</v>
      </c>
    </row>
    <row r="224" spans="10:13">
      <c r="J224" s="28" t="s">
        <v>26</v>
      </c>
      <c r="K224" s="26">
        <v>219</v>
      </c>
      <c r="L224" s="51">
        <v>1.3644338834851062</v>
      </c>
      <c r="M224" s="51">
        <v>1.3594034169137286</v>
      </c>
    </row>
    <row r="225" spans="10:13">
      <c r="J225" s="28" t="s">
        <v>27</v>
      </c>
      <c r="K225" s="26">
        <v>220</v>
      </c>
      <c r="L225" s="51">
        <v>1.4110243087748415</v>
      </c>
      <c r="M225" s="51">
        <v>1.4057423188748943</v>
      </c>
    </row>
    <row r="226" spans="10:13">
      <c r="J226" s="28" t="s">
        <v>28</v>
      </c>
      <c r="K226" s="26">
        <v>221</v>
      </c>
      <c r="L226" s="51">
        <v>1.2379741576986829</v>
      </c>
      <c r="M226" s="51">
        <v>1.2334467377844416</v>
      </c>
    </row>
    <row r="227" spans="10:13">
      <c r="J227" s="28" t="s">
        <v>29</v>
      </c>
      <c r="K227" s="26">
        <v>222</v>
      </c>
      <c r="L227" s="51">
        <v>0.53911777835265218</v>
      </c>
      <c r="M227" s="51">
        <v>0.53710559172410055</v>
      </c>
    </row>
    <row r="228" spans="10:13">
      <c r="J228" s="28" t="s">
        <v>30</v>
      </c>
      <c r="K228" s="26">
        <v>223</v>
      </c>
      <c r="L228" s="51">
        <v>7.9869300496689166E-2</v>
      </c>
      <c r="M228" s="51">
        <v>7.9617777168120268E-2</v>
      </c>
    </row>
    <row r="229" spans="10:13">
      <c r="J229" s="28" t="s">
        <v>31</v>
      </c>
      <c r="K229" s="26">
        <v>224</v>
      </c>
      <c r="L229" s="51">
        <v>0.57239665355960601</v>
      </c>
      <c r="M229" s="51">
        <v>0.57038446693105438</v>
      </c>
    </row>
    <row r="230" spans="10:13">
      <c r="J230" s="28" t="s">
        <v>32</v>
      </c>
      <c r="K230" s="26">
        <v>225</v>
      </c>
      <c r="L230" s="51">
        <v>0.99836625620861508</v>
      </c>
      <c r="M230" s="51">
        <v>0.99459340628008119</v>
      </c>
    </row>
    <row r="231" spans="10:13">
      <c r="J231" s="28" t="s">
        <v>33</v>
      </c>
      <c r="K231" s="26">
        <v>226</v>
      </c>
      <c r="L231" s="51">
        <v>1.3644338834851062</v>
      </c>
      <c r="M231" s="51">
        <v>1.3594034169137286</v>
      </c>
    </row>
    <row r="232" spans="10:13">
      <c r="J232" s="28" t="s">
        <v>34</v>
      </c>
      <c r="K232" s="26">
        <v>227</v>
      </c>
      <c r="L232" s="51">
        <v>1.284564582988418</v>
      </c>
      <c r="M232" s="51">
        <v>1.2797856397456087</v>
      </c>
    </row>
    <row r="233" spans="10:13">
      <c r="J233" s="28" t="s">
        <v>35</v>
      </c>
      <c r="K233" s="26">
        <v>228</v>
      </c>
      <c r="L233" s="51">
        <v>0.9051854056291444</v>
      </c>
      <c r="M233" s="51">
        <v>0.90191560235774815</v>
      </c>
    </row>
    <row r="234" spans="10:13">
      <c r="J234" s="29" t="s">
        <v>24</v>
      </c>
      <c r="K234" s="26">
        <v>229</v>
      </c>
      <c r="L234" s="51">
        <v>0.12313183826572913</v>
      </c>
      <c r="M234" s="51">
        <v>0.12250302994430692</v>
      </c>
    </row>
    <row r="235" spans="10:13">
      <c r="J235" s="29" t="s">
        <v>25</v>
      </c>
      <c r="K235" s="26">
        <v>230</v>
      </c>
      <c r="L235" s="51">
        <v>8.3197188017384544E-2</v>
      </c>
      <c r="M235" s="51">
        <v>8.1310763053117768E-2</v>
      </c>
    </row>
    <row r="236" spans="10:13">
      <c r="J236" s="29" t="s">
        <v>26</v>
      </c>
      <c r="K236" s="26">
        <v>231</v>
      </c>
      <c r="L236" s="51">
        <v>1.3211713457160663</v>
      </c>
      <c r="M236" s="51">
        <v>1.3148832625018441</v>
      </c>
    </row>
    <row r="237" spans="10:13">
      <c r="J237" s="29" t="s">
        <v>27</v>
      </c>
      <c r="K237" s="26">
        <v>232</v>
      </c>
      <c r="L237" s="51">
        <v>1.3677617710058017</v>
      </c>
      <c r="M237" s="51">
        <v>1.3611592836308677</v>
      </c>
    </row>
    <row r="238" spans="10:13">
      <c r="J238" s="29" t="s">
        <v>28</v>
      </c>
      <c r="K238" s="26">
        <v>233</v>
      </c>
      <c r="L238" s="51">
        <v>1.1980395074503383</v>
      </c>
      <c r="M238" s="51">
        <v>1.192380232557537</v>
      </c>
    </row>
    <row r="239" spans="10:13">
      <c r="J239" s="29" t="s">
        <v>29</v>
      </c>
      <c r="K239" s="26">
        <v>234</v>
      </c>
      <c r="L239" s="51">
        <v>0.52247834074917521</v>
      </c>
      <c r="M239" s="51">
        <v>0.51996310746348584</v>
      </c>
    </row>
    <row r="240" spans="10:13">
      <c r="J240" s="29" t="s">
        <v>30</v>
      </c>
      <c r="K240" s="26">
        <v>235</v>
      </c>
      <c r="L240" s="51">
        <v>7.6541412975993789E-2</v>
      </c>
      <c r="M240" s="51">
        <v>7.622700881528266E-2</v>
      </c>
    </row>
    <row r="241" spans="10:13">
      <c r="J241" s="29" t="s">
        <v>31</v>
      </c>
      <c r="K241" s="26">
        <v>236</v>
      </c>
      <c r="L241" s="51">
        <v>0.55242932843543369</v>
      </c>
      <c r="M241" s="51">
        <v>0.54991409514974432</v>
      </c>
    </row>
    <row r="242" spans="10:13">
      <c r="J242" s="29" t="s">
        <v>32</v>
      </c>
      <c r="K242" s="26">
        <v>237</v>
      </c>
      <c r="L242" s="51">
        <v>0.9684152685223566</v>
      </c>
      <c r="M242" s="51">
        <v>0.96369920611168935</v>
      </c>
    </row>
    <row r="243" spans="10:13">
      <c r="J243" s="29" t="s">
        <v>33</v>
      </c>
      <c r="K243" s="26">
        <v>238</v>
      </c>
      <c r="L243" s="51">
        <v>1.3211713457160663</v>
      </c>
      <c r="M243" s="51">
        <v>1.3148832625018441</v>
      </c>
    </row>
    <row r="244" spans="10:13">
      <c r="J244" s="29" t="s">
        <v>34</v>
      </c>
      <c r="K244" s="26">
        <v>239</v>
      </c>
      <c r="L244" s="51">
        <v>1.2446299327400734</v>
      </c>
      <c r="M244" s="51">
        <v>1.2386562536865617</v>
      </c>
    </row>
    <row r="245" spans="10:13">
      <c r="J245" s="29" t="s">
        <v>35</v>
      </c>
      <c r="K245" s="26">
        <v>240</v>
      </c>
      <c r="L245" s="51">
        <v>0.87523441794288592</v>
      </c>
      <c r="M245" s="51">
        <v>0.87114716385364077</v>
      </c>
    </row>
    <row r="246" spans="10:13">
      <c r="J246" s="28" t="s">
        <v>24</v>
      </c>
      <c r="K246" s="26">
        <v>241</v>
      </c>
      <c r="L246" s="51">
        <v>0.11980395074503375</v>
      </c>
      <c r="M246" s="51">
        <v>0.11904938075932708</v>
      </c>
    </row>
    <row r="247" spans="10:13">
      <c r="J247" s="28" t="s">
        <v>25</v>
      </c>
      <c r="K247" s="26">
        <v>242</v>
      </c>
      <c r="L247" s="51">
        <v>8.6525075538079921E-2</v>
      </c>
      <c r="M247" s="51">
        <v>8.4764412238097608E-2</v>
      </c>
    </row>
    <row r="248" spans="10:13">
      <c r="J248" s="28" t="s">
        <v>26</v>
      </c>
      <c r="K248" s="26">
        <v>243</v>
      </c>
      <c r="L248" s="51">
        <v>1.2779088079470264</v>
      </c>
      <c r="M248" s="51">
        <v>1.2703631080899596</v>
      </c>
    </row>
    <row r="249" spans="10:13">
      <c r="J249" s="28" t="s">
        <v>27</v>
      </c>
      <c r="K249" s="26">
        <v>244</v>
      </c>
      <c r="L249" s="51">
        <v>1.3244992332367618</v>
      </c>
      <c r="M249" s="51">
        <v>1.3165762483868411</v>
      </c>
    </row>
    <row r="250" spans="10:13">
      <c r="J250" s="28" t="s">
        <v>28</v>
      </c>
      <c r="K250" s="26">
        <v>245</v>
      </c>
      <c r="L250" s="51">
        <v>1.1581048572019936</v>
      </c>
      <c r="M250" s="51">
        <v>1.1513137273306324</v>
      </c>
    </row>
    <row r="251" spans="10:13">
      <c r="J251" s="28" t="s">
        <v>29</v>
      </c>
      <c r="K251" s="26">
        <v>246</v>
      </c>
      <c r="L251" s="51">
        <v>0.50583890314569824</v>
      </c>
      <c r="M251" s="51">
        <v>0.50282062320287113</v>
      </c>
    </row>
    <row r="252" spans="10:13">
      <c r="J252" s="28" t="s">
        <v>30</v>
      </c>
      <c r="K252" s="26">
        <v>247</v>
      </c>
      <c r="L252" s="51">
        <v>7.3213525455298412E-2</v>
      </c>
      <c r="M252" s="51">
        <v>7.2836240462445051E-2</v>
      </c>
    </row>
    <row r="253" spans="10:13">
      <c r="J253" s="28" t="s">
        <v>31</v>
      </c>
      <c r="K253" s="26">
        <v>248</v>
      </c>
      <c r="L253" s="51">
        <v>0.53246200331126137</v>
      </c>
      <c r="M253" s="51">
        <v>0.52944372336843426</v>
      </c>
    </row>
    <row r="254" spans="10:13">
      <c r="J254" s="28" t="s">
        <v>32</v>
      </c>
      <c r="K254" s="26">
        <v>249</v>
      </c>
      <c r="L254" s="51">
        <v>0.93846428083609812</v>
      </c>
      <c r="M254" s="51">
        <v>0.93280500594329752</v>
      </c>
    </row>
    <row r="255" spans="10:13">
      <c r="J255" s="28" t="s">
        <v>33</v>
      </c>
      <c r="K255" s="26">
        <v>250</v>
      </c>
      <c r="L255" s="51">
        <v>1.2779088079470264</v>
      </c>
      <c r="M255" s="51">
        <v>1.2703631080899596</v>
      </c>
    </row>
    <row r="256" spans="10:13">
      <c r="J256" s="28" t="s">
        <v>34</v>
      </c>
      <c r="K256" s="26">
        <v>251</v>
      </c>
      <c r="L256" s="51">
        <v>1.2046952824917287</v>
      </c>
      <c r="M256" s="51">
        <v>1.1975268676275148</v>
      </c>
    </row>
    <row r="257" spans="10:13">
      <c r="J257" s="28" t="s">
        <v>35</v>
      </c>
      <c r="K257" s="26">
        <v>252</v>
      </c>
      <c r="L257" s="51">
        <v>0.84528343025662744</v>
      </c>
      <c r="M257" s="51">
        <v>0.8403787253495334</v>
      </c>
    </row>
    <row r="258" spans="10:13">
      <c r="J258" s="29" t="s">
        <v>24</v>
      </c>
      <c r="K258" s="26">
        <v>253</v>
      </c>
      <c r="L258" s="51">
        <v>0.11647606322433837</v>
      </c>
      <c r="M258" s="51">
        <v>0.11559573157434724</v>
      </c>
    </row>
    <row r="259" spans="10:13">
      <c r="J259" s="29" t="s">
        <v>25</v>
      </c>
      <c r="K259" s="26">
        <v>254</v>
      </c>
      <c r="L259" s="51">
        <v>8.9852963058775298E-2</v>
      </c>
      <c r="M259" s="51">
        <v>8.8218061423077448E-2</v>
      </c>
    </row>
    <row r="260" spans="10:13">
      <c r="J260" s="29" t="s">
        <v>26</v>
      </c>
      <c r="K260" s="26">
        <v>255</v>
      </c>
      <c r="L260" s="51">
        <v>1.2346462701779866</v>
      </c>
      <c r="M260" s="51">
        <v>1.2258429536780751</v>
      </c>
    </row>
    <row r="261" spans="10:13">
      <c r="J261" s="29" t="s">
        <v>27</v>
      </c>
      <c r="K261" s="26">
        <v>256</v>
      </c>
      <c r="L261" s="51">
        <v>1.2812366954677219</v>
      </c>
      <c r="M261" s="51">
        <v>1.2719932131428144</v>
      </c>
    </row>
    <row r="262" spans="10:13">
      <c r="J262" s="29" t="s">
        <v>28</v>
      </c>
      <c r="K262" s="26">
        <v>257</v>
      </c>
      <c r="L262" s="51">
        <v>1.118170206953649</v>
      </c>
      <c r="M262" s="51">
        <v>1.1102472221037278</v>
      </c>
    </row>
    <row r="263" spans="10:13">
      <c r="J263" s="29" t="s">
        <v>29</v>
      </c>
      <c r="K263" s="26">
        <v>258</v>
      </c>
      <c r="L263" s="51">
        <v>0.48919946554222132</v>
      </c>
      <c r="M263" s="51">
        <v>0.48567813894225642</v>
      </c>
    </row>
    <row r="264" spans="10:13">
      <c r="J264" s="29" t="s">
        <v>30</v>
      </c>
      <c r="K264" s="26">
        <v>259</v>
      </c>
      <c r="L264" s="51">
        <v>6.9885637934603034E-2</v>
      </c>
      <c r="M264" s="51">
        <v>6.9445472109607442E-2</v>
      </c>
    </row>
    <row r="265" spans="10:13">
      <c r="J265" s="29" t="s">
        <v>31</v>
      </c>
      <c r="K265" s="26">
        <v>260</v>
      </c>
      <c r="L265" s="51">
        <v>0.51249467818708905</v>
      </c>
      <c r="M265" s="51">
        <v>0.5089733515871242</v>
      </c>
    </row>
    <row r="266" spans="10:13">
      <c r="J266" s="29" t="s">
        <v>32</v>
      </c>
      <c r="K266" s="26">
        <v>261</v>
      </c>
      <c r="L266" s="51">
        <v>0.90851329314983964</v>
      </c>
      <c r="M266" s="51">
        <v>0.90191080577490568</v>
      </c>
    </row>
    <row r="267" spans="10:13">
      <c r="J267" s="29" t="s">
        <v>33</v>
      </c>
      <c r="K267" s="26">
        <v>262</v>
      </c>
      <c r="L267" s="51">
        <v>1.2346462701779866</v>
      </c>
      <c r="M267" s="51">
        <v>1.2258429536780751</v>
      </c>
    </row>
    <row r="268" spans="10:13">
      <c r="J268" s="29" t="s">
        <v>34</v>
      </c>
      <c r="K268" s="26">
        <v>263</v>
      </c>
      <c r="L268" s="51">
        <v>1.1647606322433841</v>
      </c>
      <c r="M268" s="51">
        <v>1.1563974815684679</v>
      </c>
    </row>
    <row r="269" spans="10:13">
      <c r="J269" s="29" t="s">
        <v>35</v>
      </c>
      <c r="K269" s="26">
        <v>264</v>
      </c>
      <c r="L269" s="51">
        <v>0.81533244257036896</v>
      </c>
      <c r="M269" s="51">
        <v>0.80961028684542602</v>
      </c>
    </row>
    <row r="270" spans="10:13">
      <c r="J270" s="28" t="s">
        <v>24</v>
      </c>
      <c r="K270" s="26">
        <v>265</v>
      </c>
      <c r="L270" s="51">
        <v>0.11314817570364299</v>
      </c>
      <c r="M270" s="51">
        <v>0.1121420823893674</v>
      </c>
    </row>
    <row r="271" spans="10:13">
      <c r="J271" s="28" t="s">
        <v>25</v>
      </c>
      <c r="K271" s="26">
        <v>266</v>
      </c>
      <c r="L271" s="51">
        <v>9.3180850579470675E-2</v>
      </c>
      <c r="M271" s="51">
        <v>9.1671710608057289E-2</v>
      </c>
    </row>
    <row r="272" spans="10:13">
      <c r="J272" s="28" t="s">
        <v>26</v>
      </c>
      <c r="K272" s="26">
        <v>267</v>
      </c>
      <c r="L272" s="51">
        <v>1.1913837324089467</v>
      </c>
      <c r="M272" s="51">
        <v>1.1813227992661905</v>
      </c>
    </row>
    <row r="273" spans="10:13">
      <c r="J273" s="28" t="s">
        <v>27</v>
      </c>
      <c r="K273" s="26">
        <v>268</v>
      </c>
      <c r="L273" s="51">
        <v>1.237974157698682</v>
      </c>
      <c r="M273" s="51">
        <v>1.2274101778987878</v>
      </c>
    </row>
    <row r="274" spans="10:13">
      <c r="J274" s="28" t="s">
        <v>28</v>
      </c>
      <c r="K274" s="26">
        <v>269</v>
      </c>
      <c r="L274" s="51">
        <v>1.0782355567053044</v>
      </c>
      <c r="M274" s="51">
        <v>1.0691807168768233</v>
      </c>
    </row>
    <row r="275" spans="10:13">
      <c r="J275" s="28" t="s">
        <v>29</v>
      </c>
      <c r="K275" s="26">
        <v>270</v>
      </c>
      <c r="L275" s="51">
        <v>0.47256002793874441</v>
      </c>
      <c r="M275" s="51">
        <v>0.46853565468164171</v>
      </c>
    </row>
    <row r="276" spans="10:13">
      <c r="J276" s="28" t="s">
        <v>30</v>
      </c>
      <c r="K276" s="26">
        <v>271</v>
      </c>
      <c r="L276" s="51">
        <v>6.6557750413907657E-2</v>
      </c>
      <c r="M276" s="51">
        <v>6.6054703756769834E-2</v>
      </c>
    </row>
    <row r="277" spans="10:13">
      <c r="J277" s="28" t="s">
        <v>31</v>
      </c>
      <c r="K277" s="26">
        <v>272</v>
      </c>
      <c r="L277" s="51">
        <v>0.49252735306291673</v>
      </c>
      <c r="M277" s="51">
        <v>0.48850297980581409</v>
      </c>
    </row>
    <row r="278" spans="10:13">
      <c r="J278" s="28" t="s">
        <v>32</v>
      </c>
      <c r="K278" s="26">
        <v>273</v>
      </c>
      <c r="L278" s="51">
        <v>0.87856230546358116</v>
      </c>
      <c r="M278" s="51">
        <v>0.87101660560651384</v>
      </c>
    </row>
    <row r="279" spans="10:13">
      <c r="J279" s="28" t="s">
        <v>33</v>
      </c>
      <c r="K279" s="26">
        <v>274</v>
      </c>
      <c r="L279" s="51">
        <v>1.1913837324089467</v>
      </c>
      <c r="M279" s="51">
        <v>1.1813227992661905</v>
      </c>
    </row>
    <row r="280" spans="10:13">
      <c r="J280" s="28" t="s">
        <v>34</v>
      </c>
      <c r="K280" s="26">
        <v>275</v>
      </c>
      <c r="L280" s="51">
        <v>1.1248259819950395</v>
      </c>
      <c r="M280" s="51">
        <v>1.115268095509421</v>
      </c>
    </row>
    <row r="281" spans="10:13">
      <c r="J281" s="28" t="s">
        <v>35</v>
      </c>
      <c r="K281" s="26">
        <v>276</v>
      </c>
      <c r="L281" s="51">
        <v>0.78538145488411049</v>
      </c>
      <c r="M281" s="51">
        <v>0.77884184834131864</v>
      </c>
    </row>
    <row r="282" spans="10:13">
      <c r="J282" s="29" t="s">
        <v>24</v>
      </c>
      <c r="K282" s="26">
        <v>277</v>
      </c>
      <c r="L282" s="51">
        <v>0.10982028818294762</v>
      </c>
      <c r="M282" s="51">
        <v>0.10868843320438756</v>
      </c>
    </row>
    <row r="283" spans="10:13">
      <c r="J283" s="29" t="s">
        <v>25</v>
      </c>
      <c r="K283" s="26">
        <v>278</v>
      </c>
      <c r="L283" s="51">
        <v>9.6508738100166053E-2</v>
      </c>
      <c r="M283" s="51">
        <v>9.5125359793037129E-2</v>
      </c>
    </row>
    <row r="284" spans="10:13">
      <c r="J284" s="29" t="s">
        <v>26</v>
      </c>
      <c r="K284" s="26">
        <v>279</v>
      </c>
      <c r="L284" s="51">
        <v>1.1481211946399068</v>
      </c>
      <c r="M284" s="51">
        <v>1.136802644854306</v>
      </c>
    </row>
    <row r="285" spans="10:13">
      <c r="J285" s="29" t="s">
        <v>27</v>
      </c>
      <c r="K285" s="26">
        <v>280</v>
      </c>
      <c r="L285" s="51">
        <v>1.1947116199296421</v>
      </c>
      <c r="M285" s="51">
        <v>1.1828271426547612</v>
      </c>
    </row>
    <row r="286" spans="10:13">
      <c r="J286" s="29" t="s">
        <v>28</v>
      </c>
      <c r="K286" s="26">
        <v>281</v>
      </c>
      <c r="L286" s="51">
        <v>1.0383009064569597</v>
      </c>
      <c r="M286" s="51">
        <v>1.0281142116499187</v>
      </c>
    </row>
    <row r="287" spans="10:13">
      <c r="J287" s="29" t="s">
        <v>29</v>
      </c>
      <c r="K287" s="26">
        <v>282</v>
      </c>
      <c r="L287" s="51">
        <v>0.45592059033526749</v>
      </c>
      <c r="M287" s="51">
        <v>0.451393170421027</v>
      </c>
    </row>
    <row r="288" spans="10:13">
      <c r="J288" s="29" t="s">
        <v>30</v>
      </c>
      <c r="K288" s="26">
        <v>283</v>
      </c>
      <c r="L288" s="51">
        <v>6.322986289321228E-2</v>
      </c>
      <c r="M288" s="51">
        <v>6.2663935403932225E-2</v>
      </c>
    </row>
    <row r="289" spans="10:13">
      <c r="J289" s="29" t="s">
        <v>31</v>
      </c>
      <c r="K289" s="26">
        <v>284</v>
      </c>
      <c r="L289" s="51">
        <v>0.47256002793874441</v>
      </c>
      <c r="M289" s="51">
        <v>0.46803260802450397</v>
      </c>
    </row>
    <row r="290" spans="10:13">
      <c r="J290" s="29" t="s">
        <v>32</v>
      </c>
      <c r="K290" s="26">
        <v>285</v>
      </c>
      <c r="L290" s="51">
        <v>0.84861131777732268</v>
      </c>
      <c r="M290" s="51">
        <v>0.840122405438122</v>
      </c>
    </row>
    <row r="291" spans="10:13">
      <c r="J291" s="29" t="s">
        <v>33</v>
      </c>
      <c r="K291" s="26">
        <v>286</v>
      </c>
      <c r="L291" s="51">
        <v>1.1481211946399068</v>
      </c>
      <c r="M291" s="51">
        <v>1.136802644854306</v>
      </c>
    </row>
    <row r="292" spans="10:13">
      <c r="J292" s="29" t="s">
        <v>34</v>
      </c>
      <c r="K292" s="26">
        <v>287</v>
      </c>
      <c r="L292" s="51">
        <v>1.0848913317466948</v>
      </c>
      <c r="M292" s="51">
        <v>1.074138709450374</v>
      </c>
    </row>
    <row r="293" spans="10:13">
      <c r="J293" s="29" t="s">
        <v>35</v>
      </c>
      <c r="K293" s="26">
        <v>288</v>
      </c>
      <c r="L293" s="51">
        <v>0.75543046719785201</v>
      </c>
      <c r="M293" s="51">
        <v>0.74807340983721127</v>
      </c>
    </row>
    <row r="294" spans="10:13">
      <c r="J294" s="28" t="s">
        <v>24</v>
      </c>
      <c r="K294" s="26">
        <v>289</v>
      </c>
      <c r="L294" s="51">
        <v>0.10649240066225224</v>
      </c>
      <c r="M294" s="51">
        <v>0.10523478401940772</v>
      </c>
    </row>
    <row r="295" spans="10:13">
      <c r="J295" s="28" t="s">
        <v>25</v>
      </c>
      <c r="K295" s="26">
        <v>290</v>
      </c>
      <c r="L295" s="51">
        <v>9.983662562086143E-2</v>
      </c>
      <c r="M295" s="51">
        <v>9.8579008978016969E-2</v>
      </c>
    </row>
    <row r="296" spans="10:13">
      <c r="J296" s="28" t="s">
        <v>26</v>
      </c>
      <c r="K296" s="26">
        <v>291</v>
      </c>
      <c r="L296" s="51">
        <v>1.1048586568708669</v>
      </c>
      <c r="M296" s="51">
        <v>1.0922824904424215</v>
      </c>
    </row>
    <row r="297" spans="10:13">
      <c r="J297" s="28" t="s">
        <v>27</v>
      </c>
      <c r="K297" s="26">
        <v>292</v>
      </c>
      <c r="L297" s="51">
        <v>1.1514490821606023</v>
      </c>
      <c r="M297" s="51">
        <v>1.1382441074107346</v>
      </c>
    </row>
    <row r="298" spans="10:13">
      <c r="J298" s="28" t="s">
        <v>28</v>
      </c>
      <c r="K298" s="26">
        <v>293</v>
      </c>
      <c r="L298" s="51">
        <v>0.99836625620861508</v>
      </c>
      <c r="M298" s="51">
        <v>0.98704770642301398</v>
      </c>
    </row>
    <row r="299" spans="10:13">
      <c r="J299" s="28" t="s">
        <v>29</v>
      </c>
      <c r="K299" s="26">
        <v>294</v>
      </c>
      <c r="L299" s="51">
        <v>0.43928115273179058</v>
      </c>
      <c r="M299" s="51">
        <v>0.43425068616041229</v>
      </c>
    </row>
    <row r="300" spans="10:13">
      <c r="J300" s="28" t="s">
        <v>30</v>
      </c>
      <c r="K300" s="26">
        <v>295</v>
      </c>
      <c r="L300" s="51">
        <v>5.9901975372516895E-2</v>
      </c>
      <c r="M300" s="51">
        <v>5.9273167051094616E-2</v>
      </c>
    </row>
    <row r="301" spans="10:13">
      <c r="J301" s="28" t="s">
        <v>31</v>
      </c>
      <c r="K301" s="26">
        <v>296</v>
      </c>
      <c r="L301" s="51">
        <v>0.45259270281457209</v>
      </c>
      <c r="M301" s="51">
        <v>0.44756223624319386</v>
      </c>
    </row>
    <row r="302" spans="10:13">
      <c r="J302" s="28" t="s">
        <v>32</v>
      </c>
      <c r="K302" s="26">
        <v>297</v>
      </c>
      <c r="L302" s="51">
        <v>0.8186603300910642</v>
      </c>
      <c r="M302" s="51">
        <v>0.80922820526973016</v>
      </c>
    </row>
    <row r="303" spans="10:13">
      <c r="J303" s="28" t="s">
        <v>33</v>
      </c>
      <c r="K303" s="26">
        <v>298</v>
      </c>
      <c r="L303" s="51">
        <v>1.1048586568708669</v>
      </c>
      <c r="M303" s="51">
        <v>1.0922824904424215</v>
      </c>
    </row>
    <row r="304" spans="10:13">
      <c r="J304" s="28" t="s">
        <v>34</v>
      </c>
      <c r="K304" s="26">
        <v>299</v>
      </c>
      <c r="L304" s="51">
        <v>1.0449566814983502</v>
      </c>
      <c r="M304" s="51">
        <v>1.0330093233913271</v>
      </c>
    </row>
    <row r="305" spans="10:13">
      <c r="J305" s="28" t="s">
        <v>35</v>
      </c>
      <c r="K305" s="26">
        <v>300</v>
      </c>
      <c r="L305" s="51">
        <v>0.72547947951159353</v>
      </c>
      <c r="M305" s="51">
        <v>0.71730497133310389</v>
      </c>
    </row>
    <row r="306" spans="10:13">
      <c r="J306" s="29" t="s">
        <v>24</v>
      </c>
      <c r="K306" s="26">
        <v>301</v>
      </c>
      <c r="L306" s="51">
        <v>0.10316451314155686</v>
      </c>
      <c r="M306" s="51">
        <v>0.10178113483442788</v>
      </c>
    </row>
    <row r="307" spans="10:13">
      <c r="J307" s="29" t="s">
        <v>25</v>
      </c>
      <c r="K307" s="26">
        <v>302</v>
      </c>
      <c r="L307" s="51">
        <v>0.10316451314155681</v>
      </c>
      <c r="M307" s="51">
        <v>0.10203265816299681</v>
      </c>
    </row>
    <row r="308" spans="10:13">
      <c r="J308" s="29" t="s">
        <v>26</v>
      </c>
      <c r="K308" s="26">
        <v>303</v>
      </c>
      <c r="L308" s="51">
        <v>1.0615961191018271</v>
      </c>
      <c r="M308" s="51">
        <v>1.047762336030537</v>
      </c>
    </row>
    <row r="309" spans="10:13">
      <c r="J309" s="29" t="s">
        <v>27</v>
      </c>
      <c r="K309" s="26">
        <v>304</v>
      </c>
      <c r="L309" s="51">
        <v>1.1081865443915624</v>
      </c>
      <c r="M309" s="51">
        <v>1.0936610721667079</v>
      </c>
    </row>
    <row r="310" spans="10:13">
      <c r="J310" s="29" t="s">
        <v>28</v>
      </c>
      <c r="K310" s="26">
        <v>305</v>
      </c>
      <c r="L310" s="51">
        <v>0.95843160596027044</v>
      </c>
      <c r="M310" s="51">
        <v>0.94598120119610929</v>
      </c>
    </row>
    <row r="311" spans="10:13">
      <c r="J311" s="29" t="s">
        <v>29</v>
      </c>
      <c r="K311" s="26">
        <v>306</v>
      </c>
      <c r="L311" s="51">
        <v>0.42264171512831367</v>
      </c>
      <c r="M311" s="51">
        <v>0.41710820189979758</v>
      </c>
    </row>
    <row r="312" spans="10:13">
      <c r="J312" s="29" t="s">
        <v>30</v>
      </c>
      <c r="K312" s="26">
        <v>307</v>
      </c>
      <c r="L312" s="51">
        <v>5.6574087851821511E-2</v>
      </c>
      <c r="M312" s="51">
        <v>5.5882398698257008E-2</v>
      </c>
    </row>
    <row r="313" spans="10:13">
      <c r="J313" s="29" t="s">
        <v>31</v>
      </c>
      <c r="K313" s="26">
        <v>308</v>
      </c>
      <c r="L313" s="51">
        <v>0.43262537769039977</v>
      </c>
      <c r="M313" s="51">
        <v>0.42709186446188374</v>
      </c>
    </row>
    <row r="314" spans="10:13">
      <c r="J314" s="29" t="s">
        <v>32</v>
      </c>
      <c r="K314" s="26">
        <v>309</v>
      </c>
      <c r="L314" s="51">
        <v>0.78870934240480572</v>
      </c>
      <c r="M314" s="51">
        <v>0.77833400510133832</v>
      </c>
    </row>
    <row r="315" spans="10:13">
      <c r="J315" s="29" t="s">
        <v>33</v>
      </c>
      <c r="K315" s="26">
        <v>310</v>
      </c>
      <c r="L315" s="51">
        <v>1.0615961191018271</v>
      </c>
      <c r="M315" s="51">
        <v>1.047762336030537</v>
      </c>
    </row>
    <row r="316" spans="10:13">
      <c r="J316" s="29" t="s">
        <v>34</v>
      </c>
      <c r="K316" s="26">
        <v>311</v>
      </c>
      <c r="L316" s="51">
        <v>1.0050220312500056</v>
      </c>
      <c r="M316" s="51">
        <v>0.99187993733228019</v>
      </c>
    </row>
    <row r="317" spans="10:13">
      <c r="J317" s="29" t="s">
        <v>35</v>
      </c>
      <c r="K317" s="26">
        <v>312</v>
      </c>
      <c r="L317" s="51">
        <v>0.69552849182533505</v>
      </c>
      <c r="M317" s="51">
        <v>0.68653653282899652</v>
      </c>
    </row>
    <row r="318" spans="10:13">
      <c r="J318" s="28" t="s">
        <v>24</v>
      </c>
      <c r="K318" s="26">
        <v>313</v>
      </c>
      <c r="L318" s="51">
        <v>9.9836625620861486E-2</v>
      </c>
      <c r="M318" s="51">
        <v>9.8327485649448043E-2</v>
      </c>
    </row>
    <row r="319" spans="10:13">
      <c r="J319" s="28" t="s">
        <v>25</v>
      </c>
      <c r="K319" s="26">
        <v>314</v>
      </c>
      <c r="L319" s="51">
        <v>0.10649240066225218</v>
      </c>
      <c r="M319" s="51">
        <v>0.10548630734797665</v>
      </c>
    </row>
    <row r="320" spans="10:13">
      <c r="J320" s="28" t="s">
        <v>26</v>
      </c>
      <c r="K320" s="26">
        <v>315</v>
      </c>
      <c r="L320" s="51">
        <v>1.0183335813327872</v>
      </c>
      <c r="M320" s="51">
        <v>1.0032421816186525</v>
      </c>
    </row>
    <row r="321" spans="10:13">
      <c r="J321" s="28" t="s">
        <v>27</v>
      </c>
      <c r="K321" s="26">
        <v>316</v>
      </c>
      <c r="L321" s="51">
        <v>1.0649240066225225</v>
      </c>
      <c r="M321" s="51">
        <v>1.0490780369226813</v>
      </c>
    </row>
    <row r="322" spans="10:13">
      <c r="J322" s="28" t="s">
        <v>28</v>
      </c>
      <c r="K322" s="26">
        <v>317</v>
      </c>
      <c r="L322" s="51">
        <v>0.9184969557119258</v>
      </c>
      <c r="M322" s="51">
        <v>0.9049146959692046</v>
      </c>
    </row>
    <row r="323" spans="10:13">
      <c r="J323" s="28" t="s">
        <v>29</v>
      </c>
      <c r="K323" s="26">
        <v>318</v>
      </c>
      <c r="L323" s="51">
        <v>0.40600227752483675</v>
      </c>
      <c r="M323" s="51">
        <v>0.39996571763918287</v>
      </c>
    </row>
    <row r="324" spans="10:13">
      <c r="J324" s="28" t="s">
        <v>30</v>
      </c>
      <c r="K324" s="26">
        <v>319</v>
      </c>
      <c r="L324" s="51">
        <v>5.3246200331126127E-2</v>
      </c>
      <c r="M324" s="51">
        <v>5.2491630345419399E-2</v>
      </c>
    </row>
    <row r="325" spans="10:13">
      <c r="J325" s="28" t="s">
        <v>31</v>
      </c>
      <c r="K325" s="26">
        <v>320</v>
      </c>
      <c r="L325" s="51">
        <v>0.41265805256622745</v>
      </c>
      <c r="M325" s="51">
        <v>0.40662149268057363</v>
      </c>
    </row>
    <row r="326" spans="10:13">
      <c r="J326" s="28" t="s">
        <v>32</v>
      </c>
      <c r="K326" s="26">
        <v>321</v>
      </c>
      <c r="L326" s="51">
        <v>0.75875835471854725</v>
      </c>
      <c r="M326" s="51">
        <v>0.74743980493294648</v>
      </c>
    </row>
    <row r="327" spans="10:13">
      <c r="J327" s="28" t="s">
        <v>33</v>
      </c>
      <c r="K327" s="26">
        <v>322</v>
      </c>
      <c r="L327" s="51">
        <v>1.0183335813327872</v>
      </c>
      <c r="M327" s="51">
        <v>1.0032421816186525</v>
      </c>
    </row>
    <row r="328" spans="10:13">
      <c r="J328" s="28" t="s">
        <v>34</v>
      </c>
      <c r="K328" s="26">
        <v>323</v>
      </c>
      <c r="L328" s="51">
        <v>0.96508738100166092</v>
      </c>
      <c r="M328" s="51">
        <v>0.95075055127323327</v>
      </c>
    </row>
    <row r="329" spans="10:13">
      <c r="J329" s="28" t="s">
        <v>35</v>
      </c>
      <c r="K329" s="26">
        <v>324</v>
      </c>
      <c r="L329" s="51">
        <v>0.66557750413907657</v>
      </c>
      <c r="M329" s="51">
        <v>0.65576809432488914</v>
      </c>
    </row>
    <row r="330" spans="10:13">
      <c r="J330" s="29" t="s">
        <v>24</v>
      </c>
      <c r="K330" s="26">
        <v>325</v>
      </c>
      <c r="L330" s="51">
        <v>9.6508738100166108E-2</v>
      </c>
      <c r="M330" s="51">
        <v>9.4873836464468203E-2</v>
      </c>
    </row>
    <row r="331" spans="10:13">
      <c r="J331" s="29" t="s">
        <v>25</v>
      </c>
      <c r="K331" s="26">
        <v>326</v>
      </c>
      <c r="L331" s="51">
        <v>0.10982028818294756</v>
      </c>
      <c r="M331" s="51">
        <v>0.10893995653295649</v>
      </c>
    </row>
    <row r="332" spans="10:13">
      <c r="J332" s="29" t="s">
        <v>26</v>
      </c>
      <c r="K332" s="26">
        <v>327</v>
      </c>
      <c r="L332" s="51">
        <v>0.97507104356374719</v>
      </c>
      <c r="M332" s="51">
        <v>0.95872202720676802</v>
      </c>
    </row>
    <row r="333" spans="10:13">
      <c r="J333" s="29" t="s">
        <v>27</v>
      </c>
      <c r="K333" s="26">
        <v>328</v>
      </c>
      <c r="L333" s="51">
        <v>1.0216614688534826</v>
      </c>
      <c r="M333" s="51">
        <v>1.0044950016786547</v>
      </c>
    </row>
    <row r="334" spans="10:13">
      <c r="J334" s="29" t="s">
        <v>28</v>
      </c>
      <c r="K334" s="26">
        <v>329</v>
      </c>
      <c r="L334" s="51">
        <v>0.87856230546358116</v>
      </c>
      <c r="M334" s="51">
        <v>0.8638481907422999</v>
      </c>
    </row>
    <row r="335" spans="10:13">
      <c r="J335" s="29" t="s">
        <v>29</v>
      </c>
      <c r="K335" s="26">
        <v>330</v>
      </c>
      <c r="L335" s="51">
        <v>0.38936283992135984</v>
      </c>
      <c r="M335" s="51">
        <v>0.38282323337856816</v>
      </c>
    </row>
    <row r="336" spans="10:13">
      <c r="J336" s="29" t="s">
        <v>30</v>
      </c>
      <c r="K336" s="26">
        <v>331</v>
      </c>
      <c r="L336" s="51">
        <v>4.9918312810430743E-2</v>
      </c>
      <c r="M336" s="51">
        <v>4.910086199258179E-2</v>
      </c>
    </row>
    <row r="337" spans="10:13">
      <c r="J337" s="29" t="s">
        <v>31</v>
      </c>
      <c r="K337" s="26">
        <v>332</v>
      </c>
      <c r="L337" s="51">
        <v>0.39269072744205513</v>
      </c>
      <c r="M337" s="51">
        <v>0.38615112089926351</v>
      </c>
    </row>
    <row r="338" spans="10:13">
      <c r="J338" s="29" t="s">
        <v>32</v>
      </c>
      <c r="K338" s="26">
        <v>333</v>
      </c>
      <c r="L338" s="51">
        <v>0.72880736703228877</v>
      </c>
      <c r="M338" s="51">
        <v>0.71654560476455464</v>
      </c>
    </row>
    <row r="339" spans="10:13">
      <c r="J339" s="29" t="s">
        <v>33</v>
      </c>
      <c r="K339" s="26">
        <v>334</v>
      </c>
      <c r="L339" s="51">
        <v>0.97507104356374719</v>
      </c>
      <c r="M339" s="51">
        <v>0.95872202720676802</v>
      </c>
    </row>
    <row r="340" spans="10:13">
      <c r="J340" s="29" t="s">
        <v>34</v>
      </c>
      <c r="K340" s="26">
        <v>335</v>
      </c>
      <c r="L340" s="51">
        <v>0.92515273075331628</v>
      </c>
      <c r="M340" s="51">
        <v>0.90962116521418634</v>
      </c>
    </row>
    <row r="341" spans="10:13">
      <c r="J341" s="29" t="s">
        <v>35</v>
      </c>
      <c r="K341" s="26">
        <v>336</v>
      </c>
      <c r="L341" s="51">
        <v>0.63562651645281809</v>
      </c>
      <c r="M341" s="51">
        <v>0.62499965582078176</v>
      </c>
    </row>
    <row r="342" spans="10:13">
      <c r="J342" s="28" t="s">
        <v>24</v>
      </c>
      <c r="K342" s="26">
        <v>337</v>
      </c>
      <c r="L342" s="51">
        <v>9.3180850579470731E-2</v>
      </c>
      <c r="M342" s="51">
        <v>9.1420187279488363E-2</v>
      </c>
    </row>
    <row r="343" spans="10:13">
      <c r="J343" s="28" t="s">
        <v>25</v>
      </c>
      <c r="K343" s="26">
        <v>338</v>
      </c>
      <c r="L343" s="51">
        <v>0.11314817570364294</v>
      </c>
      <c r="M343" s="51">
        <v>0.11239360571793633</v>
      </c>
    </row>
    <row r="344" spans="10:13">
      <c r="J344" s="28" t="s">
        <v>26</v>
      </c>
      <c r="K344" s="26">
        <v>339</v>
      </c>
      <c r="L344" s="51">
        <v>0.9318085057947072</v>
      </c>
      <c r="M344" s="51">
        <v>0.91420187279488352</v>
      </c>
    </row>
    <row r="345" spans="10:13">
      <c r="J345" s="28" t="s">
        <v>27</v>
      </c>
      <c r="K345" s="26">
        <v>340</v>
      </c>
      <c r="L345" s="51">
        <v>0.97839893108444265</v>
      </c>
      <c r="M345" s="51">
        <v>0.95991196643462795</v>
      </c>
    </row>
    <row r="346" spans="10:13">
      <c r="J346" s="28" t="s">
        <v>28</v>
      </c>
      <c r="K346" s="26">
        <v>341</v>
      </c>
      <c r="L346" s="51">
        <v>0.83862765521523652</v>
      </c>
      <c r="M346" s="51">
        <v>0.82278168551539521</v>
      </c>
    </row>
    <row r="347" spans="10:13">
      <c r="J347" s="28" t="s">
        <v>29</v>
      </c>
      <c r="K347" s="26">
        <v>342</v>
      </c>
      <c r="L347" s="51">
        <v>0.37272340231788292</v>
      </c>
      <c r="M347" s="51">
        <v>0.36568074911795345</v>
      </c>
    </row>
    <row r="348" spans="10:13">
      <c r="J348" s="28" t="s">
        <v>30</v>
      </c>
      <c r="K348" s="26">
        <v>343</v>
      </c>
      <c r="L348" s="51">
        <v>4.6590425289735359E-2</v>
      </c>
      <c r="M348" s="51">
        <v>4.5710093639744181E-2</v>
      </c>
    </row>
    <row r="349" spans="10:13">
      <c r="J349" s="28" t="s">
        <v>31</v>
      </c>
      <c r="K349" s="26">
        <v>344</v>
      </c>
      <c r="L349" s="51">
        <v>0.37272340231788281</v>
      </c>
      <c r="M349" s="51">
        <v>0.3656807491179534</v>
      </c>
    </row>
    <row r="350" spans="10:13">
      <c r="J350" s="28" t="s">
        <v>32</v>
      </c>
      <c r="K350" s="26">
        <v>345</v>
      </c>
      <c r="L350" s="51">
        <v>0.69885637934603029</v>
      </c>
      <c r="M350" s="51">
        <v>0.68565140459616281</v>
      </c>
    </row>
    <row r="351" spans="10:13">
      <c r="J351" s="28" t="s">
        <v>33</v>
      </c>
      <c r="K351" s="26">
        <v>346</v>
      </c>
      <c r="L351" s="51">
        <v>0.9318085057947072</v>
      </c>
      <c r="M351" s="51">
        <v>0.91420187279488352</v>
      </c>
    </row>
    <row r="352" spans="10:13">
      <c r="J352" s="28" t="s">
        <v>34</v>
      </c>
      <c r="K352" s="26">
        <v>347</v>
      </c>
      <c r="L352" s="51">
        <v>0.88521808050497164</v>
      </c>
      <c r="M352" s="51">
        <v>0.86849177915513942</v>
      </c>
    </row>
    <row r="353" spans="10:13">
      <c r="J353" s="28" t="s">
        <v>35</v>
      </c>
      <c r="K353" s="26">
        <v>348</v>
      </c>
      <c r="L353" s="51">
        <v>0.60567552876655961</v>
      </c>
      <c r="M353" s="51">
        <v>0.59423121731667439</v>
      </c>
    </row>
    <row r="354" spans="10:13">
      <c r="J354" s="29" t="s">
        <v>24</v>
      </c>
      <c r="K354" s="26">
        <v>349</v>
      </c>
      <c r="L354" s="51">
        <v>8.9852963058775354E-2</v>
      </c>
      <c r="M354" s="51">
        <v>8.7966538094508523E-2</v>
      </c>
    </row>
    <row r="355" spans="10:13">
      <c r="J355" s="29" t="s">
        <v>25</v>
      </c>
      <c r="K355" s="26">
        <v>350</v>
      </c>
      <c r="L355" s="51">
        <v>0.10982028818294756</v>
      </c>
      <c r="M355" s="51">
        <v>0.10893995653295649</v>
      </c>
    </row>
    <row r="356" spans="10:13">
      <c r="J356" s="29" t="s">
        <v>26</v>
      </c>
      <c r="K356" s="26">
        <v>351</v>
      </c>
      <c r="L356" s="51">
        <v>0.88854596802566721</v>
      </c>
      <c r="M356" s="51">
        <v>0.86968171838299901</v>
      </c>
    </row>
    <row r="357" spans="10:13">
      <c r="J357" s="29" t="s">
        <v>27</v>
      </c>
      <c r="K357" s="26">
        <v>352</v>
      </c>
      <c r="L357" s="51">
        <v>0.93513639331540266</v>
      </c>
      <c r="M357" s="51">
        <v>0.91532893119060121</v>
      </c>
    </row>
    <row r="358" spans="10:13">
      <c r="J358" s="29" t="s">
        <v>28</v>
      </c>
      <c r="K358" s="26">
        <v>353</v>
      </c>
      <c r="L358" s="51">
        <v>0.79869300496689188</v>
      </c>
      <c r="M358" s="51">
        <v>0.78171518028849052</v>
      </c>
    </row>
    <row r="359" spans="10:13">
      <c r="J359" s="29" t="s">
        <v>29</v>
      </c>
      <c r="K359" s="26">
        <v>354</v>
      </c>
      <c r="L359" s="51">
        <v>0.35608396471440601</v>
      </c>
      <c r="M359" s="51">
        <v>0.34853826485733874</v>
      </c>
    </row>
    <row r="360" spans="10:13">
      <c r="J360" s="29" t="s">
        <v>30</v>
      </c>
      <c r="K360" s="26">
        <v>355</v>
      </c>
      <c r="L360" s="51">
        <v>4.3262537769039974E-2</v>
      </c>
      <c r="M360" s="51">
        <v>4.2319325286906573E-2</v>
      </c>
    </row>
    <row r="361" spans="10:13">
      <c r="J361" s="29" t="s">
        <v>31</v>
      </c>
      <c r="K361" s="26">
        <v>356</v>
      </c>
      <c r="L361" s="51">
        <v>0.35275607719371049</v>
      </c>
      <c r="M361" s="51">
        <v>0.34521037733664328</v>
      </c>
    </row>
    <row r="362" spans="10:13">
      <c r="J362" s="29" t="s">
        <v>32</v>
      </c>
      <c r="K362" s="26">
        <v>357</v>
      </c>
      <c r="L362" s="51">
        <v>0.66890539165977181</v>
      </c>
      <c r="M362" s="51">
        <v>0.65475720442777097</v>
      </c>
    </row>
    <row r="363" spans="10:13">
      <c r="J363" s="29" t="s">
        <v>33</v>
      </c>
      <c r="K363" s="26">
        <v>358</v>
      </c>
      <c r="L363" s="51">
        <v>0.88854596802566721</v>
      </c>
      <c r="M363" s="51">
        <v>0.86968171838299901</v>
      </c>
    </row>
    <row r="364" spans="10:13">
      <c r="J364" s="29" t="s">
        <v>34</v>
      </c>
      <c r="K364" s="26">
        <v>359</v>
      </c>
      <c r="L364" s="51">
        <v>0.845283430256627</v>
      </c>
      <c r="M364" s="51">
        <v>0.8273623930960925</v>
      </c>
    </row>
    <row r="365" spans="10:13">
      <c r="J365" s="29" t="s">
        <v>35</v>
      </c>
      <c r="K365" s="26">
        <v>360</v>
      </c>
      <c r="L365" s="51">
        <v>0.57572454108030113</v>
      </c>
      <c r="M365" s="51">
        <v>0.56346277881256701</v>
      </c>
    </row>
  </sheetData>
  <mergeCells count="12">
    <mergeCell ref="B28:H28"/>
    <mergeCell ref="E7:H8"/>
    <mergeCell ref="E15:H16"/>
    <mergeCell ref="E9:F9"/>
    <mergeCell ref="J2:M3"/>
    <mergeCell ref="E12:F12"/>
    <mergeCell ref="E2:H3"/>
    <mergeCell ref="E4:F4"/>
    <mergeCell ref="E10:F10"/>
    <mergeCell ref="E11:F11"/>
    <mergeCell ref="B27:H27"/>
    <mergeCell ref="B2:C3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F18"/>
  <sheetViews>
    <sheetView zoomScale="70" zoomScaleNormal="70" workbookViewId="0">
      <selection activeCell="G27" sqref="G27"/>
    </sheetView>
  </sheetViews>
  <sheetFormatPr baseColWidth="10" defaultColWidth="9.140625" defaultRowHeight="15"/>
  <cols>
    <col min="2" max="6" width="15.7109375" customWidth="1"/>
  </cols>
  <sheetData>
    <row r="2" spans="2:6" ht="15" customHeight="1"/>
    <row r="3" spans="2:6" ht="15" customHeight="1">
      <c r="B3" s="97" t="s">
        <v>50</v>
      </c>
      <c r="C3" s="97"/>
      <c r="D3" s="97"/>
      <c r="E3" s="97"/>
      <c r="F3" s="53"/>
    </row>
    <row r="4" spans="2:6" ht="17.25" customHeight="1">
      <c r="B4" s="97"/>
      <c r="C4" s="97"/>
      <c r="D4" s="97"/>
      <c r="E4" s="97"/>
      <c r="F4" s="53"/>
    </row>
    <row r="5" spans="2:6" ht="27" customHeight="1">
      <c r="B5" s="93" t="s">
        <v>49</v>
      </c>
      <c r="C5" s="93"/>
      <c r="D5" s="66" t="s">
        <v>51</v>
      </c>
      <c r="E5" s="66" t="s">
        <v>72</v>
      </c>
      <c r="F5" s="39"/>
    </row>
    <row r="6" spans="2:6" ht="15" customHeight="1">
      <c r="B6" s="93" t="s">
        <v>1</v>
      </c>
      <c r="C6" s="93"/>
      <c r="D6" s="66" t="s">
        <v>14</v>
      </c>
      <c r="E6" s="66" t="s">
        <v>73</v>
      </c>
      <c r="F6" s="39"/>
    </row>
    <row r="7" spans="2:6">
      <c r="B7" s="99"/>
      <c r="C7" s="99"/>
      <c r="D7" s="68"/>
      <c r="E7" s="66"/>
    </row>
    <row r="8" spans="2:6">
      <c r="B8" s="99" t="str">
        <f>INPUT!E19</f>
        <v>Alu</v>
      </c>
      <c r="C8" s="99"/>
      <c r="D8" s="68">
        <f>PROCESSES2!AG9</f>
        <v>24.863078532120625</v>
      </c>
      <c r="E8" s="66">
        <f>PROCESSES2!AI9</f>
        <v>52.6</v>
      </c>
    </row>
    <row r="9" spans="2:6">
      <c r="B9" s="71"/>
      <c r="C9" s="71"/>
      <c r="D9" s="61"/>
      <c r="E9" s="67"/>
    </row>
    <row r="10" spans="2:6">
      <c r="B10" s="71"/>
      <c r="C10" s="71"/>
      <c r="D10" s="61"/>
      <c r="E10" s="67"/>
    </row>
    <row r="14" spans="2:6" ht="11.25" customHeight="1">
      <c r="B14" s="53"/>
      <c r="C14" s="53"/>
      <c r="D14" s="53"/>
      <c r="E14" s="53"/>
      <c r="F14" s="53"/>
    </row>
    <row r="15" spans="2:6" ht="18.75" customHeight="1">
      <c r="B15" s="53"/>
      <c r="C15" s="53"/>
      <c r="D15" s="53"/>
      <c r="E15" s="53"/>
      <c r="F15" s="53"/>
    </row>
    <row r="16" spans="2:6">
      <c r="B16" s="54"/>
      <c r="C16" s="54"/>
      <c r="D16" s="54"/>
      <c r="E16" s="49"/>
      <c r="F16" s="49"/>
    </row>
    <row r="17" spans="2:6">
      <c r="B17" s="54"/>
      <c r="C17" s="54"/>
      <c r="D17" s="54"/>
      <c r="E17" s="49"/>
      <c r="F17" s="49"/>
    </row>
    <row r="18" spans="2:6">
      <c r="B18" s="98"/>
      <c r="C18" s="98"/>
      <c r="D18" s="98"/>
      <c r="E18" s="40"/>
      <c r="F18" s="40"/>
    </row>
  </sheetData>
  <mergeCells count="6">
    <mergeCell ref="B3:E4"/>
    <mergeCell ref="B18:D18"/>
    <mergeCell ref="B5:C5"/>
    <mergeCell ref="B6:C6"/>
    <mergeCell ref="B7:C7"/>
    <mergeCell ref="B8:C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BF45"/>
  <sheetViews>
    <sheetView topLeftCell="A2" zoomScale="70" zoomScaleNormal="70" workbookViewId="0">
      <selection activeCell="D15" sqref="B12:D15"/>
    </sheetView>
  </sheetViews>
  <sheetFormatPr baseColWidth="10" defaultColWidth="9.140625" defaultRowHeight="15"/>
  <cols>
    <col min="1" max="5" width="9.7109375" customWidth="1"/>
    <col min="6" max="6" width="10.140625" customWidth="1"/>
    <col min="7" max="7" width="10.42578125" customWidth="1"/>
    <col min="8" max="10" width="15.7109375" style="1" customWidth="1"/>
    <col min="11" max="12" width="15.7109375" customWidth="1"/>
    <col min="13" max="13" width="12.42578125" customWidth="1"/>
    <col min="14" max="14" width="12.28515625" customWidth="1"/>
    <col min="15" max="15" width="11.85546875" customWidth="1"/>
    <col min="16" max="19" width="9.7109375" customWidth="1"/>
    <col min="20" max="20" width="9.42578125" customWidth="1"/>
    <col min="21" max="21" width="12.85546875" customWidth="1"/>
    <col min="22" max="29" width="9.7109375" customWidth="1"/>
    <col min="30" max="30" width="12.85546875" customWidth="1"/>
    <col min="31" max="31" width="15.28515625" customWidth="1"/>
    <col min="32" max="32" width="12.42578125" customWidth="1"/>
    <col min="33" max="33" width="15" customWidth="1"/>
  </cols>
  <sheetData>
    <row r="3" spans="2:58">
      <c r="F3" s="6"/>
      <c r="G3" s="11"/>
      <c r="H3" s="11"/>
      <c r="I3" s="11"/>
      <c r="J3" s="11"/>
      <c r="K3" s="6"/>
      <c r="L3" s="6"/>
      <c r="M3" s="6"/>
      <c r="N3" s="7"/>
      <c r="Y3" s="11"/>
      <c r="Z3" s="6"/>
      <c r="AA3" s="6"/>
      <c r="AB3" s="6"/>
      <c r="AC3" s="6"/>
      <c r="AD3" s="6"/>
      <c r="AE3" s="100"/>
      <c r="AF3" s="100"/>
      <c r="AG3" s="100"/>
      <c r="AH3" s="100"/>
      <c r="AI3" s="100"/>
      <c r="AJ3" s="6"/>
      <c r="AK3" s="6"/>
      <c r="AL3" s="6"/>
      <c r="AM3" s="6"/>
      <c r="AN3" s="107"/>
      <c r="AO3" s="107"/>
      <c r="AP3" s="107"/>
      <c r="AQ3" s="107"/>
      <c r="AR3" s="107"/>
      <c r="AS3" s="7"/>
      <c r="AT3" s="6"/>
      <c r="AU3" s="100"/>
      <c r="AV3" s="100"/>
      <c r="AW3" s="100"/>
      <c r="AX3" s="100"/>
      <c r="AY3" s="100"/>
      <c r="AZ3" s="6"/>
    </row>
    <row r="4" spans="2:58" ht="29.25" customHeight="1">
      <c r="H4" s="16" t="s">
        <v>4</v>
      </c>
      <c r="I4" s="17" t="s">
        <v>7</v>
      </c>
      <c r="J4" s="18" t="s">
        <v>10</v>
      </c>
      <c r="K4" s="18" t="s">
        <v>13</v>
      </c>
      <c r="L4" s="4" t="s">
        <v>17</v>
      </c>
      <c r="M4" s="13"/>
      <c r="N4" s="13"/>
      <c r="O4" s="13"/>
      <c r="Q4" s="15"/>
      <c r="R4" s="15"/>
      <c r="S4" s="15"/>
      <c r="T4" s="15"/>
      <c r="U4" s="100"/>
      <c r="V4" s="100"/>
      <c r="W4" s="15"/>
      <c r="X4" s="15"/>
      <c r="Y4" s="15"/>
      <c r="Z4" s="15"/>
      <c r="AA4" s="15"/>
      <c r="AB4" s="15"/>
      <c r="AC4" s="7"/>
      <c r="AD4" s="6"/>
      <c r="AG4" s="8"/>
      <c r="AH4" s="8"/>
      <c r="AI4" s="8"/>
      <c r="AJ4" s="6"/>
      <c r="AK4" s="6"/>
      <c r="AL4" s="6"/>
      <c r="AM4" s="6"/>
      <c r="AN4" s="6"/>
      <c r="AO4" s="7"/>
      <c r="AP4" s="7"/>
      <c r="AQ4" s="7"/>
      <c r="AR4" s="7"/>
      <c r="AS4" s="7"/>
      <c r="AT4" s="6"/>
      <c r="AU4" s="6"/>
      <c r="AV4" s="7"/>
      <c r="AW4" s="7"/>
      <c r="AX4" s="7"/>
      <c r="AY4" s="7"/>
      <c r="AZ4" s="6"/>
    </row>
    <row r="5" spans="2:58">
      <c r="B5" s="106" t="s">
        <v>19</v>
      </c>
      <c r="C5" s="106"/>
      <c r="D5" s="106"/>
      <c r="E5" s="106"/>
      <c r="H5" s="19" t="s">
        <v>5</v>
      </c>
      <c r="I5" s="20" t="s">
        <v>8</v>
      </c>
      <c r="J5" s="21" t="s">
        <v>8</v>
      </c>
      <c r="K5" s="21" t="s">
        <v>14</v>
      </c>
      <c r="L5" s="21" t="s">
        <v>15</v>
      </c>
      <c r="M5" s="6"/>
      <c r="N5" s="6"/>
      <c r="Q5" s="6"/>
      <c r="R5" s="6"/>
      <c r="S5" s="6"/>
      <c r="T5" s="6"/>
      <c r="U5" s="9"/>
      <c r="V5" s="6"/>
      <c r="W5" s="6"/>
      <c r="X5" s="6"/>
      <c r="Y5" s="6"/>
      <c r="Z5" s="6"/>
      <c r="AA5" s="6"/>
      <c r="AB5" s="6"/>
      <c r="AC5" s="6"/>
      <c r="AD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</row>
    <row r="6" spans="2:58">
      <c r="B6" s="106"/>
      <c r="C6" s="106"/>
      <c r="D6" s="106"/>
      <c r="E6" s="106"/>
      <c r="H6" s="3">
        <f>INPUT!B6</f>
        <v>0.1</v>
      </c>
      <c r="I6" s="22">
        <f>INPUT!C6-1</f>
        <v>22.146505355999999</v>
      </c>
      <c r="J6" s="22">
        <f>ROUNDUP(I6,0)</f>
        <v>23</v>
      </c>
      <c r="K6" s="3">
        <f>(((I6*1000)*INPUT!$G$11)/$D$9)/(10^6)</f>
        <v>7.3739997638432149</v>
      </c>
      <c r="L6" s="3">
        <f>ROUNDUP(K6*INPUT!$G$9,0)</f>
        <v>10</v>
      </c>
      <c r="M6" s="6"/>
      <c r="N6" s="6"/>
      <c r="Q6" s="6"/>
      <c r="R6" s="6"/>
      <c r="S6" s="6"/>
      <c r="T6" s="6"/>
      <c r="U6" s="9"/>
      <c r="V6" s="6"/>
      <c r="W6" s="6"/>
      <c r="X6" s="6"/>
      <c r="Y6" s="6"/>
      <c r="Z6" s="6"/>
      <c r="AA6" s="6"/>
      <c r="AB6" s="6"/>
      <c r="AC6" s="6"/>
      <c r="AD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</row>
    <row r="7" spans="2:58">
      <c r="B7" s="103" t="s">
        <v>12</v>
      </c>
      <c r="C7" s="103"/>
      <c r="D7" s="12">
        <f>INPUT!G11*2</f>
        <v>0.4</v>
      </c>
      <c r="E7" s="12" t="s">
        <v>9</v>
      </c>
      <c r="H7" s="3">
        <f>INPUT!B7</f>
        <v>0.2</v>
      </c>
      <c r="I7" s="22">
        <f>INPUT!C7</f>
        <v>40.788330078000001</v>
      </c>
      <c r="J7" s="22">
        <f t="shared" ref="J7:J21" si="0">ROUNDUP(I7,0)</f>
        <v>41</v>
      </c>
      <c r="K7" s="3">
        <f>(((I7*1000)*INPUT!$G$11)/$D$9)/(10^6)</f>
        <v>13.581065343171387</v>
      </c>
      <c r="L7" s="3">
        <f>ROUNDUP(K7*INPUT!$G$9,0)</f>
        <v>19</v>
      </c>
      <c r="M7" s="6"/>
      <c r="N7" s="6"/>
      <c r="Q7" s="6"/>
      <c r="R7" s="6"/>
      <c r="S7" s="6"/>
      <c r="T7" s="6"/>
      <c r="U7" s="9"/>
      <c r="V7" s="6"/>
      <c r="W7" s="6"/>
      <c r="X7" s="6"/>
      <c r="Y7" s="6"/>
      <c r="Z7" s="6"/>
      <c r="AA7" s="6"/>
      <c r="AB7" s="6"/>
      <c r="AC7" s="6"/>
      <c r="AD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2:58">
      <c r="B8" s="103" t="s">
        <v>0</v>
      </c>
      <c r="C8" s="103"/>
      <c r="D8" s="12">
        <f>INPUT!G11-INPUT!G12</f>
        <v>0.03</v>
      </c>
      <c r="E8" s="12" t="s">
        <v>9</v>
      </c>
      <c r="H8" s="3">
        <f>INPUT!B8</f>
        <v>0.30000000000000004</v>
      </c>
      <c r="I8" s="22">
        <f>INPUT!C8</f>
        <v>66.475051879999995</v>
      </c>
      <c r="J8" s="22">
        <f t="shared" si="0"/>
        <v>67</v>
      </c>
      <c r="K8" s="3">
        <f>(((I8*1000)*INPUT!$G$11)/$D$9)/(10^6)</f>
        <v>22.133831454892839</v>
      </c>
      <c r="L8" s="3">
        <f>ROUNDUP(K8*INPUT!$G$9,0)</f>
        <v>30</v>
      </c>
      <c r="M8" s="6"/>
      <c r="N8" s="6"/>
      <c r="Q8" s="6"/>
      <c r="R8" s="6"/>
      <c r="S8" s="6"/>
      <c r="T8" s="6"/>
      <c r="U8" s="9"/>
      <c r="V8" s="6"/>
      <c r="W8" s="6"/>
      <c r="X8" s="6"/>
      <c r="Y8" s="6"/>
      <c r="Z8" s="6"/>
      <c r="AA8" s="6"/>
      <c r="AB8" s="6"/>
      <c r="AC8" s="6"/>
      <c r="AD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2:58">
      <c r="B9" s="104" t="s">
        <v>11</v>
      </c>
      <c r="C9" s="104"/>
      <c r="D9" s="12">
        <f>(PI()*((D7^4)-((D7-(2*D8))^4)))/64</f>
        <v>6.0066466138473484E-4</v>
      </c>
      <c r="E9" s="12" t="s">
        <v>18</v>
      </c>
      <c r="H9" s="3">
        <f>INPUT!B9</f>
        <v>0.4</v>
      </c>
      <c r="I9" s="22">
        <f>INPUT!C9</f>
        <v>94.284797667999996</v>
      </c>
      <c r="J9" s="22">
        <f t="shared" si="0"/>
        <v>95</v>
      </c>
      <c r="K9" s="3">
        <f>(((I9*1000)*INPUT!$G$11)/$D$9)/(10^6)</f>
        <v>31.393489156043145</v>
      </c>
      <c r="L9" s="3">
        <f>ROUNDUP(K9*INPUT!$G$9,0)</f>
        <v>43</v>
      </c>
      <c r="M9" s="6"/>
      <c r="N9" s="6"/>
      <c r="Q9" s="6"/>
      <c r="R9" s="6"/>
      <c r="S9" s="6"/>
      <c r="T9" s="6"/>
      <c r="U9" s="9"/>
      <c r="V9" s="6"/>
      <c r="W9" s="6"/>
      <c r="X9" s="6"/>
      <c r="Y9" s="6"/>
      <c r="Z9" s="6"/>
      <c r="AA9" s="6"/>
      <c r="AB9" s="6"/>
      <c r="AC9" s="6"/>
      <c r="AD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0" spans="2:58">
      <c r="H10" s="3">
        <f>INPUT!B10</f>
        <v>0.5</v>
      </c>
      <c r="I10" s="22">
        <f>INPUT!C10</f>
        <v>128.80357360799999</v>
      </c>
      <c r="J10" s="22">
        <f t="shared" si="0"/>
        <v>129</v>
      </c>
      <c r="K10" s="3">
        <f>(((I10*1000)*INPUT!$G$11)/$D$9)/(10^6)</f>
        <v>42.887015630672956</v>
      </c>
      <c r="L10" s="3">
        <f>ROUNDUP(K10*INPUT!$G$9,0)</f>
        <v>58</v>
      </c>
      <c r="M10" s="6"/>
      <c r="N10" s="6"/>
      <c r="Q10" s="6"/>
      <c r="R10" s="6"/>
      <c r="S10" s="6"/>
      <c r="T10" s="6"/>
      <c r="U10" s="9"/>
      <c r="V10" s="6"/>
      <c r="W10" s="6"/>
      <c r="X10" s="6"/>
      <c r="Y10" s="6"/>
      <c r="Z10" s="6"/>
      <c r="AA10" s="6"/>
      <c r="AB10" s="6"/>
      <c r="AC10" s="6"/>
      <c r="AD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D10" s="23"/>
      <c r="BE10" s="23"/>
      <c r="BF10" s="23"/>
    </row>
    <row r="11" spans="2:58">
      <c r="B11" s="15"/>
      <c r="C11" s="15"/>
      <c r="D11" s="15"/>
      <c r="E11" s="15"/>
      <c r="H11" s="3">
        <f>INPUT!B11</f>
        <v>0.6</v>
      </c>
      <c r="I11" s="22">
        <f>INPUT!C11</f>
        <v>164.51914977999999</v>
      </c>
      <c r="J11" s="22">
        <f t="shared" si="0"/>
        <v>165</v>
      </c>
      <c r="K11" s="3">
        <f>(((I11*1000)*INPUT!$G$11)/$D$9)/(10^6)</f>
        <v>54.779034078924433</v>
      </c>
      <c r="L11" s="3">
        <f>ROUNDUP(K11*INPUT!$G$9,0)</f>
        <v>74</v>
      </c>
      <c r="M11" s="6"/>
      <c r="N11" s="6"/>
      <c r="Q11" s="6"/>
      <c r="R11" s="6"/>
      <c r="S11" s="6"/>
      <c r="T11" s="6"/>
      <c r="U11" s="9"/>
      <c r="V11" s="6"/>
      <c r="W11" s="6"/>
      <c r="X11" s="6"/>
      <c r="Y11" s="6"/>
      <c r="Z11" s="6"/>
      <c r="AA11" s="6"/>
      <c r="AB11" s="6"/>
      <c r="AC11" s="6"/>
      <c r="AD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D11" s="23"/>
      <c r="BE11" s="23"/>
      <c r="BF11" s="24"/>
    </row>
    <row r="12" spans="2:58" ht="15" customHeight="1">
      <c r="B12" s="101" t="s">
        <v>79</v>
      </c>
      <c r="C12" s="101"/>
      <c r="D12" s="101"/>
      <c r="E12" s="64"/>
      <c r="H12" s="3">
        <f>INPUT!B12</f>
        <v>0.70000000000000007</v>
      </c>
      <c r="I12" s="22">
        <f>INPUT!C12</f>
        <v>203.15025329599999</v>
      </c>
      <c r="J12" s="22">
        <f t="shared" si="0"/>
        <v>204</v>
      </c>
      <c r="K12" s="3">
        <f>(((I12*1000)*INPUT!$G$11)/$D$9)/(10^6)</f>
        <v>67.64181958954272</v>
      </c>
      <c r="L12" s="3">
        <f>ROUNDUP(K12*INPUT!$G$9,0)</f>
        <v>92</v>
      </c>
      <c r="M12" s="6"/>
      <c r="N12" s="6"/>
      <c r="Q12" s="6"/>
      <c r="R12" s="6"/>
      <c r="S12" s="6"/>
      <c r="T12" s="6"/>
      <c r="U12" s="9"/>
      <c r="V12" s="6"/>
      <c r="W12" s="6"/>
      <c r="X12" s="6"/>
      <c r="Y12" s="6"/>
      <c r="Z12" s="6"/>
      <c r="AA12" s="6"/>
      <c r="AB12" s="6"/>
      <c r="AC12" s="6"/>
      <c r="AD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D12" s="23"/>
      <c r="BE12" s="23"/>
      <c r="BF12" s="24"/>
    </row>
    <row r="13" spans="2:58" ht="15" customHeight="1">
      <c r="B13" s="101"/>
      <c r="C13" s="101"/>
      <c r="D13" s="101"/>
      <c r="E13" s="64"/>
      <c r="H13" s="3">
        <f>INPUT!B13</f>
        <v>0.8</v>
      </c>
      <c r="I13" s="22">
        <f>INPUT!C13</f>
        <v>244.523681641</v>
      </c>
      <c r="J13" s="22">
        <f t="shared" si="0"/>
        <v>245</v>
      </c>
      <c r="K13" s="3">
        <f>(((I13*1000)*INPUT!$G$11)/$D$9)/(10^6)</f>
        <v>81.417701876215034</v>
      </c>
      <c r="L13" s="3">
        <f>ROUNDUP(K13*INPUT!$G$9,0)</f>
        <v>110</v>
      </c>
      <c r="M13" s="6"/>
      <c r="N13" s="6"/>
      <c r="Q13" s="6"/>
      <c r="R13" s="6"/>
      <c r="S13" s="6"/>
      <c r="T13" s="6"/>
      <c r="U13" s="9"/>
      <c r="V13" s="6"/>
      <c r="W13" s="6"/>
      <c r="X13" s="6"/>
      <c r="Y13" s="6"/>
      <c r="Z13" s="6"/>
      <c r="AA13" s="6"/>
      <c r="AB13" s="6"/>
      <c r="AC13" s="6"/>
      <c r="AD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D13" s="23"/>
      <c r="BE13" s="23"/>
      <c r="BF13" s="24"/>
    </row>
    <row r="14" spans="2:58" ht="13.5" customHeight="1">
      <c r="B14" s="102" t="s">
        <v>54</v>
      </c>
      <c r="C14" s="102"/>
      <c r="D14" s="102"/>
      <c r="E14" s="65"/>
      <c r="H14" s="3">
        <f>INPUT!B14</f>
        <v>0.9</v>
      </c>
      <c r="I14" s="22">
        <f>INPUT!C14</f>
        <v>288.59371948199998</v>
      </c>
      <c r="J14" s="22">
        <f t="shared" si="0"/>
        <v>289</v>
      </c>
      <c r="K14" s="3">
        <f>(((I14*1000)*INPUT!$G$11)/$D$9)/(10^6)</f>
        <v>96.091459356604759</v>
      </c>
      <c r="L14" s="3">
        <f>ROUNDUP(K14*INPUT!$G$9,0)</f>
        <v>130</v>
      </c>
      <c r="M14" s="6"/>
      <c r="N14" s="6"/>
      <c r="Q14" s="6"/>
      <c r="R14" s="6"/>
      <c r="S14" s="6"/>
      <c r="T14" s="6"/>
      <c r="U14" s="9"/>
      <c r="V14" s="6"/>
      <c r="W14" s="6"/>
      <c r="X14" s="6"/>
      <c r="Y14" s="6"/>
      <c r="Z14" s="6"/>
      <c r="AA14" s="6"/>
      <c r="AB14" s="6"/>
      <c r="AC14" s="6"/>
      <c r="AD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D14" s="23"/>
      <c r="BE14" s="23"/>
      <c r="BF14" s="24"/>
    </row>
    <row r="15" spans="2:58">
      <c r="B15" s="34" t="str">
        <f>INPUT!E19</f>
        <v>Alu</v>
      </c>
      <c r="C15" s="35">
        <f>-(1/INPUT!G19)</f>
        <v>5.3475935828877006</v>
      </c>
      <c r="D15" s="33" t="s">
        <v>1</v>
      </c>
      <c r="E15" s="6"/>
      <c r="H15" s="3">
        <f>INPUT!B15</f>
        <v>1</v>
      </c>
      <c r="I15" s="22">
        <f>INPUT!C15</f>
        <v>333.545654297</v>
      </c>
      <c r="J15" s="22">
        <f t="shared" si="0"/>
        <v>334</v>
      </c>
      <c r="K15" s="3">
        <f>(((I15*1000)*INPUT!$G$11)/$D$9)/(10^6)</f>
        <v>111.05885720930033</v>
      </c>
      <c r="L15" s="3">
        <f>ROUNDUP(K15*INPUT!$G$9,0)</f>
        <v>150</v>
      </c>
      <c r="M15" s="6"/>
      <c r="N15" s="6"/>
      <c r="Q15" s="6"/>
      <c r="R15" s="6"/>
      <c r="S15" s="6"/>
      <c r="T15" s="6"/>
      <c r="U15" s="9"/>
      <c r="V15" s="6"/>
      <c r="W15" s="6"/>
      <c r="X15" s="6"/>
      <c r="Y15" s="6"/>
      <c r="Z15" s="6"/>
      <c r="AA15" s="6"/>
      <c r="AB15" s="6"/>
      <c r="AC15" s="6"/>
      <c r="AD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</row>
    <row r="16" spans="2:58">
      <c r="B16" s="72"/>
      <c r="C16" s="73"/>
      <c r="D16" s="65"/>
      <c r="E16" s="6"/>
      <c r="H16" s="3">
        <f>INPUT!B16</f>
        <v>1.1000000000000001</v>
      </c>
      <c r="I16" s="22">
        <f>INPUT!C16</f>
        <v>377.79351806599999</v>
      </c>
      <c r="J16" s="22">
        <f t="shared" si="0"/>
        <v>378</v>
      </c>
      <c r="K16" s="3">
        <f>(((I16*1000)*INPUT!$G$11)/$D$9)/(10^6)</f>
        <v>125.79182440833407</v>
      </c>
      <c r="L16" s="3">
        <f>ROUNDUP(K16*INPUT!$G$9,0)</f>
        <v>170</v>
      </c>
      <c r="M16" s="6"/>
      <c r="N16" s="6"/>
      <c r="Q16" s="6"/>
      <c r="R16" s="6"/>
      <c r="S16" s="6"/>
      <c r="T16" s="6"/>
      <c r="U16" s="9"/>
      <c r="V16" s="6"/>
      <c r="W16" s="6"/>
      <c r="X16" s="6"/>
      <c r="Y16" s="6"/>
      <c r="Z16" s="6"/>
      <c r="AA16" s="6"/>
      <c r="AB16" s="6"/>
      <c r="AC16" s="6"/>
      <c r="AD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</row>
    <row r="17" spans="2:52" ht="15" customHeight="1">
      <c r="B17" s="72"/>
      <c r="C17" s="73"/>
      <c r="D17" s="65"/>
      <c r="E17" s="6"/>
      <c r="H17" s="3">
        <f>INPUT!B17</f>
        <v>1.2000000000000002</v>
      </c>
      <c r="I17" s="22">
        <f>INPUT!C17</f>
        <v>421.09893798799999</v>
      </c>
      <c r="J17" s="22">
        <f t="shared" si="0"/>
        <v>422</v>
      </c>
      <c r="K17" s="3">
        <f>(((I17*1000)*INPUT!$G$11)/$D$9)/(10^6)</f>
        <v>140.2109912766384</v>
      </c>
      <c r="L17" s="3">
        <f>ROUNDUP(K17*INPUT!$G$9,0)</f>
        <v>190</v>
      </c>
      <c r="M17" s="6"/>
      <c r="N17" s="6"/>
      <c r="Q17" s="6"/>
      <c r="R17" s="6"/>
      <c r="S17" s="6"/>
      <c r="T17" s="6"/>
      <c r="U17" s="9"/>
      <c r="V17" s="6"/>
      <c r="W17" s="6"/>
      <c r="X17" s="6"/>
      <c r="Y17" s="6"/>
      <c r="Z17" s="6"/>
      <c r="AA17" s="6"/>
      <c r="AB17" s="6"/>
      <c r="AC17" s="6"/>
      <c r="AD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</row>
    <row r="18" spans="2:52">
      <c r="E18" s="6"/>
      <c r="H18" s="3">
        <f>INPUT!B18</f>
        <v>1.3</v>
      </c>
      <c r="I18" s="22">
        <f>INPUT!C18</f>
        <v>460.46469116200001</v>
      </c>
      <c r="J18" s="22">
        <f t="shared" si="0"/>
        <v>461</v>
      </c>
      <c r="K18" s="3">
        <f>(((I18*1000)*INPUT!$G$11)/$D$9)/(10^6)</f>
        <v>153.31838903273365</v>
      </c>
      <c r="L18" s="3">
        <f>ROUNDUP(K18*INPUT!$G$9,0)</f>
        <v>207</v>
      </c>
      <c r="M18" s="6"/>
      <c r="N18" s="6"/>
      <c r="Q18" s="6"/>
      <c r="R18" s="6"/>
      <c r="S18" s="6"/>
      <c r="T18" s="6"/>
      <c r="U18" s="9"/>
      <c r="V18" s="6"/>
      <c r="W18" s="6"/>
      <c r="X18" s="6"/>
      <c r="Y18" s="6"/>
      <c r="Z18" s="6"/>
      <c r="AA18" s="6"/>
      <c r="AB18" s="6"/>
      <c r="AC18" s="6"/>
      <c r="AD18" s="6"/>
      <c r="AG18" s="6"/>
      <c r="AH18" s="6"/>
      <c r="AI18" s="6"/>
      <c r="AJ18" s="6"/>
      <c r="AK18" s="100"/>
      <c r="AL18" s="100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</row>
    <row r="19" spans="2:52">
      <c r="H19" s="3">
        <f>INPUT!B19</f>
        <v>1.4000000000000001</v>
      </c>
      <c r="I19" s="22">
        <f>INPUT!C19</f>
        <v>489.092285156</v>
      </c>
      <c r="J19" s="22">
        <f t="shared" si="0"/>
        <v>490</v>
      </c>
      <c r="K19" s="3">
        <f>(((I19*1000)*INPUT!$G$11)/$D$9)/(10^6)</f>
        <v>162.85036114109897</v>
      </c>
      <c r="L19" s="3">
        <f>ROUNDUP(K19*INPUT!$G$9,0)</f>
        <v>220</v>
      </c>
      <c r="M19" s="6"/>
      <c r="N19" s="6"/>
      <c r="Q19" s="6"/>
      <c r="R19" s="6"/>
      <c r="S19" s="6"/>
      <c r="T19" s="6"/>
      <c r="U19" s="9"/>
      <c r="V19" s="6"/>
      <c r="W19" s="6"/>
      <c r="X19" s="6"/>
      <c r="Y19" s="6"/>
      <c r="Z19" s="6"/>
      <c r="AA19" s="6"/>
      <c r="AB19" s="6"/>
      <c r="AC19" s="6"/>
      <c r="AD19" s="6"/>
      <c r="AG19" s="6"/>
      <c r="AH19" s="6"/>
      <c r="AI19" s="6"/>
      <c r="AJ19" s="6"/>
      <c r="AK19" s="105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2:52">
      <c r="H20" s="3">
        <f>INPUT!B20</f>
        <v>1.5</v>
      </c>
      <c r="I20" s="22">
        <f>INPUT!C20</f>
        <v>478.496917725</v>
      </c>
      <c r="J20" s="22">
        <f t="shared" si="0"/>
        <v>479</v>
      </c>
      <c r="K20" s="3">
        <f>(((I20*1000)*INPUT!$G$11)/$D$9)/(10^6)</f>
        <v>159.32248007462371</v>
      </c>
      <c r="L20" s="3">
        <f>ROUNDUP(K20*INPUT!$G$9,0)</f>
        <v>216</v>
      </c>
      <c r="M20" s="6"/>
      <c r="N20" s="6"/>
      <c r="Q20" s="6"/>
      <c r="R20" s="6"/>
      <c r="S20" s="6"/>
      <c r="T20" s="6"/>
      <c r="U20" s="9"/>
      <c r="V20" s="6"/>
      <c r="W20" s="6"/>
      <c r="X20" s="6"/>
      <c r="Y20" s="6"/>
      <c r="Z20" s="6"/>
      <c r="AA20" s="6"/>
      <c r="AB20" s="6"/>
      <c r="AC20" s="6"/>
      <c r="AD20" s="6"/>
      <c r="AG20" s="6"/>
      <c r="AH20" s="6"/>
      <c r="AI20" s="6"/>
      <c r="AJ20" s="6"/>
      <c r="AK20" s="105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2:52">
      <c r="B21" s="32"/>
      <c r="C21" s="32"/>
      <c r="D21" s="32"/>
      <c r="E21" s="32"/>
      <c r="H21" s="3">
        <f>INPUT!B21</f>
        <v>1.6</v>
      </c>
      <c r="I21" s="22">
        <f>INPUT!C21</f>
        <v>477.67321777299998</v>
      </c>
      <c r="J21" s="22">
        <f t="shared" si="0"/>
        <v>478</v>
      </c>
      <c r="K21" s="3">
        <f>(((I21*1000)*INPUT!$G$11)/$D$9)/(10^6)</f>
        <v>159.04821724381188</v>
      </c>
      <c r="L21" s="3">
        <f>ROUNDUP(K21*INPUT!$G$9,0)</f>
        <v>215</v>
      </c>
      <c r="M21" s="6"/>
      <c r="N21" s="6"/>
      <c r="Q21" s="6"/>
      <c r="R21" s="6"/>
      <c r="S21" s="6"/>
      <c r="T21" s="6"/>
      <c r="U21" s="9"/>
      <c r="V21" s="6"/>
      <c r="W21" s="6"/>
      <c r="X21" s="6"/>
      <c r="Y21" s="6"/>
      <c r="Z21" s="6"/>
      <c r="AA21" s="6"/>
      <c r="AB21" s="6"/>
      <c r="AC21" s="6"/>
      <c r="AD21" s="6"/>
      <c r="AG21" s="6"/>
      <c r="AH21" s="6"/>
      <c r="AI21" s="6"/>
      <c r="AJ21" s="6"/>
      <c r="AK21" s="105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2:52">
      <c r="B22" s="32"/>
      <c r="C22" s="32"/>
      <c r="D22" s="32"/>
      <c r="E22" s="32"/>
      <c r="H22" s="6"/>
      <c r="I22" s="9"/>
      <c r="J22" s="9"/>
      <c r="K22" s="6"/>
      <c r="L22" s="6"/>
      <c r="M22" s="6"/>
      <c r="N22" s="6"/>
      <c r="O22" s="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G22" s="6"/>
      <c r="AH22" s="6"/>
      <c r="AI22" s="6"/>
      <c r="AJ22" s="6"/>
      <c r="AK22" s="105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2:52">
      <c r="B23" s="32"/>
      <c r="C23" s="32"/>
      <c r="D23" s="32"/>
      <c r="E23" s="32"/>
      <c r="H23" s="6"/>
      <c r="I23" s="9"/>
      <c r="J23" s="9"/>
      <c r="K23" s="6"/>
      <c r="L23" s="6"/>
      <c r="M23" s="6"/>
      <c r="N23" s="6"/>
      <c r="O23" s="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</row>
    <row r="24" spans="2:52">
      <c r="B24" s="32"/>
      <c r="C24" s="32"/>
      <c r="D24" s="32"/>
      <c r="E24" s="32"/>
      <c r="H24" s="6"/>
      <c r="I24" s="9"/>
      <c r="J24" s="9"/>
      <c r="K24" s="6"/>
      <c r="L24" s="6"/>
      <c r="M24" s="6"/>
      <c r="N24" s="6"/>
      <c r="O24" s="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</row>
    <row r="25" spans="2:52">
      <c r="B25" s="32"/>
      <c r="C25" s="32"/>
      <c r="D25" s="32"/>
      <c r="E25" s="32"/>
      <c r="H25" s="6"/>
      <c r="I25" s="9"/>
      <c r="J25" s="9"/>
      <c r="K25" s="6"/>
      <c r="L25" s="6"/>
      <c r="M25" s="6"/>
      <c r="N25" s="6"/>
      <c r="O25" s="9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</row>
    <row r="26" spans="2:52">
      <c r="B26" s="32"/>
      <c r="C26" s="32"/>
      <c r="D26" s="32"/>
      <c r="E26" s="32"/>
      <c r="H26" s="6"/>
      <c r="I26" s="9"/>
      <c r="J26" s="9"/>
      <c r="K26" s="6"/>
      <c r="L26" s="6"/>
      <c r="M26" s="6"/>
      <c r="N26" s="6"/>
      <c r="O26" s="9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</row>
    <row r="27" spans="2:52">
      <c r="B27" s="32"/>
      <c r="C27" s="32"/>
      <c r="D27" s="32"/>
      <c r="E27" s="32"/>
      <c r="H27" s="6"/>
      <c r="I27" s="9"/>
      <c r="J27" s="9"/>
      <c r="K27" s="6"/>
      <c r="L27" s="6"/>
      <c r="M27" s="6"/>
      <c r="N27" s="6"/>
      <c r="O27" s="9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2:52">
      <c r="H28" s="6"/>
      <c r="I28" s="9"/>
      <c r="J28" s="9"/>
      <c r="K28" s="6"/>
      <c r="L28" s="6"/>
      <c r="M28" s="6"/>
      <c r="N28" s="6"/>
      <c r="O28" s="9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</row>
    <row r="29" spans="2:52">
      <c r="H29" s="6"/>
      <c r="I29" s="9"/>
      <c r="J29" s="9"/>
      <c r="K29" s="6"/>
      <c r="L29" s="6"/>
      <c r="M29" s="6"/>
      <c r="N29" s="6"/>
      <c r="O29" s="9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</row>
    <row r="30" spans="2:52">
      <c r="H30" s="6"/>
      <c r="I30" s="9"/>
      <c r="J30" s="9"/>
      <c r="K30" s="6"/>
      <c r="L30" s="6"/>
      <c r="M30" s="6"/>
      <c r="N30" s="6"/>
      <c r="O30" s="9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</row>
    <row r="31" spans="2:52">
      <c r="H31" s="6"/>
      <c r="I31" s="9"/>
      <c r="J31" s="9"/>
      <c r="K31" s="6"/>
      <c r="L31" s="6"/>
      <c r="M31" s="6"/>
      <c r="N31" s="6"/>
      <c r="O31" s="9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2:52">
      <c r="H32" s="6"/>
      <c r="I32" s="9"/>
      <c r="J32" s="9"/>
      <c r="K32" s="6"/>
      <c r="L32" s="6"/>
      <c r="M32" s="6"/>
      <c r="N32" s="6"/>
      <c r="O32" s="9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</row>
    <row r="33" spans="6:52">
      <c r="H33" s="6"/>
      <c r="I33" s="9"/>
      <c r="J33" s="9"/>
      <c r="K33" s="6"/>
      <c r="L33" s="6"/>
      <c r="M33" s="6"/>
      <c r="N33" s="6"/>
      <c r="O33" s="9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</row>
    <row r="34" spans="6:52">
      <c r="H34" s="6"/>
      <c r="I34" s="9"/>
      <c r="J34" s="9"/>
      <c r="K34" s="6"/>
      <c r="L34" s="6"/>
      <c r="M34" s="6"/>
      <c r="N34" s="6"/>
      <c r="O34" s="9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</row>
    <row r="35" spans="6:52">
      <c r="F35" s="6"/>
      <c r="G35" s="6"/>
      <c r="H35" s="6"/>
      <c r="I35" s="9"/>
      <c r="J35" s="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</row>
    <row r="36" spans="6:52">
      <c r="F36" s="6"/>
      <c r="G36" s="6"/>
      <c r="H36" s="10"/>
      <c r="I36" s="10"/>
      <c r="J36" s="10"/>
      <c r="K36" s="6"/>
      <c r="L36" s="6"/>
      <c r="M36" s="6"/>
      <c r="N36" s="6"/>
      <c r="P36" s="10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G36" s="10"/>
      <c r="AH36" s="10"/>
      <c r="AI36" s="10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</row>
    <row r="37" spans="6:52">
      <c r="M37">
        <f>SUM(M6:M34)</f>
        <v>0</v>
      </c>
    </row>
    <row r="41" spans="6:52">
      <c r="AM41" s="14"/>
      <c r="AN41" s="14"/>
      <c r="AO41" s="14"/>
      <c r="AP41" s="14"/>
      <c r="AQ41" s="14"/>
      <c r="AR41" s="14"/>
      <c r="AS41" s="14"/>
    </row>
    <row r="42" spans="6:52">
      <c r="AM42" s="14"/>
      <c r="AN42" s="14"/>
      <c r="AO42" s="14"/>
      <c r="AP42" s="14"/>
      <c r="AQ42" s="14"/>
      <c r="AR42" s="14"/>
      <c r="AS42" s="14"/>
    </row>
    <row r="43" spans="6:52">
      <c r="AM43" s="14"/>
      <c r="AN43" s="14"/>
      <c r="AO43" s="14"/>
      <c r="AP43" s="14"/>
      <c r="AQ43" s="14"/>
      <c r="AR43" s="14"/>
      <c r="AS43" s="14"/>
    </row>
    <row r="44" spans="6:52">
      <c r="AM44" s="14"/>
      <c r="AN44" s="14"/>
      <c r="AO44" s="14"/>
      <c r="AP44" s="14"/>
      <c r="AQ44" s="14"/>
      <c r="AR44" s="14"/>
      <c r="AS44" s="14"/>
    </row>
    <row r="45" spans="6:52">
      <c r="AM45" s="14"/>
      <c r="AN45" s="14"/>
      <c r="AO45" s="14"/>
      <c r="AP45" s="14"/>
      <c r="AQ45" s="14"/>
      <c r="AR45" s="14"/>
      <c r="AS45" s="14"/>
    </row>
  </sheetData>
  <mergeCells count="12">
    <mergeCell ref="AK19:AK22"/>
    <mergeCell ref="AE3:AI3"/>
    <mergeCell ref="B5:E6"/>
    <mergeCell ref="U4:V4"/>
    <mergeCell ref="AN3:AR3"/>
    <mergeCell ref="AU3:AY3"/>
    <mergeCell ref="AK18:AL18"/>
    <mergeCell ref="B12:D13"/>
    <mergeCell ref="B14:D14"/>
    <mergeCell ref="B7:C7"/>
    <mergeCell ref="B8:C8"/>
    <mergeCell ref="B9:C9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K1007"/>
  <sheetViews>
    <sheetView zoomScale="50" zoomScaleNormal="50" workbookViewId="0">
      <selection activeCell="AG10" sqref="AG10"/>
    </sheetView>
  </sheetViews>
  <sheetFormatPr baseColWidth="10" defaultColWidth="9.140625" defaultRowHeight="15"/>
  <cols>
    <col min="1" max="3" width="15.7109375" customWidth="1"/>
    <col min="4" max="16" width="15.7109375" style="6" customWidth="1"/>
    <col min="17" max="48" width="15.7109375" customWidth="1"/>
    <col min="49" max="49" width="6.7109375" customWidth="1"/>
    <col min="50" max="52" width="15.7109375" customWidth="1"/>
    <col min="53" max="53" width="1.5703125" customWidth="1"/>
    <col min="54" max="54" width="7.42578125" customWidth="1"/>
    <col min="55" max="55" width="6" customWidth="1"/>
    <col min="56" max="62" width="15.7109375" customWidth="1"/>
    <col min="63" max="65" width="8.7109375" customWidth="1"/>
  </cols>
  <sheetData>
    <row r="1" spans="2:63"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3" spans="2:63">
      <c r="AB3" t="s">
        <v>52</v>
      </c>
      <c r="AC3">
        <f>INPUT!G10*365*24*60*INPUT!G4</f>
        <v>30852720</v>
      </c>
    </row>
    <row r="4" spans="2:63">
      <c r="B4" s="109" t="s">
        <v>63</v>
      </c>
      <c r="C4" s="110"/>
      <c r="D4" s="110"/>
      <c r="E4" s="110"/>
      <c r="F4" s="110"/>
      <c r="G4" s="111"/>
      <c r="J4" s="109" t="s">
        <v>64</v>
      </c>
      <c r="K4" s="110"/>
      <c r="L4" s="110"/>
      <c r="M4" s="110"/>
      <c r="N4" s="110"/>
      <c r="O4" s="111"/>
      <c r="R4" s="108" t="s">
        <v>65</v>
      </c>
      <c r="S4" s="108"/>
      <c r="T4" s="108"/>
      <c r="U4" s="108"/>
      <c r="V4" s="108"/>
      <c r="X4" s="15"/>
      <c r="Y4" s="108" t="s">
        <v>66</v>
      </c>
      <c r="Z4" s="108"/>
      <c r="AA4" s="108"/>
      <c r="AB4" s="108"/>
      <c r="AC4" s="115" t="s">
        <v>55</v>
      </c>
      <c r="AG4" s="15"/>
      <c r="AK4" s="15"/>
      <c r="AL4" s="15"/>
      <c r="AM4" s="15"/>
      <c r="AN4" s="15"/>
      <c r="AO4" s="15"/>
      <c r="AP4" s="15"/>
      <c r="AQ4" s="15"/>
    </row>
    <row r="5" spans="2:63">
      <c r="B5" s="112"/>
      <c r="C5" s="113"/>
      <c r="D5" s="113"/>
      <c r="E5" s="113"/>
      <c r="F5" s="113"/>
      <c r="G5" s="114"/>
      <c r="J5" s="112"/>
      <c r="K5" s="113"/>
      <c r="L5" s="113"/>
      <c r="M5" s="113"/>
      <c r="N5" s="113"/>
      <c r="O5" s="114"/>
      <c r="R5" s="108"/>
      <c r="S5" s="108"/>
      <c r="T5" s="108"/>
      <c r="U5" s="108"/>
      <c r="V5" s="108"/>
      <c r="X5" s="15"/>
      <c r="Y5" s="108"/>
      <c r="Z5" s="108"/>
      <c r="AA5" s="108"/>
      <c r="AB5" s="108"/>
      <c r="AC5" s="116"/>
      <c r="AF5" s="108" t="s">
        <v>75</v>
      </c>
      <c r="AG5" s="108"/>
      <c r="AH5" s="108"/>
      <c r="AI5" s="108"/>
      <c r="AK5" s="47"/>
      <c r="AL5" s="47"/>
      <c r="AN5" s="6"/>
      <c r="AO5" s="47"/>
      <c r="AT5" s="15"/>
      <c r="AU5" s="15"/>
      <c r="AV5" s="15"/>
      <c r="AW5" s="14"/>
      <c r="BK5" s="15"/>
    </row>
    <row r="6" spans="2:63" ht="34.5" customHeight="1">
      <c r="B6" s="4"/>
      <c r="C6" s="4" t="s">
        <v>22</v>
      </c>
      <c r="D6" s="4" t="s">
        <v>23</v>
      </c>
      <c r="E6" s="4" t="s">
        <v>46</v>
      </c>
      <c r="F6" s="4" t="s">
        <v>36</v>
      </c>
      <c r="G6" s="4" t="s">
        <v>13</v>
      </c>
      <c r="I6" s="31"/>
      <c r="J6" s="4"/>
      <c r="K6" s="4" t="s">
        <v>22</v>
      </c>
      <c r="L6" s="4" t="s">
        <v>23</v>
      </c>
      <c r="M6" s="4" t="s">
        <v>80</v>
      </c>
      <c r="N6" s="4" t="s">
        <v>36</v>
      </c>
      <c r="O6" s="4" t="s">
        <v>13</v>
      </c>
      <c r="R6" s="69"/>
      <c r="S6" s="69" t="s">
        <v>60</v>
      </c>
      <c r="T6" s="69" t="s">
        <v>61</v>
      </c>
      <c r="U6" s="69" t="s">
        <v>67</v>
      </c>
      <c r="V6" s="38" t="s">
        <v>62</v>
      </c>
      <c r="Y6" s="69" t="s">
        <v>42</v>
      </c>
      <c r="Z6" s="69" t="s">
        <v>68</v>
      </c>
      <c r="AA6" s="69" t="s">
        <v>69</v>
      </c>
      <c r="AB6" s="69" t="s">
        <v>48</v>
      </c>
      <c r="AC6" s="70" t="s">
        <v>81</v>
      </c>
      <c r="AF6" s="69" t="s">
        <v>49</v>
      </c>
      <c r="AG6" s="69" t="s">
        <v>53</v>
      </c>
      <c r="AH6" s="59" t="s">
        <v>82</v>
      </c>
      <c r="AI6" s="38" t="s">
        <v>72</v>
      </c>
      <c r="AK6" s="10"/>
      <c r="AL6" s="10"/>
      <c r="AN6" s="6"/>
      <c r="AO6" s="10"/>
      <c r="AT6" s="13"/>
      <c r="AU6" s="6"/>
      <c r="AV6" s="6"/>
    </row>
    <row r="7" spans="2:63">
      <c r="B7" s="27"/>
      <c r="C7" s="27"/>
      <c r="D7" s="27" t="s">
        <v>44</v>
      </c>
      <c r="E7" s="27" t="s">
        <v>44</v>
      </c>
      <c r="F7" s="27" t="s">
        <v>47</v>
      </c>
      <c r="G7" s="27" t="s">
        <v>15</v>
      </c>
      <c r="J7" s="36"/>
      <c r="K7" s="36"/>
      <c r="L7" s="36" t="s">
        <v>44</v>
      </c>
      <c r="M7" s="36" t="s">
        <v>44</v>
      </c>
      <c r="N7" s="36" t="s">
        <v>47</v>
      </c>
      <c r="O7" s="36" t="s">
        <v>15</v>
      </c>
      <c r="R7" s="70"/>
      <c r="S7" s="30" t="s">
        <v>14</v>
      </c>
      <c r="T7" s="30" t="s">
        <v>14</v>
      </c>
      <c r="U7" s="30" t="s">
        <v>14</v>
      </c>
      <c r="V7" s="42" t="s">
        <v>1</v>
      </c>
      <c r="Y7" s="70" t="s">
        <v>14</v>
      </c>
      <c r="Z7" s="70" t="s">
        <v>1</v>
      </c>
      <c r="AA7" s="70" t="s">
        <v>1</v>
      </c>
      <c r="AB7" s="70" t="s">
        <v>1</v>
      </c>
      <c r="AC7" s="70" t="s">
        <v>1</v>
      </c>
      <c r="AF7" s="70" t="s">
        <v>1</v>
      </c>
      <c r="AG7" s="70" t="s">
        <v>15</v>
      </c>
      <c r="AH7" s="30" t="s">
        <v>15</v>
      </c>
      <c r="AI7" s="30" t="s">
        <v>73</v>
      </c>
      <c r="AK7" s="10"/>
      <c r="AL7" s="10"/>
      <c r="AN7" s="6"/>
      <c r="AO7" s="10"/>
      <c r="AT7" s="55"/>
      <c r="AU7" s="6"/>
      <c r="AV7" s="6"/>
    </row>
    <row r="8" spans="2:63">
      <c r="B8" s="28" t="s">
        <v>24</v>
      </c>
      <c r="C8" s="27">
        <f>INPUT!K6</f>
        <v>1</v>
      </c>
      <c r="D8" s="27">
        <f>INPUT!L6</f>
        <v>9.3180850579470717E-2</v>
      </c>
      <c r="E8" s="27">
        <f>ROUNDUP(D8,1)</f>
        <v>0.1</v>
      </c>
      <c r="F8" s="27">
        <f>LOOKUP(E8,PROCESSES1!$H$6:$H$34,PROCESSES1!$J$6:$J$34)</f>
        <v>23</v>
      </c>
      <c r="G8" s="27">
        <f>LOOKUP(E8,PROCESSES1!$H$6:$H$35,PROCESSES1!$L$6:$L$35)</f>
        <v>10</v>
      </c>
      <c r="J8" s="28" t="s">
        <v>24</v>
      </c>
      <c r="K8" s="36">
        <f>INPUT!K6</f>
        <v>1</v>
      </c>
      <c r="L8" s="36">
        <f>INPUT!M6</f>
        <v>9.1420187279488363E-2</v>
      </c>
      <c r="M8" s="36">
        <f>ROUNDDOWN(L8,1)</f>
        <v>0</v>
      </c>
      <c r="N8" s="36">
        <f>IF(M8=0,0,LOOKUP(M8,PROCESSES1!$H$6:$H$34,PROCESSES1!$J$6:$J$34))</f>
        <v>0</v>
      </c>
      <c r="O8" s="36">
        <f>IF(M8=0,0,LOOKUP(M8,PROCESSES1!$H$6:$H$35,PROCESSES1!$L$6:$L$35))</f>
        <v>0</v>
      </c>
      <c r="R8" s="28" t="s">
        <v>24</v>
      </c>
      <c r="S8" s="70">
        <f t="shared" ref="S8:S71" si="0">MIN(O8)</f>
        <v>0</v>
      </c>
      <c r="T8" s="70">
        <f t="shared" ref="T8:T71" si="1">G8</f>
        <v>10</v>
      </c>
      <c r="U8" s="70">
        <f>ROUNDUP((T8-S8),0)</f>
        <v>10</v>
      </c>
      <c r="V8" s="3">
        <f>INPUT!$G$4*60</f>
        <v>352.2</v>
      </c>
      <c r="Y8" s="70">
        <v>1</v>
      </c>
      <c r="Z8" s="70">
        <f t="shared" ref="Z8:Z39" si="2">FREQUENCY($U$8:$U$367,Y8)</f>
        <v>24</v>
      </c>
      <c r="AA8" s="70">
        <f>(Z8)*V8</f>
        <v>8452.7999999999993</v>
      </c>
      <c r="AB8" s="70">
        <f>(AA8)*(24.33333*INPUT!$G$10)</f>
        <v>2056847.7182399998</v>
      </c>
      <c r="AC8" s="70">
        <f>IF(AB8&gt;0,((Y8^(PROCESSES1!$C$15))*AB8),0)</f>
        <v>2056847.7182399998</v>
      </c>
      <c r="AF8" s="37"/>
      <c r="AG8" s="37"/>
      <c r="AH8" s="30"/>
      <c r="AI8" s="30"/>
      <c r="AK8" s="10"/>
      <c r="AL8" s="10"/>
      <c r="AN8" s="6"/>
      <c r="AO8" s="10"/>
      <c r="AT8" s="58"/>
      <c r="AU8" s="6"/>
      <c r="AV8" s="6"/>
    </row>
    <row r="9" spans="2:63">
      <c r="B9" s="28" t="s">
        <v>25</v>
      </c>
      <c r="C9" s="27">
        <f>INPUT!K7</f>
        <v>2</v>
      </c>
      <c r="D9" s="36">
        <f>INPUT!L7</f>
        <v>0.55908510347682427</v>
      </c>
      <c r="E9" s="27">
        <f t="shared" ref="E9:E72" si="3">ROUNDUP(D9,1)</f>
        <v>0.6</v>
      </c>
      <c r="F9" s="27">
        <f>LOOKUP(E9,PROCESSES1!$H$6:$H$34,PROCESSES1!$J$6:$J$34)</f>
        <v>165</v>
      </c>
      <c r="G9" s="27">
        <f>LOOKUP(E9,PROCESSES1!$H$6:$H$35,PROCESSES1!$L$6:$L$35)</f>
        <v>74</v>
      </c>
      <c r="J9" s="28" t="s">
        <v>25</v>
      </c>
      <c r="K9" s="36">
        <f>INPUT!K7</f>
        <v>2</v>
      </c>
      <c r="L9" s="36">
        <f>INPUT!M7</f>
        <v>0.54852112367693018</v>
      </c>
      <c r="M9" s="36">
        <f t="shared" ref="M9:M72" si="4">ROUNDDOWN(L9,1)</f>
        <v>0.5</v>
      </c>
      <c r="N9" s="36">
        <f>IF(M9=0,0,LOOKUP(M9,PROCESSES1!$H$6:$H$34,PROCESSES1!$J$6:$J$34))</f>
        <v>129</v>
      </c>
      <c r="O9" s="36">
        <f>IF(M9=0,0,LOOKUP(M9,PROCESSES1!$H$6:$H$35,PROCESSES1!$L$6:$L$35))</f>
        <v>58</v>
      </c>
      <c r="R9" s="28" t="s">
        <v>25</v>
      </c>
      <c r="S9" s="70">
        <f t="shared" si="0"/>
        <v>58</v>
      </c>
      <c r="T9" s="70">
        <f t="shared" si="1"/>
        <v>74</v>
      </c>
      <c r="U9" s="70">
        <f t="shared" ref="U9:U72" si="5">ROUNDUP((T9-S9),0)</f>
        <v>16</v>
      </c>
      <c r="V9" s="3">
        <f>INPUT!$G$4*60</f>
        <v>352.2</v>
      </c>
      <c r="Y9" s="70">
        <v>2</v>
      </c>
      <c r="Z9" s="70">
        <f t="shared" si="2"/>
        <v>24</v>
      </c>
      <c r="AA9" s="70">
        <f t="shared" ref="AA9:AA40" si="6">(Z9-Z8)*V9</f>
        <v>0</v>
      </c>
      <c r="AB9" s="70">
        <f>(AA9)*(24.33333*INPUT!$G$10)</f>
        <v>0</v>
      </c>
      <c r="AC9" s="70">
        <f>IF(AB9&gt;0,((Y9^(PROCESSES1!$C$15))*AB9),0)</f>
        <v>0</v>
      </c>
      <c r="AF9" s="37" t="str">
        <f>INPUT!E19</f>
        <v>Alu</v>
      </c>
      <c r="AG9" s="37">
        <f>((SUM(AC8:AC1005))/PROCESSES2!$AC$3)^(1/PROCESSES1!$C$15)</f>
        <v>24.863078532120625</v>
      </c>
      <c r="AH9" s="30">
        <f>INPUT!F19*PROCESSES2!$AC$3^INPUT!G19</f>
        <v>52.370642060313507</v>
      </c>
      <c r="AI9" s="30">
        <f>ROUNDUP(((AH9-AG9)/AH9)*100,1)</f>
        <v>52.6</v>
      </c>
      <c r="AK9" s="10"/>
      <c r="AL9" s="10"/>
      <c r="AN9" s="6"/>
      <c r="AO9" s="10"/>
      <c r="AT9" s="58"/>
      <c r="AU9" s="6"/>
      <c r="AV9" s="6"/>
    </row>
    <row r="10" spans="2:63">
      <c r="B10" s="28" t="s">
        <v>26</v>
      </c>
      <c r="C10" s="27">
        <f>INPUT!K8</f>
        <v>3</v>
      </c>
      <c r="D10" s="36">
        <f>INPUT!L8</f>
        <v>0.9318085057947072</v>
      </c>
      <c r="E10" s="27">
        <f t="shared" si="3"/>
        <v>1</v>
      </c>
      <c r="F10" s="27">
        <f>LOOKUP(E10,PROCESSES1!$H$6:$H$34,PROCESSES1!$J$6:$J$34)</f>
        <v>334</v>
      </c>
      <c r="G10" s="27">
        <f>LOOKUP(E10,PROCESSES1!$H$6:$H$35,PROCESSES1!$L$6:$L$35)</f>
        <v>150</v>
      </c>
      <c r="J10" s="28" t="s">
        <v>26</v>
      </c>
      <c r="K10" s="36">
        <f>INPUT!K8</f>
        <v>3</v>
      </c>
      <c r="L10" s="36">
        <f>INPUT!M8</f>
        <v>0.91420187279488363</v>
      </c>
      <c r="M10" s="36">
        <f t="shared" si="4"/>
        <v>0.9</v>
      </c>
      <c r="N10" s="36">
        <f>IF(M10=0,0,LOOKUP(M10,PROCESSES1!$H$6:$H$34,PROCESSES1!$J$6:$J$34))</f>
        <v>289</v>
      </c>
      <c r="O10" s="36">
        <f>IF(M10=0,0,LOOKUP(M10,PROCESSES1!$H$6:$H$35,PROCESSES1!$L$6:$L$35))</f>
        <v>130</v>
      </c>
      <c r="R10" s="28" t="s">
        <v>26</v>
      </c>
      <c r="S10" s="70">
        <f t="shared" si="0"/>
        <v>130</v>
      </c>
      <c r="T10" s="70">
        <f t="shared" si="1"/>
        <v>150</v>
      </c>
      <c r="U10" s="70">
        <f t="shared" si="5"/>
        <v>20</v>
      </c>
      <c r="V10" s="3">
        <f>INPUT!$G$4*60</f>
        <v>352.2</v>
      </c>
      <c r="Y10" s="70">
        <v>3</v>
      </c>
      <c r="Z10" s="70">
        <f t="shared" si="2"/>
        <v>24</v>
      </c>
      <c r="AA10" s="70">
        <f t="shared" si="6"/>
        <v>0</v>
      </c>
      <c r="AB10" s="70">
        <f>(AA10)*(24.33333*INPUT!$G$10)</f>
        <v>0</v>
      </c>
      <c r="AC10" s="70">
        <f>IF(AB10&gt;0,((Y10^(PROCESSES1!$C$15))*AB10),0)</f>
        <v>0</v>
      </c>
      <c r="AK10" s="10"/>
      <c r="AL10" s="10"/>
      <c r="AN10" s="6"/>
      <c r="AO10" s="10"/>
      <c r="AP10" s="75"/>
      <c r="AQ10" s="75"/>
      <c r="AR10" s="76"/>
      <c r="AS10" s="76"/>
      <c r="AT10" s="58"/>
      <c r="AU10" s="6"/>
      <c r="AV10" s="6"/>
    </row>
    <row r="11" spans="2:63">
      <c r="B11" s="28" t="s">
        <v>27</v>
      </c>
      <c r="C11" s="27">
        <f>INPUT!K9</f>
        <v>4</v>
      </c>
      <c r="D11" s="36">
        <f>INPUT!L9</f>
        <v>0.97839893108444265</v>
      </c>
      <c r="E11" s="27">
        <f t="shared" si="3"/>
        <v>1</v>
      </c>
      <c r="F11" s="27">
        <f>LOOKUP(E11,PROCESSES1!$H$6:$H$34,PROCESSES1!$J$6:$J$34)</f>
        <v>334</v>
      </c>
      <c r="G11" s="27">
        <f>LOOKUP(E11,PROCESSES1!$H$6:$H$35,PROCESSES1!$L$6:$L$35)</f>
        <v>150</v>
      </c>
      <c r="J11" s="28" t="s">
        <v>27</v>
      </c>
      <c r="K11" s="36">
        <f>INPUT!K9</f>
        <v>4</v>
      </c>
      <c r="L11" s="36">
        <f>INPUT!M9</f>
        <v>0.95991196643462795</v>
      </c>
      <c r="M11" s="36">
        <f t="shared" si="4"/>
        <v>0.9</v>
      </c>
      <c r="N11" s="36">
        <f>IF(M11=0,0,LOOKUP(M11,PROCESSES1!$H$6:$H$34,PROCESSES1!$J$6:$J$34))</f>
        <v>289</v>
      </c>
      <c r="O11" s="36">
        <f>IF(M11=0,0,LOOKUP(M11,PROCESSES1!$H$6:$H$35,PROCESSES1!$L$6:$L$35))</f>
        <v>130</v>
      </c>
      <c r="R11" s="28" t="s">
        <v>27</v>
      </c>
      <c r="S11" s="70">
        <f t="shared" si="0"/>
        <v>130</v>
      </c>
      <c r="T11" s="70">
        <f t="shared" si="1"/>
        <v>150</v>
      </c>
      <c r="U11" s="70">
        <f t="shared" si="5"/>
        <v>20</v>
      </c>
      <c r="V11" s="3">
        <f>INPUT!$G$4*60</f>
        <v>352.2</v>
      </c>
      <c r="Y11" s="70">
        <v>4</v>
      </c>
      <c r="Z11" s="70">
        <f t="shared" si="2"/>
        <v>24</v>
      </c>
      <c r="AA11" s="70">
        <f t="shared" si="6"/>
        <v>0</v>
      </c>
      <c r="AB11" s="70">
        <f>(AA11)*(24.33333*INPUT!$G$10)</f>
        <v>0</v>
      </c>
      <c r="AC11" s="70">
        <f>IF(AB11&gt;0,((Y11^(PROCESSES1!$C$15))*AB11),0)</f>
        <v>0</v>
      </c>
      <c r="AK11" s="10"/>
      <c r="AL11" s="10"/>
      <c r="AN11" s="6"/>
      <c r="AO11" s="10"/>
      <c r="AP11" s="75"/>
      <c r="AQ11" s="75"/>
      <c r="AR11" s="76"/>
      <c r="AS11" s="76"/>
      <c r="AT11" s="58"/>
      <c r="AU11" s="6"/>
      <c r="AV11" s="6"/>
    </row>
    <row r="12" spans="2:63">
      <c r="B12" s="28" t="s">
        <v>28</v>
      </c>
      <c r="C12" s="27">
        <f>INPUT!K10</f>
        <v>5</v>
      </c>
      <c r="D12" s="36">
        <f>INPUT!L10</f>
        <v>0.83862765521523652</v>
      </c>
      <c r="E12" s="27">
        <f t="shared" si="3"/>
        <v>0.9</v>
      </c>
      <c r="F12" s="27">
        <f>LOOKUP(E12,PROCESSES1!$H$6:$H$34,PROCESSES1!$J$6:$J$34)</f>
        <v>289</v>
      </c>
      <c r="G12" s="27">
        <f>LOOKUP(E12,PROCESSES1!$H$6:$H$35,PROCESSES1!$L$6:$L$35)</f>
        <v>130</v>
      </c>
      <c r="J12" s="28" t="s">
        <v>28</v>
      </c>
      <c r="K12" s="36">
        <f>INPUT!K10</f>
        <v>5</v>
      </c>
      <c r="L12" s="36">
        <f>INPUT!M10</f>
        <v>0.82278168551539521</v>
      </c>
      <c r="M12" s="36">
        <f t="shared" si="4"/>
        <v>0.8</v>
      </c>
      <c r="N12" s="36">
        <f>IF(M12=0,0,LOOKUP(M12,PROCESSES1!$H$6:$H$34,PROCESSES1!$J$6:$J$34))</f>
        <v>245</v>
      </c>
      <c r="O12" s="36">
        <f>IF(M12=0,0,LOOKUP(M12,PROCESSES1!$H$6:$H$35,PROCESSES1!$L$6:$L$35))</f>
        <v>110</v>
      </c>
      <c r="R12" s="28" t="s">
        <v>28</v>
      </c>
      <c r="S12" s="70">
        <f t="shared" si="0"/>
        <v>110</v>
      </c>
      <c r="T12" s="70">
        <f t="shared" si="1"/>
        <v>130</v>
      </c>
      <c r="U12" s="70">
        <f t="shared" si="5"/>
        <v>20</v>
      </c>
      <c r="V12" s="3">
        <f>INPUT!$G$4*60</f>
        <v>352.2</v>
      </c>
      <c r="Y12" s="70">
        <v>5</v>
      </c>
      <c r="Z12" s="70">
        <f t="shared" si="2"/>
        <v>24</v>
      </c>
      <c r="AA12" s="70">
        <f t="shared" si="6"/>
        <v>0</v>
      </c>
      <c r="AB12" s="70">
        <f>(AA12)*(24.33333*INPUT!$G$10)</f>
        <v>0</v>
      </c>
      <c r="AC12" s="70">
        <f>IF(AB12&gt;0,((Y12^(PROCESSES1!$C$15))*AB12),0)</f>
        <v>0</v>
      </c>
      <c r="AK12" s="10"/>
      <c r="AL12" s="10"/>
      <c r="AN12" s="6"/>
      <c r="AO12" s="10"/>
      <c r="AP12" s="6"/>
      <c r="AQ12" s="10"/>
      <c r="AT12" s="6"/>
      <c r="AU12" s="6"/>
      <c r="AV12" s="6"/>
    </row>
    <row r="13" spans="2:63">
      <c r="B13" s="28" t="s">
        <v>29</v>
      </c>
      <c r="C13" s="27">
        <f>INPUT!K11</f>
        <v>6</v>
      </c>
      <c r="D13" s="36">
        <f>INPUT!L11</f>
        <v>0.37272340231788287</v>
      </c>
      <c r="E13" s="27">
        <f t="shared" si="3"/>
        <v>0.4</v>
      </c>
      <c r="F13" s="27">
        <f>LOOKUP(E13,PROCESSES1!$H$6:$H$34,PROCESSES1!$J$6:$J$34)</f>
        <v>95</v>
      </c>
      <c r="G13" s="27">
        <f>LOOKUP(E13,PROCESSES1!$H$6:$H$35,PROCESSES1!$L$6:$L$35)</f>
        <v>43</v>
      </c>
      <c r="J13" s="28" t="s">
        <v>29</v>
      </c>
      <c r="K13" s="36">
        <f>INPUT!K11</f>
        <v>6</v>
      </c>
      <c r="L13" s="36">
        <f>INPUT!M11</f>
        <v>0.36568074911795345</v>
      </c>
      <c r="M13" s="36">
        <f t="shared" si="4"/>
        <v>0.3</v>
      </c>
      <c r="N13" s="36">
        <f>IF(M13=0,0,LOOKUP(M13,PROCESSES1!$H$6:$H$34,PROCESSES1!$J$6:$J$34))</f>
        <v>41</v>
      </c>
      <c r="O13" s="36">
        <f>IF(M13=0,0,LOOKUP(M13,PROCESSES1!$H$6:$H$35,PROCESSES1!$L$6:$L$35))</f>
        <v>19</v>
      </c>
      <c r="R13" s="28" t="s">
        <v>29</v>
      </c>
      <c r="S13" s="70">
        <f t="shared" si="0"/>
        <v>19</v>
      </c>
      <c r="T13" s="70">
        <f t="shared" si="1"/>
        <v>43</v>
      </c>
      <c r="U13" s="70">
        <f t="shared" si="5"/>
        <v>24</v>
      </c>
      <c r="V13" s="3">
        <f>INPUT!$G$4*60</f>
        <v>352.2</v>
      </c>
      <c r="Y13" s="70">
        <v>6</v>
      </c>
      <c r="Z13" s="70">
        <f t="shared" si="2"/>
        <v>24</v>
      </c>
      <c r="AA13" s="70">
        <f t="shared" si="6"/>
        <v>0</v>
      </c>
      <c r="AB13" s="70">
        <f>(AA13)*(24.33333*INPUT!$G$10)</f>
        <v>0</v>
      </c>
      <c r="AC13" s="70">
        <f>IF(AB13&gt;0,((Y13^(PROCESSES1!$C$15))*AB13),0)</f>
        <v>0</v>
      </c>
      <c r="AK13" s="10"/>
      <c r="AL13" s="10"/>
      <c r="AN13" s="6"/>
      <c r="AO13" s="10"/>
      <c r="AP13" s="6"/>
      <c r="AQ13" s="10"/>
    </row>
    <row r="14" spans="2:63">
      <c r="B14" s="28" t="s">
        <v>30</v>
      </c>
      <c r="C14" s="27">
        <f>INPUT!K12</f>
        <v>7</v>
      </c>
      <c r="D14" s="36">
        <f>INPUT!L12</f>
        <v>4.6590425289735359E-2</v>
      </c>
      <c r="E14" s="27">
        <f t="shared" si="3"/>
        <v>0.1</v>
      </c>
      <c r="F14" s="27">
        <f>LOOKUP(E14,PROCESSES1!$H$6:$H$34,PROCESSES1!$J$6:$J$34)</f>
        <v>23</v>
      </c>
      <c r="G14" s="27">
        <f>LOOKUP(E14,PROCESSES1!$H$6:$H$35,PROCESSES1!$L$6:$L$35)</f>
        <v>10</v>
      </c>
      <c r="J14" s="28" t="s">
        <v>30</v>
      </c>
      <c r="K14" s="36">
        <f>INPUT!K12</f>
        <v>7</v>
      </c>
      <c r="L14" s="36">
        <f>INPUT!M12</f>
        <v>4.5710093639744181E-2</v>
      </c>
      <c r="M14" s="36">
        <f>ROUNDDOWN(L14,1)</f>
        <v>0</v>
      </c>
      <c r="N14" s="36">
        <f>IF(M14=0,0,LOOKUP(M14,PROCESSES1!$H$6:$H$34,PROCESSES1!$J$6:$J$34))</f>
        <v>0</v>
      </c>
      <c r="O14" s="36">
        <f>IF(M14=0,0,LOOKUP(M14,PROCESSES1!$H$6:$H$35,PROCESSES1!$L$6:$L$35))</f>
        <v>0</v>
      </c>
      <c r="R14" s="28" t="s">
        <v>30</v>
      </c>
      <c r="S14" s="70">
        <f t="shared" si="0"/>
        <v>0</v>
      </c>
      <c r="T14" s="70">
        <f t="shared" si="1"/>
        <v>10</v>
      </c>
      <c r="U14" s="70">
        <f t="shared" si="5"/>
        <v>10</v>
      </c>
      <c r="V14" s="3">
        <f>INPUT!$G$4*60</f>
        <v>352.2</v>
      </c>
      <c r="Y14" s="70">
        <v>7</v>
      </c>
      <c r="Z14" s="70">
        <f t="shared" si="2"/>
        <v>24</v>
      </c>
      <c r="AA14" s="70">
        <f t="shared" si="6"/>
        <v>0</v>
      </c>
      <c r="AB14" s="70">
        <f>(AA14)*(24.33333*INPUT!$G$10)</f>
        <v>0</v>
      </c>
      <c r="AC14" s="70">
        <f>IF(AB14&gt;0,((Y14^(PROCESSES1!$C$15))*AB14),0)</f>
        <v>0</v>
      </c>
      <c r="AK14" s="10"/>
      <c r="AL14" s="10"/>
      <c r="AN14" s="6"/>
      <c r="AO14" s="10"/>
      <c r="AP14" s="6"/>
      <c r="AQ14" s="10"/>
    </row>
    <row r="15" spans="2:63">
      <c r="B15" s="28" t="s">
        <v>31</v>
      </c>
      <c r="C15" s="27">
        <f>INPUT!K13</f>
        <v>8</v>
      </c>
      <c r="D15" s="36">
        <f>INPUT!L13</f>
        <v>0.37272340231788287</v>
      </c>
      <c r="E15" s="27">
        <f t="shared" si="3"/>
        <v>0.4</v>
      </c>
      <c r="F15" s="27">
        <f>LOOKUP(E15,PROCESSES1!$H$6:$H$34,PROCESSES1!$J$6:$J$34)</f>
        <v>95</v>
      </c>
      <c r="G15" s="27">
        <f>LOOKUP(E15,PROCESSES1!$H$6:$H$35,PROCESSES1!$L$6:$L$35)</f>
        <v>43</v>
      </c>
      <c r="J15" s="28" t="s">
        <v>31</v>
      </c>
      <c r="K15" s="36">
        <f>INPUT!K13</f>
        <v>8</v>
      </c>
      <c r="L15" s="36">
        <f>INPUT!M13</f>
        <v>0.36568074911795345</v>
      </c>
      <c r="M15" s="36">
        <f t="shared" si="4"/>
        <v>0.3</v>
      </c>
      <c r="N15" s="36">
        <f>IF(M15=0,0,LOOKUP(M15,PROCESSES1!$H$6:$H$34,PROCESSES1!$J$6:$J$34))</f>
        <v>41</v>
      </c>
      <c r="O15" s="36">
        <f>IF(M15=0,0,LOOKUP(M15,PROCESSES1!$H$6:$H$35,PROCESSES1!$L$6:$L$35))</f>
        <v>19</v>
      </c>
      <c r="R15" s="28" t="s">
        <v>31</v>
      </c>
      <c r="S15" s="70">
        <f t="shared" si="0"/>
        <v>19</v>
      </c>
      <c r="T15" s="70">
        <f t="shared" si="1"/>
        <v>43</v>
      </c>
      <c r="U15" s="70">
        <f t="shared" si="5"/>
        <v>24</v>
      </c>
      <c r="V15" s="3">
        <f>INPUT!$G$4*60</f>
        <v>352.2</v>
      </c>
      <c r="Y15" s="70">
        <v>8</v>
      </c>
      <c r="Z15" s="70">
        <f t="shared" si="2"/>
        <v>24</v>
      </c>
      <c r="AA15" s="70">
        <f t="shared" si="6"/>
        <v>0</v>
      </c>
      <c r="AB15" s="70">
        <f>(AA15)*(24.33333*INPUT!$G$10)</f>
        <v>0</v>
      </c>
      <c r="AC15" s="70">
        <f>IF(AB15&gt;0,((Y15^(PROCESSES1!$C$15))*AB15),0)</f>
        <v>0</v>
      </c>
      <c r="AK15" s="10"/>
      <c r="AL15" s="10"/>
      <c r="AN15" s="6"/>
      <c r="AO15" s="10"/>
      <c r="AP15" s="6"/>
      <c r="AQ15" s="10"/>
    </row>
    <row r="16" spans="2:63">
      <c r="B16" s="28" t="s">
        <v>32</v>
      </c>
      <c r="C16" s="27">
        <f>INPUT!K14</f>
        <v>9</v>
      </c>
      <c r="D16" s="36">
        <f>INPUT!L14</f>
        <v>0.6988563793460304</v>
      </c>
      <c r="E16" s="27">
        <f t="shared" si="3"/>
        <v>0.7</v>
      </c>
      <c r="F16" s="27">
        <f>LOOKUP(E16,PROCESSES1!$H$6:$H$34,PROCESSES1!$J$6:$J$34)</f>
        <v>165</v>
      </c>
      <c r="G16" s="27">
        <f>LOOKUP(E16,PROCESSES1!$H$6:$H$35,PROCESSES1!$L$6:$L$35)</f>
        <v>74</v>
      </c>
      <c r="J16" s="28" t="s">
        <v>32</v>
      </c>
      <c r="K16" s="36">
        <f>INPUT!K14</f>
        <v>9</v>
      </c>
      <c r="L16" s="36">
        <f>INPUT!M14</f>
        <v>0.68565140459616269</v>
      </c>
      <c r="M16" s="36">
        <f t="shared" si="4"/>
        <v>0.6</v>
      </c>
      <c r="N16" s="36">
        <f>IF(M16=0,0,LOOKUP(M16,PROCESSES1!$H$6:$H$34,PROCESSES1!$J$6:$J$34))</f>
        <v>165</v>
      </c>
      <c r="O16" s="36">
        <f>IF(M16=0,0,LOOKUP(M16,PROCESSES1!$H$6:$H$35,PROCESSES1!$L$6:$L$35))</f>
        <v>74</v>
      </c>
      <c r="R16" s="28" t="s">
        <v>32</v>
      </c>
      <c r="S16" s="70">
        <f t="shared" si="0"/>
        <v>74</v>
      </c>
      <c r="T16" s="70">
        <f t="shared" si="1"/>
        <v>74</v>
      </c>
      <c r="U16" s="70">
        <f t="shared" si="5"/>
        <v>0</v>
      </c>
      <c r="V16" s="3">
        <f>INPUT!$G$4*60</f>
        <v>352.2</v>
      </c>
      <c r="Y16" s="70">
        <v>9</v>
      </c>
      <c r="Z16" s="70">
        <f t="shared" si="2"/>
        <v>73</v>
      </c>
      <c r="AA16" s="70">
        <f t="shared" si="6"/>
        <v>17257.8</v>
      </c>
      <c r="AB16" s="70">
        <f>(AA16)*(24.33333*INPUT!$G$10)</f>
        <v>4199397.4247399997</v>
      </c>
      <c r="AC16" s="70">
        <f>IF(AB16&gt;0,((Y16^(PROCESSES1!$C$15))*AB16),0)</f>
        <v>532216209513.89923</v>
      </c>
      <c r="AK16" s="10"/>
      <c r="AL16" s="10"/>
      <c r="AN16" s="6"/>
      <c r="AO16" s="10"/>
      <c r="AP16" s="6"/>
      <c r="AQ16" s="10"/>
    </row>
    <row r="17" spans="2:43">
      <c r="B17" s="28" t="s">
        <v>33</v>
      </c>
      <c r="C17" s="27">
        <f>INPUT!K15</f>
        <v>10</v>
      </c>
      <c r="D17" s="36">
        <f>INPUT!L15</f>
        <v>0.9318085057947072</v>
      </c>
      <c r="E17" s="27">
        <f t="shared" si="3"/>
        <v>1</v>
      </c>
      <c r="F17" s="27">
        <f>LOOKUP(E17,PROCESSES1!$H$6:$H$34,PROCESSES1!$J$6:$J$34)</f>
        <v>334</v>
      </c>
      <c r="G17" s="27">
        <f>LOOKUP(E17,PROCESSES1!$H$6:$H$35,PROCESSES1!$L$6:$L$35)</f>
        <v>150</v>
      </c>
      <c r="J17" s="28" t="s">
        <v>33</v>
      </c>
      <c r="K17" s="36">
        <f>INPUT!K15</f>
        <v>10</v>
      </c>
      <c r="L17" s="36">
        <f>INPUT!M15</f>
        <v>0.91420187279488363</v>
      </c>
      <c r="M17" s="36">
        <f t="shared" si="4"/>
        <v>0.9</v>
      </c>
      <c r="N17" s="36">
        <f>IF(M17=0,0,LOOKUP(M17,PROCESSES1!$H$6:$H$34,PROCESSES1!$J$6:$J$34))</f>
        <v>289</v>
      </c>
      <c r="O17" s="36">
        <f>IF(M17=0,0,LOOKUP(M17,PROCESSES1!$H$6:$H$35,PROCESSES1!$L$6:$L$35))</f>
        <v>130</v>
      </c>
      <c r="R17" s="28" t="s">
        <v>33</v>
      </c>
      <c r="S17" s="70">
        <f t="shared" si="0"/>
        <v>130</v>
      </c>
      <c r="T17" s="70">
        <f t="shared" si="1"/>
        <v>150</v>
      </c>
      <c r="U17" s="70">
        <f t="shared" si="5"/>
        <v>20</v>
      </c>
      <c r="V17" s="3">
        <f>INPUT!$G$4*60</f>
        <v>352.2</v>
      </c>
      <c r="Y17" s="70">
        <v>10</v>
      </c>
      <c r="Z17" s="70">
        <f t="shared" si="2"/>
        <v>120</v>
      </c>
      <c r="AA17" s="70">
        <f t="shared" si="6"/>
        <v>16553.399999999998</v>
      </c>
      <c r="AB17" s="70">
        <f>(AA17)*(24.33333*INPUT!$G$10)</f>
        <v>4027993.4482199997</v>
      </c>
      <c r="AC17" s="70">
        <f>IF(AB17&gt;0,((Y17^(PROCESSES1!$C$15))*AB17),0)</f>
        <v>896772616543.68127</v>
      </c>
      <c r="AK17" s="10"/>
      <c r="AL17" s="10"/>
      <c r="AN17" s="6"/>
      <c r="AO17" s="10"/>
      <c r="AP17" s="6"/>
      <c r="AQ17" s="10"/>
    </row>
    <row r="18" spans="2:43">
      <c r="B18" s="28" t="s">
        <v>34</v>
      </c>
      <c r="C18" s="27">
        <f>INPUT!K16</f>
        <v>11</v>
      </c>
      <c r="D18" s="36">
        <f>INPUT!L16</f>
        <v>0.88521808050497175</v>
      </c>
      <c r="E18" s="27">
        <f t="shared" si="3"/>
        <v>0.9</v>
      </c>
      <c r="F18" s="27">
        <f>LOOKUP(E18,PROCESSES1!$H$6:$H$34,PROCESSES1!$J$6:$J$34)</f>
        <v>289</v>
      </c>
      <c r="G18" s="27">
        <f>LOOKUP(E18,PROCESSES1!$H$6:$H$35,PROCESSES1!$L$6:$L$35)</f>
        <v>130</v>
      </c>
      <c r="J18" s="28" t="s">
        <v>34</v>
      </c>
      <c r="K18" s="36">
        <f>INPUT!K16</f>
        <v>11</v>
      </c>
      <c r="L18" s="36">
        <f>INPUT!M16</f>
        <v>0.86849177915513942</v>
      </c>
      <c r="M18" s="36">
        <f t="shared" si="4"/>
        <v>0.8</v>
      </c>
      <c r="N18" s="36">
        <f>IF(M18=0,0,LOOKUP(M18,PROCESSES1!$H$6:$H$34,PROCESSES1!$J$6:$J$34))</f>
        <v>245</v>
      </c>
      <c r="O18" s="36">
        <f>IF(M18=0,0,LOOKUP(M18,PROCESSES1!$H$6:$H$35,PROCESSES1!$L$6:$L$35))</f>
        <v>110</v>
      </c>
      <c r="R18" s="28" t="s">
        <v>34</v>
      </c>
      <c r="S18" s="70">
        <f t="shared" si="0"/>
        <v>110</v>
      </c>
      <c r="T18" s="70">
        <f t="shared" si="1"/>
        <v>130</v>
      </c>
      <c r="U18" s="70">
        <f t="shared" si="5"/>
        <v>20</v>
      </c>
      <c r="V18" s="3">
        <f>INPUT!$G$4*60</f>
        <v>352.2</v>
      </c>
      <c r="Y18" s="70">
        <v>11</v>
      </c>
      <c r="Z18" s="70">
        <f t="shared" si="2"/>
        <v>120</v>
      </c>
      <c r="AA18" s="70">
        <f t="shared" si="6"/>
        <v>0</v>
      </c>
      <c r="AB18" s="70">
        <f>(AA18)*(24.33333*INPUT!$G$10)</f>
        <v>0</v>
      </c>
      <c r="AC18" s="70">
        <f>IF(AB18&gt;0,((Y18^(PROCESSES1!$C$15))*AB18),0)</f>
        <v>0</v>
      </c>
      <c r="AK18" s="10"/>
      <c r="AL18" s="10"/>
      <c r="AN18" s="6"/>
      <c r="AO18" s="10"/>
      <c r="AP18" s="6"/>
      <c r="AQ18" s="10"/>
    </row>
    <row r="19" spans="2:43">
      <c r="B19" s="28" t="s">
        <v>35</v>
      </c>
      <c r="C19" s="27">
        <f>INPUT!K17</f>
        <v>12</v>
      </c>
      <c r="D19" s="36">
        <f>INPUT!L17</f>
        <v>0.60567552876655972</v>
      </c>
      <c r="E19" s="27">
        <f t="shared" si="3"/>
        <v>0.7</v>
      </c>
      <c r="F19" s="27">
        <f>LOOKUP(E19,PROCESSES1!$H$6:$H$34,PROCESSES1!$J$6:$J$34)</f>
        <v>165</v>
      </c>
      <c r="G19" s="27">
        <f>LOOKUP(E19,PROCESSES1!$H$6:$H$35,PROCESSES1!$L$6:$L$35)</f>
        <v>74</v>
      </c>
      <c r="J19" s="28" t="s">
        <v>35</v>
      </c>
      <c r="K19" s="36">
        <f>INPUT!K17</f>
        <v>12</v>
      </c>
      <c r="L19" s="36">
        <f>INPUT!M17</f>
        <v>0.59423121731667439</v>
      </c>
      <c r="M19" s="36">
        <f t="shared" si="4"/>
        <v>0.5</v>
      </c>
      <c r="N19" s="36">
        <f>IF(M19=0,0,LOOKUP(M19,PROCESSES1!$H$6:$H$34,PROCESSES1!$J$6:$J$34))</f>
        <v>129</v>
      </c>
      <c r="O19" s="36">
        <f>IF(M19=0,0,LOOKUP(M19,PROCESSES1!$H$6:$H$35,PROCESSES1!$L$6:$L$35))</f>
        <v>58</v>
      </c>
      <c r="R19" s="28" t="s">
        <v>35</v>
      </c>
      <c r="S19" s="70">
        <f t="shared" si="0"/>
        <v>58</v>
      </c>
      <c r="T19" s="70">
        <f t="shared" si="1"/>
        <v>74</v>
      </c>
      <c r="U19" s="70">
        <f t="shared" si="5"/>
        <v>16</v>
      </c>
      <c r="V19" s="3">
        <f>INPUT!$G$4*60</f>
        <v>352.2</v>
      </c>
      <c r="Y19" s="70">
        <v>12</v>
      </c>
      <c r="Z19" s="70">
        <f t="shared" si="2"/>
        <v>120</v>
      </c>
      <c r="AA19" s="70">
        <f t="shared" si="6"/>
        <v>0</v>
      </c>
      <c r="AB19" s="70">
        <f>(AA19)*(24.33333*INPUT!$G$10)</f>
        <v>0</v>
      </c>
      <c r="AC19" s="70">
        <f>IF(AB19&gt;0,((Y19^(PROCESSES1!$C$15))*AB19),0)</f>
        <v>0</v>
      </c>
      <c r="AK19" s="10"/>
      <c r="AL19" s="10"/>
      <c r="AN19" s="6"/>
      <c r="AO19" s="10"/>
      <c r="AP19" s="6"/>
      <c r="AQ19" s="10"/>
    </row>
    <row r="20" spans="2:43">
      <c r="B20" s="29" t="s">
        <v>24</v>
      </c>
      <c r="C20" s="27">
        <f>INPUT!K18</f>
        <v>13</v>
      </c>
      <c r="D20" s="36">
        <f>INPUT!L18</f>
        <v>9.6508738100166094E-2</v>
      </c>
      <c r="E20" s="27">
        <f t="shared" si="3"/>
        <v>0.1</v>
      </c>
      <c r="F20" s="27">
        <f>LOOKUP(E20,PROCESSES1!$H$6:$H$34,PROCESSES1!$J$6:$J$34)</f>
        <v>23</v>
      </c>
      <c r="G20" s="27">
        <f>LOOKUP(E20,PROCESSES1!$H$6:$H$35,PROCESSES1!$L$6:$L$35)</f>
        <v>10</v>
      </c>
      <c r="J20" s="29" t="s">
        <v>24</v>
      </c>
      <c r="K20" s="36">
        <f>INPUT!K18</f>
        <v>13</v>
      </c>
      <c r="L20" s="36">
        <f>INPUT!M18</f>
        <v>9.4873836464468203E-2</v>
      </c>
      <c r="M20" s="36">
        <f t="shared" si="4"/>
        <v>0</v>
      </c>
      <c r="N20" s="36">
        <f>IF(M20=0,0,LOOKUP(M20,PROCESSES1!$H$6:$H$34,PROCESSES1!$J$6:$J$34))</f>
        <v>0</v>
      </c>
      <c r="O20" s="36">
        <f>IF(M20=0,0,LOOKUP(M20,PROCESSES1!$H$6:$H$35,PROCESSES1!$L$6:$L$35))</f>
        <v>0</v>
      </c>
      <c r="R20" s="29" t="s">
        <v>24</v>
      </c>
      <c r="S20" s="70">
        <f t="shared" si="0"/>
        <v>0</v>
      </c>
      <c r="T20" s="70">
        <f t="shared" si="1"/>
        <v>10</v>
      </c>
      <c r="U20" s="70">
        <f t="shared" si="5"/>
        <v>10</v>
      </c>
      <c r="V20" s="3">
        <f>INPUT!$G$4*60</f>
        <v>352.2</v>
      </c>
      <c r="Y20" s="70">
        <v>13</v>
      </c>
      <c r="Z20" s="70">
        <f t="shared" si="2"/>
        <v>141</v>
      </c>
      <c r="AA20" s="70">
        <f t="shared" si="6"/>
        <v>7396.2</v>
      </c>
      <c r="AB20" s="70">
        <f>(AA20)*(24.33333*INPUT!$G$10)</f>
        <v>1799741.75346</v>
      </c>
      <c r="AC20" s="70">
        <f>IF(AB20&gt;0,((Y20^(PROCESSES1!$C$15))*AB20),0)</f>
        <v>1629770733674.0476</v>
      </c>
      <c r="AK20" s="10"/>
      <c r="AL20" s="10"/>
      <c r="AN20" s="6"/>
      <c r="AO20" s="10"/>
      <c r="AP20" s="6"/>
      <c r="AQ20" s="10"/>
    </row>
    <row r="21" spans="2:43">
      <c r="B21" s="29" t="s">
        <v>25</v>
      </c>
      <c r="C21" s="27">
        <f>INPUT!K19</f>
        <v>14</v>
      </c>
      <c r="D21" s="36">
        <f>INPUT!L19</f>
        <v>0.58570820364238729</v>
      </c>
      <c r="E21" s="27">
        <f t="shared" si="3"/>
        <v>0.6</v>
      </c>
      <c r="F21" s="27">
        <f>LOOKUP(E21,PROCESSES1!$H$6:$H$34,PROCESSES1!$J$6:$J$34)</f>
        <v>165</v>
      </c>
      <c r="G21" s="27">
        <f>LOOKUP(E21,PROCESSES1!$H$6:$H$35,PROCESSES1!$L$6:$L$35)</f>
        <v>74</v>
      </c>
      <c r="J21" s="29" t="s">
        <v>25</v>
      </c>
      <c r="K21" s="36">
        <f>INPUT!K19</f>
        <v>14</v>
      </c>
      <c r="L21" s="36">
        <f>INPUT!M19</f>
        <v>0.57589879382819997</v>
      </c>
      <c r="M21" s="36">
        <f t="shared" si="4"/>
        <v>0.5</v>
      </c>
      <c r="N21" s="36">
        <f>IF(M21=0,0,LOOKUP(M21,PROCESSES1!$H$6:$H$34,PROCESSES1!$J$6:$J$34))</f>
        <v>129</v>
      </c>
      <c r="O21" s="36">
        <f>IF(M21=0,0,LOOKUP(M21,PROCESSES1!$H$6:$H$35,PROCESSES1!$L$6:$L$35))</f>
        <v>58</v>
      </c>
      <c r="R21" s="29" t="s">
        <v>25</v>
      </c>
      <c r="S21" s="70">
        <f t="shared" si="0"/>
        <v>58</v>
      </c>
      <c r="T21" s="70">
        <f t="shared" si="1"/>
        <v>74</v>
      </c>
      <c r="U21" s="70">
        <f t="shared" si="5"/>
        <v>16</v>
      </c>
      <c r="V21" s="3">
        <f>INPUT!$G$4*60</f>
        <v>352.2</v>
      </c>
      <c r="Y21" s="70">
        <v>14</v>
      </c>
      <c r="Z21" s="70">
        <f t="shared" si="2"/>
        <v>141</v>
      </c>
      <c r="AA21" s="70">
        <f t="shared" si="6"/>
        <v>0</v>
      </c>
      <c r="AB21" s="70">
        <f>(AA21)*(24.33333*INPUT!$G$10)</f>
        <v>0</v>
      </c>
      <c r="AC21" s="70">
        <f>IF(AB21&gt;0,((Y21^(PROCESSES1!$C$15))*AB21),0)</f>
        <v>0</v>
      </c>
      <c r="AK21" s="10"/>
      <c r="AL21" s="10"/>
      <c r="AN21" s="6"/>
      <c r="AO21" s="10"/>
      <c r="AP21" s="6"/>
      <c r="AQ21" s="10"/>
    </row>
    <row r="22" spans="2:43">
      <c r="B22" s="29" t="s">
        <v>26</v>
      </c>
      <c r="C22" s="27">
        <f>INPUT!K20</f>
        <v>15</v>
      </c>
      <c r="D22" s="36">
        <f>INPUT!L20</f>
        <v>0.97507104356374719</v>
      </c>
      <c r="E22" s="27">
        <f t="shared" si="3"/>
        <v>1</v>
      </c>
      <c r="F22" s="27">
        <f>LOOKUP(E22,PROCESSES1!$H$6:$H$34,PROCESSES1!$J$6:$J$34)</f>
        <v>334</v>
      </c>
      <c r="G22" s="27">
        <f>LOOKUP(E22,PROCESSES1!$H$6:$H$35,PROCESSES1!$L$6:$L$35)</f>
        <v>150</v>
      </c>
      <c r="J22" s="29" t="s">
        <v>26</v>
      </c>
      <c r="K22" s="36">
        <f>INPUT!K20</f>
        <v>15</v>
      </c>
      <c r="L22" s="36">
        <f>INPUT!M20</f>
        <v>0.95872202720676813</v>
      </c>
      <c r="M22" s="36">
        <f t="shared" si="4"/>
        <v>0.9</v>
      </c>
      <c r="N22" s="36">
        <f>IF(M22=0,0,LOOKUP(M22,PROCESSES1!$H$6:$H$34,PROCESSES1!$J$6:$J$34))</f>
        <v>289</v>
      </c>
      <c r="O22" s="36">
        <f>IF(M22=0,0,LOOKUP(M22,PROCESSES1!$H$6:$H$35,PROCESSES1!$L$6:$L$35))</f>
        <v>130</v>
      </c>
      <c r="R22" s="29" t="s">
        <v>26</v>
      </c>
      <c r="S22" s="70">
        <f t="shared" si="0"/>
        <v>130</v>
      </c>
      <c r="T22" s="70">
        <f t="shared" si="1"/>
        <v>150</v>
      </c>
      <c r="U22" s="70">
        <f t="shared" si="5"/>
        <v>20</v>
      </c>
      <c r="V22" s="3">
        <f>INPUT!$G$4*60</f>
        <v>352.2</v>
      </c>
      <c r="Y22" s="70">
        <v>15</v>
      </c>
      <c r="Z22" s="70">
        <f t="shared" si="2"/>
        <v>161</v>
      </c>
      <c r="AA22" s="70">
        <f t="shared" si="6"/>
        <v>7044</v>
      </c>
      <c r="AB22" s="70">
        <f>(AA22)*(24.33333*INPUT!$G$10)</f>
        <v>1714039.7652</v>
      </c>
      <c r="AC22" s="70">
        <f>IF(AB22&gt;0,((Y22^(PROCESSES1!$C$15))*AB22),0)</f>
        <v>3336406533819.2173</v>
      </c>
      <c r="AK22" s="10"/>
      <c r="AL22" s="10"/>
      <c r="AN22" s="6"/>
      <c r="AO22" s="10"/>
      <c r="AP22" s="6"/>
      <c r="AQ22" s="10"/>
    </row>
    <row r="23" spans="2:43">
      <c r="B23" s="29" t="s">
        <v>27</v>
      </c>
      <c r="C23" s="27">
        <f>INPUT!K21</f>
        <v>16</v>
      </c>
      <c r="D23" s="36">
        <f>INPUT!L21</f>
        <v>1.0216614688534826</v>
      </c>
      <c r="E23" s="27">
        <f t="shared" si="3"/>
        <v>1.1000000000000001</v>
      </c>
      <c r="F23" s="27">
        <f>LOOKUP(E23,PROCESSES1!$H$6:$H$34,PROCESSES1!$J$6:$J$34)</f>
        <v>378</v>
      </c>
      <c r="G23" s="27">
        <f>LOOKUP(E23,PROCESSES1!$H$6:$H$35,PROCESSES1!$L$6:$L$35)</f>
        <v>170</v>
      </c>
      <c r="J23" s="29" t="s">
        <v>27</v>
      </c>
      <c r="K23" s="36">
        <f>INPUT!K21</f>
        <v>16</v>
      </c>
      <c r="L23" s="36">
        <f>INPUT!M21</f>
        <v>1.0044950016786547</v>
      </c>
      <c r="M23" s="36">
        <f t="shared" si="4"/>
        <v>1</v>
      </c>
      <c r="N23" s="36">
        <f>IF(M23=0,0,LOOKUP(M23,PROCESSES1!$H$6:$H$34,PROCESSES1!$J$6:$J$34))</f>
        <v>334</v>
      </c>
      <c r="O23" s="36">
        <f>IF(M23=0,0,LOOKUP(M23,PROCESSES1!$H$6:$H$35,PROCESSES1!$L$6:$L$35))</f>
        <v>150</v>
      </c>
      <c r="R23" s="29" t="s">
        <v>27</v>
      </c>
      <c r="S23" s="70">
        <f t="shared" si="0"/>
        <v>150</v>
      </c>
      <c r="T23" s="70">
        <f t="shared" si="1"/>
        <v>170</v>
      </c>
      <c r="U23" s="70">
        <f t="shared" si="5"/>
        <v>20</v>
      </c>
      <c r="V23" s="3">
        <f>INPUT!$G$4*60</f>
        <v>352.2</v>
      </c>
      <c r="Y23" s="70">
        <v>16</v>
      </c>
      <c r="Z23" s="70">
        <f t="shared" si="2"/>
        <v>188</v>
      </c>
      <c r="AA23" s="70">
        <f t="shared" si="6"/>
        <v>9509.4</v>
      </c>
      <c r="AB23" s="70">
        <f>(AA23)*(24.33333*INPUT!$G$10)</f>
        <v>2313953.6830199999</v>
      </c>
      <c r="AC23" s="70">
        <f>IF(AB23&gt;0,((Y23^(PROCESSES1!$C$15))*AB23),0)</f>
        <v>6360612728445.9795</v>
      </c>
      <c r="AK23" s="10"/>
      <c r="AL23" s="10"/>
      <c r="AN23" s="6"/>
      <c r="AO23" s="10"/>
      <c r="AP23" s="6"/>
      <c r="AQ23" s="10"/>
    </row>
    <row r="24" spans="2:43">
      <c r="B24" s="29" t="s">
        <v>28</v>
      </c>
      <c r="C24" s="27">
        <f>INPUT!K22</f>
        <v>17</v>
      </c>
      <c r="D24" s="36">
        <f>INPUT!L22</f>
        <v>0.87856230546358116</v>
      </c>
      <c r="E24" s="27">
        <f t="shared" si="3"/>
        <v>0.9</v>
      </c>
      <c r="F24" s="27">
        <f>LOOKUP(E24,PROCESSES1!$H$6:$H$34,PROCESSES1!$J$6:$J$34)</f>
        <v>289</v>
      </c>
      <c r="G24" s="27">
        <f>LOOKUP(E24,PROCESSES1!$H$6:$H$35,PROCESSES1!$L$6:$L$35)</f>
        <v>130</v>
      </c>
      <c r="J24" s="29" t="s">
        <v>28</v>
      </c>
      <c r="K24" s="36">
        <f>INPUT!K22</f>
        <v>17</v>
      </c>
      <c r="L24" s="36">
        <f>INPUT!M22</f>
        <v>0.8638481907422999</v>
      </c>
      <c r="M24" s="36">
        <f t="shared" si="4"/>
        <v>0.8</v>
      </c>
      <c r="N24" s="36">
        <f>IF(M24=0,0,LOOKUP(M24,PROCESSES1!$H$6:$H$34,PROCESSES1!$J$6:$J$34))</f>
        <v>245</v>
      </c>
      <c r="O24" s="36">
        <f>IF(M24=0,0,LOOKUP(M24,PROCESSES1!$H$6:$H$35,PROCESSES1!$L$6:$L$35))</f>
        <v>110</v>
      </c>
      <c r="R24" s="29" t="s">
        <v>28</v>
      </c>
      <c r="S24" s="70">
        <f t="shared" si="0"/>
        <v>110</v>
      </c>
      <c r="T24" s="70">
        <f t="shared" si="1"/>
        <v>130</v>
      </c>
      <c r="U24" s="70">
        <f t="shared" si="5"/>
        <v>20</v>
      </c>
      <c r="V24" s="3">
        <f>INPUT!$G$4*60</f>
        <v>352.2</v>
      </c>
      <c r="Y24" s="70">
        <v>17</v>
      </c>
      <c r="Z24" s="70">
        <f t="shared" si="2"/>
        <v>188</v>
      </c>
      <c r="AA24" s="70">
        <f t="shared" si="6"/>
        <v>0</v>
      </c>
      <c r="AB24" s="70">
        <f>(AA24)*(24.33333*INPUT!$G$10)</f>
        <v>0</v>
      </c>
      <c r="AC24" s="70">
        <f>IF(AB24&gt;0,((Y24^(PROCESSES1!$C$15))*AB24),0)</f>
        <v>0</v>
      </c>
      <c r="AK24" s="10"/>
      <c r="AL24" s="10"/>
      <c r="AN24" s="6"/>
      <c r="AO24" s="10"/>
      <c r="AP24" s="6"/>
      <c r="AQ24" s="10"/>
    </row>
    <row r="25" spans="2:43">
      <c r="B25" s="29" t="s">
        <v>29</v>
      </c>
      <c r="C25" s="27">
        <f>INPUT!K23</f>
        <v>18</v>
      </c>
      <c r="D25" s="36">
        <f>INPUT!L23</f>
        <v>0.38936283992135978</v>
      </c>
      <c r="E25" s="27">
        <f t="shared" si="3"/>
        <v>0.4</v>
      </c>
      <c r="F25" s="27">
        <f>LOOKUP(E25,PROCESSES1!$H$6:$H$34,PROCESSES1!$J$6:$J$34)</f>
        <v>95</v>
      </c>
      <c r="G25" s="27">
        <f>LOOKUP(E25,PROCESSES1!$H$6:$H$35,PROCESSES1!$L$6:$L$35)</f>
        <v>43</v>
      </c>
      <c r="J25" s="29" t="s">
        <v>29</v>
      </c>
      <c r="K25" s="36">
        <f>INPUT!K23</f>
        <v>18</v>
      </c>
      <c r="L25" s="36">
        <f>INPUT!M23</f>
        <v>0.38282323337856816</v>
      </c>
      <c r="M25" s="36">
        <f t="shared" si="4"/>
        <v>0.3</v>
      </c>
      <c r="N25" s="36">
        <f>IF(M25=0,0,LOOKUP(M25,PROCESSES1!$H$6:$H$34,PROCESSES1!$J$6:$J$34))</f>
        <v>41</v>
      </c>
      <c r="O25" s="36">
        <f>IF(M25=0,0,LOOKUP(M25,PROCESSES1!$H$6:$H$35,PROCESSES1!$L$6:$L$35))</f>
        <v>19</v>
      </c>
      <c r="R25" s="29" t="s">
        <v>29</v>
      </c>
      <c r="S25" s="70">
        <f t="shared" si="0"/>
        <v>19</v>
      </c>
      <c r="T25" s="70">
        <f t="shared" si="1"/>
        <v>43</v>
      </c>
      <c r="U25" s="70">
        <f t="shared" si="5"/>
        <v>24</v>
      </c>
      <c r="V25" s="3">
        <f>INPUT!$G$4*60</f>
        <v>352.2</v>
      </c>
      <c r="Y25" s="70">
        <v>18</v>
      </c>
      <c r="Z25" s="70">
        <f t="shared" si="2"/>
        <v>205</v>
      </c>
      <c r="AA25" s="70">
        <f t="shared" si="6"/>
        <v>5987.4</v>
      </c>
      <c r="AB25" s="70">
        <f>(AA25)*(24.33333*INPUT!$G$10)</f>
        <v>1456933.80042</v>
      </c>
      <c r="AC25" s="70">
        <f>IF(AB25&gt;0,((Y25^(PROCESSES1!$C$15))*AB25),0)</f>
        <v>7518427427148.7705</v>
      </c>
      <c r="AK25" s="10"/>
      <c r="AL25" s="10"/>
      <c r="AN25" s="6"/>
      <c r="AO25" s="10"/>
      <c r="AP25" s="6"/>
      <c r="AQ25" s="10"/>
    </row>
    <row r="26" spans="2:43">
      <c r="B26" s="29" t="s">
        <v>30</v>
      </c>
      <c r="C26" s="27">
        <f>INPUT!K24</f>
        <v>19</v>
      </c>
      <c r="D26" s="36">
        <f>INPUT!L24</f>
        <v>4.9918312810430743E-2</v>
      </c>
      <c r="E26" s="27">
        <f t="shared" si="3"/>
        <v>0.1</v>
      </c>
      <c r="F26" s="27">
        <f>LOOKUP(E26,PROCESSES1!$H$6:$H$34,PROCESSES1!$J$6:$J$34)</f>
        <v>23</v>
      </c>
      <c r="G26" s="27">
        <f>LOOKUP(E26,PROCESSES1!$H$6:$H$35,PROCESSES1!$L$6:$L$35)</f>
        <v>10</v>
      </c>
      <c r="J26" s="29" t="s">
        <v>30</v>
      </c>
      <c r="K26" s="36">
        <f>INPUT!K24</f>
        <v>19</v>
      </c>
      <c r="L26" s="36">
        <f>INPUT!M24</f>
        <v>4.910086199258179E-2</v>
      </c>
      <c r="M26" s="36">
        <f t="shared" si="4"/>
        <v>0</v>
      </c>
      <c r="N26" s="36">
        <f>IF(M26=0,0,LOOKUP(M26,PROCESSES1!$H$6:$H$34,PROCESSES1!$J$6:$J$34))</f>
        <v>0</v>
      </c>
      <c r="O26" s="36">
        <f>IF(M26=0,0,LOOKUP(M26,PROCESSES1!$H$6:$H$35,PROCESSES1!$L$6:$L$35))</f>
        <v>0</v>
      </c>
      <c r="R26" s="29" t="s">
        <v>30</v>
      </c>
      <c r="S26" s="70">
        <f t="shared" si="0"/>
        <v>0</v>
      </c>
      <c r="T26" s="70">
        <f t="shared" si="1"/>
        <v>10</v>
      </c>
      <c r="U26" s="70">
        <f t="shared" si="5"/>
        <v>10</v>
      </c>
      <c r="V26" s="3">
        <f>INPUT!$G$4*60</f>
        <v>352.2</v>
      </c>
      <c r="Y26" s="70">
        <v>19</v>
      </c>
      <c r="Z26" s="70">
        <f t="shared" si="2"/>
        <v>205</v>
      </c>
      <c r="AA26" s="70">
        <f t="shared" si="6"/>
        <v>0</v>
      </c>
      <c r="AB26" s="70">
        <f>(AA26)*(24.33333*INPUT!$G$10)</f>
        <v>0</v>
      </c>
      <c r="AC26" s="70">
        <f>IF(AB26&gt;0,((Y26^(PROCESSES1!$C$15))*AB26),0)</f>
        <v>0</v>
      </c>
      <c r="AK26" s="10"/>
      <c r="AL26" s="10"/>
      <c r="AN26" s="6"/>
      <c r="AO26" s="10"/>
      <c r="AP26" s="6"/>
      <c r="AQ26" s="10"/>
    </row>
    <row r="27" spans="2:43">
      <c r="B27" s="29" t="s">
        <v>31</v>
      </c>
      <c r="C27" s="27">
        <f>INPUT!K25</f>
        <v>20</v>
      </c>
      <c r="D27" s="36">
        <f>INPUT!L25</f>
        <v>0.39269072744205513</v>
      </c>
      <c r="E27" s="27">
        <f t="shared" si="3"/>
        <v>0.4</v>
      </c>
      <c r="F27" s="27">
        <f>LOOKUP(E27,PROCESSES1!$H$6:$H$34,PROCESSES1!$J$6:$J$34)</f>
        <v>95</v>
      </c>
      <c r="G27" s="27">
        <f>LOOKUP(E27,PROCESSES1!$H$6:$H$35,PROCESSES1!$L$6:$L$35)</f>
        <v>43</v>
      </c>
      <c r="J27" s="29" t="s">
        <v>31</v>
      </c>
      <c r="K27" s="36">
        <f>INPUT!K25</f>
        <v>20</v>
      </c>
      <c r="L27" s="36">
        <f>INPUT!M25</f>
        <v>0.38615112089926357</v>
      </c>
      <c r="M27" s="36">
        <f t="shared" si="4"/>
        <v>0.3</v>
      </c>
      <c r="N27" s="36">
        <f>IF(M27=0,0,LOOKUP(M27,PROCESSES1!$H$6:$H$34,PROCESSES1!$J$6:$J$34))</f>
        <v>41</v>
      </c>
      <c r="O27" s="36">
        <f>IF(M27=0,0,LOOKUP(M27,PROCESSES1!$H$6:$H$35,PROCESSES1!$L$6:$L$35))</f>
        <v>19</v>
      </c>
      <c r="R27" s="29" t="s">
        <v>31</v>
      </c>
      <c r="S27" s="70">
        <f t="shared" si="0"/>
        <v>19</v>
      </c>
      <c r="T27" s="70">
        <f t="shared" si="1"/>
        <v>43</v>
      </c>
      <c r="U27" s="70">
        <f t="shared" si="5"/>
        <v>24</v>
      </c>
      <c r="V27" s="3">
        <f>INPUT!$G$4*60</f>
        <v>352.2</v>
      </c>
      <c r="Y27" s="70">
        <v>20</v>
      </c>
      <c r="Z27" s="70">
        <f t="shared" si="2"/>
        <v>318</v>
      </c>
      <c r="AA27" s="70">
        <f t="shared" si="6"/>
        <v>39798.6</v>
      </c>
      <c r="AB27" s="70">
        <f>(AA27)*(24.33333*INPUT!$G$10)</f>
        <v>9684324.6733800005</v>
      </c>
      <c r="AC27" s="70">
        <f>IF(AB27&gt;0,((Y27^(PROCESSES1!$C$15))*AB27),0)</f>
        <v>87790798058859.437</v>
      </c>
      <c r="AK27" s="10"/>
      <c r="AL27" s="10"/>
      <c r="AN27" s="6"/>
      <c r="AO27" s="10"/>
      <c r="AP27" s="6"/>
      <c r="AQ27" s="10"/>
    </row>
    <row r="28" spans="2:43">
      <c r="B28" s="29" t="s">
        <v>32</v>
      </c>
      <c r="C28" s="27">
        <f>INPUT!K26</f>
        <v>21</v>
      </c>
      <c r="D28" s="36">
        <f>INPUT!L26</f>
        <v>0.72880736703228888</v>
      </c>
      <c r="E28" s="27">
        <f t="shared" si="3"/>
        <v>0.79999999999999993</v>
      </c>
      <c r="F28" s="27">
        <f>LOOKUP(E28,PROCESSES1!$H$6:$H$34,PROCESSES1!$J$6:$J$34)</f>
        <v>204</v>
      </c>
      <c r="G28" s="27">
        <f>LOOKUP(E28,PROCESSES1!$H$6:$H$35,PROCESSES1!$L$6:$L$35)</f>
        <v>92</v>
      </c>
      <c r="J28" s="29" t="s">
        <v>32</v>
      </c>
      <c r="K28" s="36">
        <f>INPUT!K26</f>
        <v>21</v>
      </c>
      <c r="L28" s="36">
        <f>INPUT!M26</f>
        <v>0.71654560476455453</v>
      </c>
      <c r="M28" s="36">
        <f t="shared" si="4"/>
        <v>0.7</v>
      </c>
      <c r="N28" s="36">
        <f>IF(M28=0,0,LOOKUP(M28,PROCESSES1!$H$6:$H$34,PROCESSES1!$J$6:$J$34))</f>
        <v>165</v>
      </c>
      <c r="O28" s="36">
        <f>IF(M28=0,0,LOOKUP(M28,PROCESSES1!$H$6:$H$35,PROCESSES1!$L$6:$L$35))</f>
        <v>74</v>
      </c>
      <c r="R28" s="29" t="s">
        <v>32</v>
      </c>
      <c r="S28" s="70">
        <f t="shared" si="0"/>
        <v>74</v>
      </c>
      <c r="T28" s="70">
        <f t="shared" si="1"/>
        <v>92</v>
      </c>
      <c r="U28" s="70">
        <f t="shared" si="5"/>
        <v>18</v>
      </c>
      <c r="V28" s="3">
        <f>INPUT!$G$4*60</f>
        <v>352.2</v>
      </c>
      <c r="Y28" s="70">
        <v>21</v>
      </c>
      <c r="Z28" s="70">
        <f t="shared" si="2"/>
        <v>318</v>
      </c>
      <c r="AA28" s="70">
        <f t="shared" si="6"/>
        <v>0</v>
      </c>
      <c r="AB28" s="70">
        <f>(AA28)*(24.33333*INPUT!$G$10)</f>
        <v>0</v>
      </c>
      <c r="AC28" s="70">
        <f>IF(AB28&gt;0,((Y28^(PROCESSES1!$C$15))*AB28),0)</f>
        <v>0</v>
      </c>
      <c r="AK28" s="10"/>
      <c r="AL28" s="10"/>
      <c r="AN28" s="6"/>
      <c r="AO28" s="10"/>
      <c r="AP28" s="6"/>
      <c r="AQ28" s="10"/>
    </row>
    <row r="29" spans="2:43">
      <c r="B29" s="29" t="s">
        <v>33</v>
      </c>
      <c r="C29" s="27">
        <f>INPUT!K27</f>
        <v>22</v>
      </c>
      <c r="D29" s="36">
        <f>INPUT!L27</f>
        <v>0.97507104356374719</v>
      </c>
      <c r="E29" s="27">
        <f t="shared" si="3"/>
        <v>1</v>
      </c>
      <c r="F29" s="27">
        <f>LOOKUP(E29,PROCESSES1!$H$6:$H$34,PROCESSES1!$J$6:$J$34)</f>
        <v>334</v>
      </c>
      <c r="G29" s="27">
        <f>LOOKUP(E29,PROCESSES1!$H$6:$H$35,PROCESSES1!$L$6:$L$35)</f>
        <v>150</v>
      </c>
      <c r="J29" s="29" t="s">
        <v>33</v>
      </c>
      <c r="K29" s="36">
        <f>INPUT!K27</f>
        <v>22</v>
      </c>
      <c r="L29" s="36">
        <f>INPUT!M27</f>
        <v>0.95872202720676813</v>
      </c>
      <c r="M29" s="36">
        <f t="shared" si="4"/>
        <v>0.9</v>
      </c>
      <c r="N29" s="36">
        <f>IF(M29=0,0,LOOKUP(M29,PROCESSES1!$H$6:$H$34,PROCESSES1!$J$6:$J$34))</f>
        <v>289</v>
      </c>
      <c r="O29" s="36">
        <f>IF(M29=0,0,LOOKUP(M29,PROCESSES1!$H$6:$H$35,PROCESSES1!$L$6:$L$35))</f>
        <v>130</v>
      </c>
      <c r="R29" s="29" t="s">
        <v>33</v>
      </c>
      <c r="S29" s="70">
        <f t="shared" si="0"/>
        <v>130</v>
      </c>
      <c r="T29" s="70">
        <f t="shared" si="1"/>
        <v>150</v>
      </c>
      <c r="U29" s="70">
        <f t="shared" si="5"/>
        <v>20</v>
      </c>
      <c r="V29" s="3">
        <f>INPUT!$G$4*60</f>
        <v>352.2</v>
      </c>
      <c r="Y29" s="70">
        <v>22</v>
      </c>
      <c r="Z29" s="70">
        <f t="shared" si="2"/>
        <v>318</v>
      </c>
      <c r="AA29" s="70">
        <f t="shared" si="6"/>
        <v>0</v>
      </c>
      <c r="AB29" s="70">
        <f>(AA29)*(24.33333*INPUT!$G$10)</f>
        <v>0</v>
      </c>
      <c r="AC29" s="70">
        <f>IF(AB29&gt;0,((Y29^(PROCESSES1!$C$15))*AB29),0)</f>
        <v>0</v>
      </c>
      <c r="AK29" s="10"/>
      <c r="AL29" s="10"/>
      <c r="AN29" s="6"/>
      <c r="AO29" s="10"/>
      <c r="AP29" s="6"/>
      <c r="AQ29" s="10"/>
    </row>
    <row r="30" spans="2:43">
      <c r="B30" s="29" t="s">
        <v>34</v>
      </c>
      <c r="C30" s="27">
        <f>INPUT!K28</f>
        <v>23</v>
      </c>
      <c r="D30" s="36">
        <f>INPUT!L28</f>
        <v>0.92515273075331639</v>
      </c>
      <c r="E30" s="27">
        <f t="shared" si="3"/>
        <v>1</v>
      </c>
      <c r="F30" s="27">
        <f>LOOKUP(E30,PROCESSES1!$H$6:$H$34,PROCESSES1!$J$6:$J$34)</f>
        <v>334</v>
      </c>
      <c r="G30" s="27">
        <f>LOOKUP(E30,PROCESSES1!$H$6:$H$35,PROCESSES1!$L$6:$L$35)</f>
        <v>150</v>
      </c>
      <c r="J30" s="29" t="s">
        <v>34</v>
      </c>
      <c r="K30" s="36">
        <f>INPUT!K28</f>
        <v>23</v>
      </c>
      <c r="L30" s="36">
        <f>INPUT!M28</f>
        <v>0.90962116521418634</v>
      </c>
      <c r="M30" s="36">
        <f t="shared" si="4"/>
        <v>0.9</v>
      </c>
      <c r="N30" s="36">
        <f>IF(M30=0,0,LOOKUP(M30,PROCESSES1!$H$6:$H$34,PROCESSES1!$J$6:$J$34))</f>
        <v>289</v>
      </c>
      <c r="O30" s="36">
        <f>IF(M30=0,0,LOOKUP(M30,PROCESSES1!$H$6:$H$35,PROCESSES1!$L$6:$L$35))</f>
        <v>130</v>
      </c>
      <c r="R30" s="29" t="s">
        <v>34</v>
      </c>
      <c r="S30" s="70">
        <f t="shared" si="0"/>
        <v>130</v>
      </c>
      <c r="T30" s="70">
        <f t="shared" si="1"/>
        <v>150</v>
      </c>
      <c r="U30" s="70">
        <f t="shared" si="5"/>
        <v>20</v>
      </c>
      <c r="V30" s="3">
        <f>INPUT!$G$4*60</f>
        <v>352.2</v>
      </c>
      <c r="Y30" s="70">
        <v>23</v>
      </c>
      <c r="Z30" s="70">
        <f t="shared" si="2"/>
        <v>318</v>
      </c>
      <c r="AA30" s="70">
        <f t="shared" si="6"/>
        <v>0</v>
      </c>
      <c r="AB30" s="70">
        <f>(AA30)*(24.33333*INPUT!$G$10)</f>
        <v>0</v>
      </c>
      <c r="AC30" s="70">
        <f>IF(AB30&gt;0,((Y30^(PROCESSES1!$C$15))*AB30),0)</f>
        <v>0</v>
      </c>
      <c r="AK30" s="10"/>
      <c r="AL30" s="10"/>
      <c r="AN30" s="6"/>
      <c r="AO30" s="10"/>
      <c r="AP30" s="6"/>
      <c r="AQ30" s="10"/>
    </row>
    <row r="31" spans="2:43">
      <c r="B31" s="29" t="s">
        <v>35</v>
      </c>
      <c r="C31" s="27">
        <f>INPUT!K29</f>
        <v>24</v>
      </c>
      <c r="D31" s="36">
        <f>INPUT!L29</f>
        <v>0.6356265164528182</v>
      </c>
      <c r="E31" s="27">
        <f t="shared" si="3"/>
        <v>0.7</v>
      </c>
      <c r="F31" s="27">
        <f>LOOKUP(E31,PROCESSES1!$H$6:$H$34,PROCESSES1!$J$6:$J$34)</f>
        <v>165</v>
      </c>
      <c r="G31" s="27">
        <f>LOOKUP(E31,PROCESSES1!$H$6:$H$35,PROCESSES1!$L$6:$L$35)</f>
        <v>74</v>
      </c>
      <c r="J31" s="29" t="s">
        <v>35</v>
      </c>
      <c r="K31" s="36">
        <f>INPUT!K29</f>
        <v>24</v>
      </c>
      <c r="L31" s="36">
        <f>INPUT!M29</f>
        <v>0.62499965582078176</v>
      </c>
      <c r="M31" s="36">
        <f t="shared" si="4"/>
        <v>0.6</v>
      </c>
      <c r="N31" s="36">
        <f>IF(M31=0,0,LOOKUP(M31,PROCESSES1!$H$6:$H$34,PROCESSES1!$J$6:$J$34))</f>
        <v>165</v>
      </c>
      <c r="O31" s="36">
        <f>IF(M31=0,0,LOOKUP(M31,PROCESSES1!$H$6:$H$35,PROCESSES1!$L$6:$L$35))</f>
        <v>74</v>
      </c>
      <c r="R31" s="29" t="s">
        <v>35</v>
      </c>
      <c r="S31" s="70">
        <f t="shared" si="0"/>
        <v>74</v>
      </c>
      <c r="T31" s="70">
        <f t="shared" si="1"/>
        <v>74</v>
      </c>
      <c r="U31" s="70">
        <f t="shared" si="5"/>
        <v>0</v>
      </c>
      <c r="V31" s="3">
        <f>INPUT!$G$4*60</f>
        <v>352.2</v>
      </c>
      <c r="Y31" s="70">
        <v>24</v>
      </c>
      <c r="Z31" s="70">
        <f t="shared" si="2"/>
        <v>328</v>
      </c>
      <c r="AA31" s="70">
        <f t="shared" si="6"/>
        <v>3522</v>
      </c>
      <c r="AB31" s="70">
        <f>(AA31)*(24.33333*INPUT!$G$10)</f>
        <v>857019.88260000001</v>
      </c>
      <c r="AC31" s="70">
        <f>IF(AB31&gt;0,((Y31^(PROCESSES1!$C$15))*AB31),0)</f>
        <v>20596796435368.551</v>
      </c>
      <c r="AK31" s="10"/>
      <c r="AL31" s="10"/>
      <c r="AN31" s="6"/>
      <c r="AO31" s="10"/>
      <c r="AP31" s="6"/>
      <c r="AQ31" s="10"/>
    </row>
    <row r="32" spans="2:43">
      <c r="B32" s="28" t="s">
        <v>24</v>
      </c>
      <c r="C32" s="27">
        <f>INPUT!K30</f>
        <v>25</v>
      </c>
      <c r="D32" s="36">
        <f>INPUT!L30</f>
        <v>9.9836625620861472E-2</v>
      </c>
      <c r="E32" s="27">
        <f t="shared" si="3"/>
        <v>0.1</v>
      </c>
      <c r="F32" s="27">
        <f>LOOKUP(E32,PROCESSES1!$H$6:$H$34,PROCESSES1!$J$6:$J$34)</f>
        <v>23</v>
      </c>
      <c r="G32" s="27">
        <f>LOOKUP(E32,PROCESSES1!$H$6:$H$35,PROCESSES1!$L$6:$L$35)</f>
        <v>10</v>
      </c>
      <c r="J32" s="28" t="s">
        <v>24</v>
      </c>
      <c r="K32" s="36">
        <f>INPUT!K30</f>
        <v>25</v>
      </c>
      <c r="L32" s="36">
        <f>INPUT!M30</f>
        <v>9.8327485649448043E-2</v>
      </c>
      <c r="M32" s="36">
        <f t="shared" si="4"/>
        <v>0</v>
      </c>
      <c r="N32" s="36">
        <f>IF(M32=0,0,LOOKUP(M32,PROCESSES1!$H$6:$H$34,PROCESSES1!$J$6:$J$34))</f>
        <v>0</v>
      </c>
      <c r="O32" s="36">
        <f>IF(M32=0,0,LOOKUP(M32,PROCESSES1!$H$6:$H$35,PROCESSES1!$L$6:$L$35))</f>
        <v>0</v>
      </c>
      <c r="R32" s="28" t="s">
        <v>24</v>
      </c>
      <c r="S32" s="70">
        <f t="shared" si="0"/>
        <v>0</v>
      </c>
      <c r="T32" s="70">
        <f t="shared" si="1"/>
        <v>10</v>
      </c>
      <c r="U32" s="70">
        <f t="shared" si="5"/>
        <v>10</v>
      </c>
      <c r="V32" s="3">
        <f>INPUT!$G$4*60</f>
        <v>352.2</v>
      </c>
      <c r="Y32" s="70">
        <v>25</v>
      </c>
      <c r="Z32" s="70">
        <f t="shared" si="2"/>
        <v>328</v>
      </c>
      <c r="AA32" s="70">
        <f t="shared" si="6"/>
        <v>0</v>
      </c>
      <c r="AB32" s="70">
        <f>(AA32)*(24.33333*INPUT!$G$10)</f>
        <v>0</v>
      </c>
      <c r="AC32" s="70">
        <f>IF(AB32&gt;0,((Y32^(PROCESSES1!$C$15))*AB32),0)</f>
        <v>0</v>
      </c>
      <c r="AK32" s="10"/>
      <c r="AL32" s="10"/>
      <c r="AN32" s="6"/>
      <c r="AO32" s="10"/>
      <c r="AP32" s="6"/>
      <c r="AQ32" s="10"/>
    </row>
    <row r="33" spans="2:43">
      <c r="B33" s="28" t="s">
        <v>25</v>
      </c>
      <c r="C33" s="27">
        <f>INPUT!K31</f>
        <v>26</v>
      </c>
      <c r="D33" s="36">
        <f>INPUT!L31</f>
        <v>0.61233130380795031</v>
      </c>
      <c r="E33" s="27">
        <f t="shared" si="3"/>
        <v>0.7</v>
      </c>
      <c r="F33" s="27">
        <f>LOOKUP(E33,PROCESSES1!$H$6:$H$34,PROCESSES1!$J$6:$J$34)</f>
        <v>165</v>
      </c>
      <c r="G33" s="27">
        <f>LOOKUP(E33,PROCESSES1!$H$6:$H$35,PROCESSES1!$L$6:$L$35)</f>
        <v>74</v>
      </c>
      <c r="J33" s="28" t="s">
        <v>25</v>
      </c>
      <c r="K33" s="36">
        <f>INPUT!K31</f>
        <v>26</v>
      </c>
      <c r="L33" s="36">
        <f>INPUT!M31</f>
        <v>0.60327646397946977</v>
      </c>
      <c r="M33" s="36">
        <f t="shared" si="4"/>
        <v>0.6</v>
      </c>
      <c r="N33" s="36">
        <f>IF(M33=0,0,LOOKUP(M33,PROCESSES1!$H$6:$H$34,PROCESSES1!$J$6:$J$34))</f>
        <v>165</v>
      </c>
      <c r="O33" s="36">
        <f>IF(M33=0,0,LOOKUP(M33,PROCESSES1!$H$6:$H$35,PROCESSES1!$L$6:$L$35))</f>
        <v>74</v>
      </c>
      <c r="R33" s="28" t="s">
        <v>25</v>
      </c>
      <c r="S33" s="70">
        <f t="shared" si="0"/>
        <v>74</v>
      </c>
      <c r="T33" s="70">
        <f t="shared" si="1"/>
        <v>74</v>
      </c>
      <c r="U33" s="70">
        <f t="shared" si="5"/>
        <v>0</v>
      </c>
      <c r="V33" s="3">
        <f>INPUT!$G$4*60</f>
        <v>352.2</v>
      </c>
      <c r="Y33" s="70">
        <v>26</v>
      </c>
      <c r="Z33" s="70">
        <f t="shared" si="2"/>
        <v>328</v>
      </c>
      <c r="AA33" s="70">
        <f t="shared" si="6"/>
        <v>0</v>
      </c>
      <c r="AB33" s="70">
        <f>(AA33)*(24.33333*INPUT!$G$10)</f>
        <v>0</v>
      </c>
      <c r="AC33" s="70">
        <f>IF(AB33&gt;0,((Y33^(PROCESSES1!$C$15))*AB33),0)</f>
        <v>0</v>
      </c>
      <c r="AK33" s="10"/>
      <c r="AL33" s="10"/>
      <c r="AN33" s="6"/>
      <c r="AO33" s="10"/>
      <c r="AP33" s="6"/>
      <c r="AQ33" s="10"/>
    </row>
    <row r="34" spans="2:43">
      <c r="B34" s="28" t="s">
        <v>26</v>
      </c>
      <c r="C34" s="27">
        <f>INPUT!K32</f>
        <v>27</v>
      </c>
      <c r="D34" s="36">
        <f>INPUT!L32</f>
        <v>1.0183335813327872</v>
      </c>
      <c r="E34" s="27">
        <f t="shared" si="3"/>
        <v>1.1000000000000001</v>
      </c>
      <c r="F34" s="27">
        <f>LOOKUP(E34,PROCESSES1!$H$6:$H$34,PROCESSES1!$J$6:$J$34)</f>
        <v>378</v>
      </c>
      <c r="G34" s="27">
        <f>LOOKUP(E34,PROCESSES1!$H$6:$H$35,PROCESSES1!$L$6:$L$35)</f>
        <v>170</v>
      </c>
      <c r="J34" s="28" t="s">
        <v>26</v>
      </c>
      <c r="K34" s="36">
        <f>INPUT!K32</f>
        <v>27</v>
      </c>
      <c r="L34" s="36">
        <f>INPUT!M32</f>
        <v>1.0032421816186525</v>
      </c>
      <c r="M34" s="36">
        <f t="shared" si="4"/>
        <v>1</v>
      </c>
      <c r="N34" s="36">
        <f>IF(M34=0,0,LOOKUP(M34,PROCESSES1!$H$6:$H$34,PROCESSES1!$J$6:$J$34))</f>
        <v>334</v>
      </c>
      <c r="O34" s="36">
        <f>IF(M34=0,0,LOOKUP(M34,PROCESSES1!$H$6:$H$35,PROCESSES1!$L$6:$L$35))</f>
        <v>150</v>
      </c>
      <c r="R34" s="28" t="s">
        <v>26</v>
      </c>
      <c r="S34" s="70">
        <f t="shared" si="0"/>
        <v>150</v>
      </c>
      <c r="T34" s="70">
        <f t="shared" si="1"/>
        <v>170</v>
      </c>
      <c r="U34" s="70">
        <f t="shared" si="5"/>
        <v>20</v>
      </c>
      <c r="V34" s="3">
        <f>INPUT!$G$4*60</f>
        <v>352.2</v>
      </c>
      <c r="Y34" s="70">
        <v>27</v>
      </c>
      <c r="Z34" s="70">
        <f t="shared" si="2"/>
        <v>328</v>
      </c>
      <c r="AA34" s="70">
        <f t="shared" si="6"/>
        <v>0</v>
      </c>
      <c r="AB34" s="70">
        <f>(AA34)*(24.33333*INPUT!$G$10)</f>
        <v>0</v>
      </c>
      <c r="AC34" s="70">
        <f>IF(AB34&gt;0,((Y34^(PROCESSES1!$C$15))*AB34),0)</f>
        <v>0</v>
      </c>
      <c r="AK34" s="10"/>
      <c r="AL34" s="10"/>
      <c r="AN34" s="6"/>
      <c r="AO34" s="10"/>
      <c r="AP34" s="6"/>
      <c r="AQ34" s="10"/>
    </row>
    <row r="35" spans="2:43">
      <c r="B35" s="28" t="s">
        <v>27</v>
      </c>
      <c r="C35" s="27">
        <f>INPUT!K33</f>
        <v>28</v>
      </c>
      <c r="D35" s="36">
        <f>INPUT!L33</f>
        <v>1.0649240066225225</v>
      </c>
      <c r="E35" s="27">
        <f t="shared" si="3"/>
        <v>1.1000000000000001</v>
      </c>
      <c r="F35" s="27">
        <f>LOOKUP(E35,PROCESSES1!$H$6:$H$34,PROCESSES1!$J$6:$J$34)</f>
        <v>378</v>
      </c>
      <c r="G35" s="27">
        <f>LOOKUP(E35,PROCESSES1!$H$6:$H$35,PROCESSES1!$L$6:$L$35)</f>
        <v>170</v>
      </c>
      <c r="J35" s="28" t="s">
        <v>27</v>
      </c>
      <c r="K35" s="36">
        <f>INPUT!K33</f>
        <v>28</v>
      </c>
      <c r="L35" s="36">
        <f>INPUT!M33</f>
        <v>1.0490780369226813</v>
      </c>
      <c r="M35" s="36">
        <f t="shared" si="4"/>
        <v>1</v>
      </c>
      <c r="N35" s="36">
        <f>IF(M35=0,0,LOOKUP(M35,PROCESSES1!$H$6:$H$34,PROCESSES1!$J$6:$J$34))</f>
        <v>334</v>
      </c>
      <c r="O35" s="36">
        <f>IF(M35=0,0,LOOKUP(M35,PROCESSES1!$H$6:$H$35,PROCESSES1!$L$6:$L$35))</f>
        <v>150</v>
      </c>
      <c r="R35" s="28" t="s">
        <v>27</v>
      </c>
      <c r="S35" s="70">
        <f t="shared" si="0"/>
        <v>150</v>
      </c>
      <c r="T35" s="70">
        <f t="shared" si="1"/>
        <v>170</v>
      </c>
      <c r="U35" s="70">
        <f t="shared" si="5"/>
        <v>20</v>
      </c>
      <c r="V35" s="3">
        <f>INPUT!$G$4*60</f>
        <v>352.2</v>
      </c>
      <c r="Y35" s="70">
        <v>28</v>
      </c>
      <c r="Z35" s="70">
        <f t="shared" si="2"/>
        <v>328</v>
      </c>
      <c r="AA35" s="70">
        <f t="shared" si="6"/>
        <v>0</v>
      </c>
      <c r="AB35" s="70">
        <f>(AA35)*(24.33333*INPUT!$G$10)</f>
        <v>0</v>
      </c>
      <c r="AC35" s="70">
        <f>IF(AB35&gt;0,((Y35^(PROCESSES1!$C$15))*AB35),0)</f>
        <v>0</v>
      </c>
      <c r="AK35" s="10"/>
      <c r="AL35" s="10"/>
      <c r="AN35" s="6"/>
      <c r="AO35" s="10"/>
      <c r="AP35" s="6"/>
      <c r="AQ35" s="10"/>
    </row>
    <row r="36" spans="2:43">
      <c r="B36" s="28" t="s">
        <v>28</v>
      </c>
      <c r="C36" s="27">
        <f>INPUT!K34</f>
        <v>29</v>
      </c>
      <c r="D36" s="36">
        <f>INPUT!L34</f>
        <v>0.9184969557119258</v>
      </c>
      <c r="E36" s="27">
        <f t="shared" si="3"/>
        <v>1</v>
      </c>
      <c r="F36" s="27">
        <f>LOOKUP(E36,PROCESSES1!$H$6:$H$34,PROCESSES1!$J$6:$J$34)</f>
        <v>334</v>
      </c>
      <c r="G36" s="27">
        <f>LOOKUP(E36,PROCESSES1!$H$6:$H$35,PROCESSES1!$L$6:$L$35)</f>
        <v>150</v>
      </c>
      <c r="J36" s="28" t="s">
        <v>28</v>
      </c>
      <c r="K36" s="36">
        <f>INPUT!K34</f>
        <v>29</v>
      </c>
      <c r="L36" s="36">
        <f>INPUT!M34</f>
        <v>0.9049146959692046</v>
      </c>
      <c r="M36" s="36">
        <f t="shared" si="4"/>
        <v>0.9</v>
      </c>
      <c r="N36" s="36">
        <f>IF(M36=0,0,LOOKUP(M36,PROCESSES1!$H$6:$H$34,PROCESSES1!$J$6:$J$34))</f>
        <v>289</v>
      </c>
      <c r="O36" s="36">
        <f>IF(M36=0,0,LOOKUP(M36,PROCESSES1!$H$6:$H$35,PROCESSES1!$L$6:$L$35))</f>
        <v>130</v>
      </c>
      <c r="R36" s="28" t="s">
        <v>28</v>
      </c>
      <c r="S36" s="70">
        <f t="shared" si="0"/>
        <v>130</v>
      </c>
      <c r="T36" s="70">
        <f t="shared" si="1"/>
        <v>150</v>
      </c>
      <c r="U36" s="70">
        <f t="shared" si="5"/>
        <v>20</v>
      </c>
      <c r="V36" s="3">
        <f>INPUT!$G$4*60</f>
        <v>352.2</v>
      </c>
      <c r="Y36" s="70">
        <v>29</v>
      </c>
      <c r="Z36" s="70">
        <f t="shared" si="2"/>
        <v>328</v>
      </c>
      <c r="AA36" s="70">
        <f t="shared" si="6"/>
        <v>0</v>
      </c>
      <c r="AB36" s="70">
        <f>(AA36)*(24.33333*INPUT!$G$10)</f>
        <v>0</v>
      </c>
      <c r="AC36" s="70">
        <f>IF(AB36&gt;0,((Y36^(PROCESSES1!$C$15))*AB36),0)</f>
        <v>0</v>
      </c>
      <c r="AK36" s="10"/>
      <c r="AL36" s="10"/>
      <c r="AN36" s="6"/>
      <c r="AO36" s="10"/>
      <c r="AP36" s="6"/>
      <c r="AQ36" s="10"/>
    </row>
    <row r="37" spans="2:43">
      <c r="B37" s="28" t="s">
        <v>29</v>
      </c>
      <c r="C37" s="27">
        <f>INPUT!K35</f>
        <v>30</v>
      </c>
      <c r="D37" s="36">
        <f>INPUT!L35</f>
        <v>0.4060022775248367</v>
      </c>
      <c r="E37" s="27">
        <f t="shared" si="3"/>
        <v>0.5</v>
      </c>
      <c r="F37" s="27">
        <f>LOOKUP(E37,PROCESSES1!$H$6:$H$34,PROCESSES1!$J$6:$J$34)</f>
        <v>129</v>
      </c>
      <c r="G37" s="27">
        <f>LOOKUP(E37,PROCESSES1!$H$6:$H$35,PROCESSES1!$L$6:$L$35)</f>
        <v>58</v>
      </c>
      <c r="J37" s="28" t="s">
        <v>29</v>
      </c>
      <c r="K37" s="36">
        <f>INPUT!K35</f>
        <v>30</v>
      </c>
      <c r="L37" s="36">
        <f>INPUT!M35</f>
        <v>0.39996571763918287</v>
      </c>
      <c r="M37" s="36">
        <f t="shared" si="4"/>
        <v>0.3</v>
      </c>
      <c r="N37" s="36">
        <f>IF(M37=0,0,LOOKUP(M37,PROCESSES1!$H$6:$H$34,PROCESSES1!$J$6:$J$34))</f>
        <v>41</v>
      </c>
      <c r="O37" s="36">
        <f>IF(M37=0,0,LOOKUP(M37,PROCESSES1!$H$6:$H$35,PROCESSES1!$L$6:$L$35))</f>
        <v>19</v>
      </c>
      <c r="R37" s="28" t="s">
        <v>29</v>
      </c>
      <c r="S37" s="70">
        <f t="shared" si="0"/>
        <v>19</v>
      </c>
      <c r="T37" s="70">
        <f t="shared" si="1"/>
        <v>58</v>
      </c>
      <c r="U37" s="70">
        <f t="shared" si="5"/>
        <v>39</v>
      </c>
      <c r="V37" s="3">
        <f>INPUT!$G$4*60</f>
        <v>352.2</v>
      </c>
      <c r="Y37" s="70">
        <v>30</v>
      </c>
      <c r="Z37" s="70">
        <f t="shared" si="2"/>
        <v>328</v>
      </c>
      <c r="AA37" s="70">
        <f t="shared" si="6"/>
        <v>0</v>
      </c>
      <c r="AB37" s="70">
        <f>(AA37)*(24.33333*INPUT!$G$10)</f>
        <v>0</v>
      </c>
      <c r="AC37" s="70">
        <f>IF(AB37&gt;0,((Y37^(PROCESSES1!$C$15))*AB37),0)</f>
        <v>0</v>
      </c>
      <c r="AK37" s="10"/>
      <c r="AL37" s="10"/>
      <c r="AN37" s="6"/>
      <c r="AO37" s="10"/>
      <c r="AP37" s="6"/>
      <c r="AQ37" s="10"/>
    </row>
    <row r="38" spans="2:43">
      <c r="B38" s="28" t="s">
        <v>30</v>
      </c>
      <c r="C38" s="27">
        <f>INPUT!K36</f>
        <v>31</v>
      </c>
      <c r="D38" s="36">
        <f>INPUT!L36</f>
        <v>5.3246200331126127E-2</v>
      </c>
      <c r="E38" s="27">
        <f t="shared" si="3"/>
        <v>0.1</v>
      </c>
      <c r="F38" s="27">
        <f>LOOKUP(E38,PROCESSES1!$H$6:$H$34,PROCESSES1!$J$6:$J$34)</f>
        <v>23</v>
      </c>
      <c r="G38" s="27">
        <f>LOOKUP(E38,PROCESSES1!$H$6:$H$35,PROCESSES1!$L$6:$L$35)</f>
        <v>10</v>
      </c>
      <c r="J38" s="28" t="s">
        <v>30</v>
      </c>
      <c r="K38" s="36">
        <f>INPUT!K36</f>
        <v>31</v>
      </c>
      <c r="L38" s="36">
        <f>INPUT!M36</f>
        <v>5.2491630345419399E-2</v>
      </c>
      <c r="M38" s="36">
        <f t="shared" si="4"/>
        <v>0</v>
      </c>
      <c r="N38" s="36">
        <f>IF(M38=0,0,LOOKUP(M38,PROCESSES1!$H$6:$H$34,PROCESSES1!$J$6:$J$34))</f>
        <v>0</v>
      </c>
      <c r="O38" s="36">
        <f>IF(M38=0,0,LOOKUP(M38,PROCESSES1!$H$6:$H$35,PROCESSES1!$L$6:$L$35))</f>
        <v>0</v>
      </c>
      <c r="R38" s="28" t="s">
        <v>30</v>
      </c>
      <c r="S38" s="70">
        <f t="shared" si="0"/>
        <v>0</v>
      </c>
      <c r="T38" s="70">
        <f t="shared" si="1"/>
        <v>10</v>
      </c>
      <c r="U38" s="70">
        <f t="shared" si="5"/>
        <v>10</v>
      </c>
      <c r="V38" s="3">
        <f>INPUT!$G$4*60</f>
        <v>352.2</v>
      </c>
      <c r="Y38" s="70">
        <v>31</v>
      </c>
      <c r="Z38" s="70">
        <f t="shared" si="2"/>
        <v>328</v>
      </c>
      <c r="AA38" s="70">
        <f t="shared" si="6"/>
        <v>0</v>
      </c>
      <c r="AB38" s="70">
        <f>(AA38)*(24.33333*INPUT!$G$10)</f>
        <v>0</v>
      </c>
      <c r="AC38" s="70">
        <f>IF(AB38&gt;0,((Y38^(PROCESSES1!$C$15))*AB38),0)</f>
        <v>0</v>
      </c>
      <c r="AK38" s="10"/>
      <c r="AL38" s="10"/>
      <c r="AN38" s="6"/>
      <c r="AO38" s="10"/>
      <c r="AP38" s="6"/>
      <c r="AQ38" s="10"/>
    </row>
    <row r="39" spans="2:43">
      <c r="B39" s="28" t="s">
        <v>31</v>
      </c>
      <c r="C39" s="27">
        <f>INPUT!K37</f>
        <v>32</v>
      </c>
      <c r="D39" s="36">
        <f>INPUT!L37</f>
        <v>0.41265805256622745</v>
      </c>
      <c r="E39" s="27">
        <f t="shared" si="3"/>
        <v>0.5</v>
      </c>
      <c r="F39" s="27">
        <f>LOOKUP(E39,PROCESSES1!$H$6:$H$34,PROCESSES1!$J$6:$J$34)</f>
        <v>129</v>
      </c>
      <c r="G39" s="27">
        <f>LOOKUP(E39,PROCESSES1!$H$6:$H$35,PROCESSES1!$L$6:$L$35)</f>
        <v>58</v>
      </c>
      <c r="J39" s="28" t="s">
        <v>31</v>
      </c>
      <c r="K39" s="36">
        <f>INPUT!K37</f>
        <v>32</v>
      </c>
      <c r="L39" s="36">
        <f>INPUT!M37</f>
        <v>0.40662149268057368</v>
      </c>
      <c r="M39" s="36">
        <f t="shared" si="4"/>
        <v>0.4</v>
      </c>
      <c r="N39" s="36">
        <f>IF(M39=0,0,LOOKUP(M39,PROCESSES1!$H$6:$H$34,PROCESSES1!$J$6:$J$34))</f>
        <v>95</v>
      </c>
      <c r="O39" s="36">
        <f>IF(M39=0,0,LOOKUP(M39,PROCESSES1!$H$6:$H$35,PROCESSES1!$L$6:$L$35))</f>
        <v>43</v>
      </c>
      <c r="R39" s="28" t="s">
        <v>31</v>
      </c>
      <c r="S39" s="70">
        <f t="shared" si="0"/>
        <v>43</v>
      </c>
      <c r="T39" s="70">
        <f t="shared" si="1"/>
        <v>58</v>
      </c>
      <c r="U39" s="70">
        <f t="shared" si="5"/>
        <v>15</v>
      </c>
      <c r="V39" s="3">
        <f>INPUT!$G$4*60</f>
        <v>352.2</v>
      </c>
      <c r="Y39" s="70">
        <v>32</v>
      </c>
      <c r="Z39" s="70">
        <f t="shared" si="2"/>
        <v>328</v>
      </c>
      <c r="AA39" s="70">
        <f t="shared" si="6"/>
        <v>0</v>
      </c>
      <c r="AB39" s="70">
        <f>(AA39)*(24.33333*INPUT!$G$10)</f>
        <v>0</v>
      </c>
      <c r="AC39" s="70">
        <f>IF(AB39&gt;0,((Y39^(PROCESSES1!$C$15))*AB39),0)</f>
        <v>0</v>
      </c>
      <c r="AK39" s="10"/>
      <c r="AL39" s="10"/>
      <c r="AN39" s="6"/>
      <c r="AO39" s="10"/>
      <c r="AP39" s="6"/>
      <c r="AQ39" s="10"/>
    </row>
    <row r="40" spans="2:43">
      <c r="B40" s="28" t="s">
        <v>32</v>
      </c>
      <c r="C40" s="27">
        <f>INPUT!K38</f>
        <v>33</v>
      </c>
      <c r="D40" s="36">
        <f>INPUT!L38</f>
        <v>0.75875835471854736</v>
      </c>
      <c r="E40" s="27">
        <f t="shared" si="3"/>
        <v>0.79999999999999993</v>
      </c>
      <c r="F40" s="27">
        <f>LOOKUP(E40,PROCESSES1!$H$6:$H$34,PROCESSES1!$J$6:$J$34)</f>
        <v>204</v>
      </c>
      <c r="G40" s="27">
        <f>LOOKUP(E40,PROCESSES1!$H$6:$H$35,PROCESSES1!$L$6:$L$35)</f>
        <v>92</v>
      </c>
      <c r="J40" s="28" t="s">
        <v>32</v>
      </c>
      <c r="K40" s="36">
        <f>INPUT!K38</f>
        <v>33</v>
      </c>
      <c r="L40" s="36">
        <f>INPUT!M38</f>
        <v>0.74743980493294637</v>
      </c>
      <c r="M40" s="36">
        <f t="shared" si="4"/>
        <v>0.7</v>
      </c>
      <c r="N40" s="36">
        <f>IF(M40=0,0,LOOKUP(M40,PROCESSES1!$H$6:$H$34,PROCESSES1!$J$6:$J$34))</f>
        <v>165</v>
      </c>
      <c r="O40" s="36">
        <f>IF(M40=0,0,LOOKUP(M40,PROCESSES1!$H$6:$H$35,PROCESSES1!$L$6:$L$35))</f>
        <v>74</v>
      </c>
      <c r="R40" s="28" t="s">
        <v>32</v>
      </c>
      <c r="S40" s="70">
        <f t="shared" si="0"/>
        <v>74</v>
      </c>
      <c r="T40" s="70">
        <f t="shared" si="1"/>
        <v>92</v>
      </c>
      <c r="U40" s="70">
        <f t="shared" si="5"/>
        <v>18</v>
      </c>
      <c r="V40" s="3">
        <f>INPUT!$G$4*60</f>
        <v>352.2</v>
      </c>
      <c r="Y40" s="70">
        <v>33</v>
      </c>
      <c r="Z40" s="70">
        <f t="shared" ref="Z40:Z71" si="7">FREQUENCY($U$8:$U$367,Y40)</f>
        <v>328</v>
      </c>
      <c r="AA40" s="70">
        <f t="shared" si="6"/>
        <v>0</v>
      </c>
      <c r="AB40" s="70">
        <f>(AA40)*(24.33333*INPUT!$G$10)</f>
        <v>0</v>
      </c>
      <c r="AC40" s="70">
        <f>IF(AB40&gt;0,((Y40^(PROCESSES1!$C$15))*AB40),0)</f>
        <v>0</v>
      </c>
      <c r="AK40" s="10"/>
      <c r="AL40" s="10"/>
      <c r="AN40" s="6"/>
      <c r="AO40" s="10"/>
      <c r="AP40" s="6"/>
      <c r="AQ40" s="10"/>
    </row>
    <row r="41" spans="2:43">
      <c r="B41" s="28" t="s">
        <v>33</v>
      </c>
      <c r="C41" s="27">
        <f>INPUT!K39</f>
        <v>34</v>
      </c>
      <c r="D41" s="36">
        <f>INPUT!L39</f>
        <v>1.0183335813327872</v>
      </c>
      <c r="E41" s="27">
        <f t="shared" si="3"/>
        <v>1.1000000000000001</v>
      </c>
      <c r="F41" s="27">
        <f>LOOKUP(E41,PROCESSES1!$H$6:$H$34,PROCESSES1!$J$6:$J$34)</f>
        <v>378</v>
      </c>
      <c r="G41" s="27">
        <f>LOOKUP(E41,PROCESSES1!$H$6:$H$35,PROCESSES1!$L$6:$L$35)</f>
        <v>170</v>
      </c>
      <c r="J41" s="28" t="s">
        <v>33</v>
      </c>
      <c r="K41" s="36">
        <f>INPUT!K39</f>
        <v>34</v>
      </c>
      <c r="L41" s="36">
        <f>INPUT!M39</f>
        <v>1.0032421816186525</v>
      </c>
      <c r="M41" s="36">
        <f t="shared" si="4"/>
        <v>1</v>
      </c>
      <c r="N41" s="36">
        <f>IF(M41=0,0,LOOKUP(M41,PROCESSES1!$H$6:$H$34,PROCESSES1!$J$6:$J$34))</f>
        <v>334</v>
      </c>
      <c r="O41" s="36">
        <f>IF(M41=0,0,LOOKUP(M41,PROCESSES1!$H$6:$H$35,PROCESSES1!$L$6:$L$35))</f>
        <v>150</v>
      </c>
      <c r="R41" s="28" t="s">
        <v>33</v>
      </c>
      <c r="S41" s="70">
        <f t="shared" si="0"/>
        <v>150</v>
      </c>
      <c r="T41" s="70">
        <f t="shared" si="1"/>
        <v>170</v>
      </c>
      <c r="U41" s="70">
        <f t="shared" si="5"/>
        <v>20</v>
      </c>
      <c r="V41" s="3">
        <f>INPUT!$G$4*60</f>
        <v>352.2</v>
      </c>
      <c r="Y41" s="70">
        <v>34</v>
      </c>
      <c r="Z41" s="70">
        <f t="shared" si="7"/>
        <v>328</v>
      </c>
      <c r="AA41" s="70">
        <f t="shared" ref="AA41:AA72" si="8">(Z41-Z40)*V41</f>
        <v>0</v>
      </c>
      <c r="AB41" s="70">
        <f>(AA41)*(24.33333*INPUT!$G$10)</f>
        <v>0</v>
      </c>
      <c r="AC41" s="70">
        <f>IF(AB41&gt;0,((Y41^(PROCESSES1!$C$15))*AB41),0)</f>
        <v>0</v>
      </c>
      <c r="AK41" s="10"/>
      <c r="AL41" s="10"/>
      <c r="AN41" s="6"/>
      <c r="AO41" s="10"/>
      <c r="AP41" s="6"/>
      <c r="AQ41" s="10"/>
    </row>
    <row r="42" spans="2:43">
      <c r="B42" s="28" t="s">
        <v>34</v>
      </c>
      <c r="C42" s="27">
        <f>INPUT!K40</f>
        <v>35</v>
      </c>
      <c r="D42" s="36">
        <f>INPUT!L40</f>
        <v>0.96508738100166103</v>
      </c>
      <c r="E42" s="27">
        <f t="shared" si="3"/>
        <v>1</v>
      </c>
      <c r="F42" s="27">
        <f>LOOKUP(E42,PROCESSES1!$H$6:$H$34,PROCESSES1!$J$6:$J$34)</f>
        <v>334</v>
      </c>
      <c r="G42" s="27">
        <f>LOOKUP(E42,PROCESSES1!$H$6:$H$35,PROCESSES1!$L$6:$L$35)</f>
        <v>150</v>
      </c>
      <c r="J42" s="28" t="s">
        <v>34</v>
      </c>
      <c r="K42" s="36">
        <f>INPUT!K40</f>
        <v>35</v>
      </c>
      <c r="L42" s="36">
        <f>INPUT!M40</f>
        <v>0.95075055127323327</v>
      </c>
      <c r="M42" s="36">
        <f t="shared" si="4"/>
        <v>0.9</v>
      </c>
      <c r="N42" s="36">
        <f>IF(M42=0,0,LOOKUP(M42,PROCESSES1!$H$6:$H$34,PROCESSES1!$J$6:$J$34))</f>
        <v>289</v>
      </c>
      <c r="O42" s="36">
        <f>IF(M42=0,0,LOOKUP(M42,PROCESSES1!$H$6:$H$35,PROCESSES1!$L$6:$L$35))</f>
        <v>130</v>
      </c>
      <c r="R42" s="28" t="s">
        <v>34</v>
      </c>
      <c r="S42" s="70">
        <f t="shared" si="0"/>
        <v>130</v>
      </c>
      <c r="T42" s="70">
        <f t="shared" si="1"/>
        <v>150</v>
      </c>
      <c r="U42" s="70">
        <f t="shared" si="5"/>
        <v>20</v>
      </c>
      <c r="V42" s="3">
        <f>INPUT!$G$4*60</f>
        <v>352.2</v>
      </c>
      <c r="Y42" s="70">
        <v>35</v>
      </c>
      <c r="Z42" s="70">
        <f t="shared" si="7"/>
        <v>328</v>
      </c>
      <c r="AA42" s="70">
        <f t="shared" si="8"/>
        <v>0</v>
      </c>
      <c r="AB42" s="70">
        <f>(AA42)*(24.33333*INPUT!$G$10)</f>
        <v>0</v>
      </c>
      <c r="AC42" s="70">
        <f>IF(AB42&gt;0,((Y42^(PROCESSES1!$C$15))*AB42),0)</f>
        <v>0</v>
      </c>
      <c r="AK42" s="10"/>
      <c r="AL42" s="10"/>
      <c r="AN42" s="6"/>
      <c r="AO42" s="10"/>
      <c r="AP42" s="6"/>
      <c r="AQ42" s="10"/>
    </row>
    <row r="43" spans="2:43">
      <c r="B43" s="28" t="s">
        <v>35</v>
      </c>
      <c r="C43" s="27">
        <f>INPUT!K41</f>
        <v>36</v>
      </c>
      <c r="D43" s="36">
        <f>INPUT!L41</f>
        <v>0.66557750413907668</v>
      </c>
      <c r="E43" s="27">
        <f t="shared" si="3"/>
        <v>0.7</v>
      </c>
      <c r="F43" s="27">
        <f>LOOKUP(E43,PROCESSES1!$H$6:$H$34,PROCESSES1!$J$6:$J$34)</f>
        <v>165</v>
      </c>
      <c r="G43" s="27">
        <f>LOOKUP(E43,PROCESSES1!$H$6:$H$35,PROCESSES1!$L$6:$L$35)</f>
        <v>74</v>
      </c>
      <c r="J43" s="28" t="s">
        <v>35</v>
      </c>
      <c r="K43" s="36">
        <f>INPUT!K41</f>
        <v>36</v>
      </c>
      <c r="L43" s="36">
        <f>INPUT!M41</f>
        <v>0.65576809432488914</v>
      </c>
      <c r="M43" s="36">
        <f t="shared" si="4"/>
        <v>0.6</v>
      </c>
      <c r="N43" s="36">
        <f>IF(M43=0,0,LOOKUP(M43,PROCESSES1!$H$6:$H$34,PROCESSES1!$J$6:$J$34))</f>
        <v>165</v>
      </c>
      <c r="O43" s="36">
        <f>IF(M43=0,0,LOOKUP(M43,PROCESSES1!$H$6:$H$35,PROCESSES1!$L$6:$L$35))</f>
        <v>74</v>
      </c>
      <c r="R43" s="28" t="s">
        <v>35</v>
      </c>
      <c r="S43" s="70">
        <f t="shared" si="0"/>
        <v>74</v>
      </c>
      <c r="T43" s="70">
        <f t="shared" si="1"/>
        <v>74</v>
      </c>
      <c r="U43" s="70">
        <f t="shared" si="5"/>
        <v>0</v>
      </c>
      <c r="V43" s="3">
        <f>INPUT!$G$4*60</f>
        <v>352.2</v>
      </c>
      <c r="Y43" s="70">
        <v>36</v>
      </c>
      <c r="Z43" s="70">
        <f t="shared" si="7"/>
        <v>328</v>
      </c>
      <c r="AA43" s="70">
        <f t="shared" si="8"/>
        <v>0</v>
      </c>
      <c r="AB43" s="70">
        <f>(AA43)*(24.33333*INPUT!$G$10)</f>
        <v>0</v>
      </c>
      <c r="AC43" s="70">
        <f>IF(AB43&gt;0,((Y43^(PROCESSES1!$C$15))*AB43),0)</f>
        <v>0</v>
      </c>
      <c r="AK43" s="10"/>
      <c r="AL43" s="10"/>
      <c r="AN43" s="6"/>
      <c r="AO43" s="10"/>
      <c r="AP43" s="6"/>
      <c r="AQ43" s="10"/>
    </row>
    <row r="44" spans="2:43">
      <c r="B44" s="29" t="s">
        <v>24</v>
      </c>
      <c r="C44" s="27">
        <f>INPUT!K42</f>
        <v>37</v>
      </c>
      <c r="D44" s="36">
        <f>INPUT!L42</f>
        <v>0.10316451314155685</v>
      </c>
      <c r="E44" s="27">
        <f t="shared" si="3"/>
        <v>0.2</v>
      </c>
      <c r="F44" s="27">
        <f>LOOKUP(E44,PROCESSES1!$H$6:$H$34,PROCESSES1!$J$6:$J$34)</f>
        <v>41</v>
      </c>
      <c r="G44" s="27">
        <f>LOOKUP(E44,PROCESSES1!$H$6:$H$35,PROCESSES1!$L$6:$L$35)</f>
        <v>19</v>
      </c>
      <c r="J44" s="29" t="s">
        <v>24</v>
      </c>
      <c r="K44" s="36">
        <f>INPUT!K42</f>
        <v>37</v>
      </c>
      <c r="L44" s="36">
        <f>INPUT!M42</f>
        <v>0.10178113483442788</v>
      </c>
      <c r="M44" s="36">
        <f t="shared" si="4"/>
        <v>0.1</v>
      </c>
      <c r="N44" s="36">
        <f>IF(M44=0,0,LOOKUP(M44,PROCESSES1!$H$6:$H$34,PROCESSES1!$J$6:$J$34))</f>
        <v>23</v>
      </c>
      <c r="O44" s="36">
        <f>IF(M44=0,0,LOOKUP(M44,PROCESSES1!$H$6:$H$35,PROCESSES1!$L$6:$L$35))</f>
        <v>10</v>
      </c>
      <c r="R44" s="29" t="s">
        <v>24</v>
      </c>
      <c r="S44" s="70">
        <f t="shared" si="0"/>
        <v>10</v>
      </c>
      <c r="T44" s="70">
        <f t="shared" si="1"/>
        <v>19</v>
      </c>
      <c r="U44" s="70">
        <f t="shared" si="5"/>
        <v>9</v>
      </c>
      <c r="V44" s="3">
        <f>INPUT!$G$4*60</f>
        <v>352.2</v>
      </c>
      <c r="Y44" s="70">
        <v>37</v>
      </c>
      <c r="Z44" s="70">
        <f t="shared" si="7"/>
        <v>350</v>
      </c>
      <c r="AA44" s="70">
        <f t="shared" si="8"/>
        <v>7748.4</v>
      </c>
      <c r="AB44" s="70">
        <f>(AA44)*(24.33333*INPUT!$G$10)</f>
        <v>1885443.74172</v>
      </c>
      <c r="AC44" s="70">
        <f>IF(AB44&gt;0,((Y44^(PROCESSES1!$C$15))*AB44),0)</f>
        <v>458689770355135.69</v>
      </c>
      <c r="AK44" s="10"/>
      <c r="AL44" s="10"/>
      <c r="AN44" s="6"/>
      <c r="AO44" s="10"/>
      <c r="AP44" s="6"/>
      <c r="AQ44" s="10"/>
    </row>
    <row r="45" spans="2:43">
      <c r="B45" s="29" t="s">
        <v>25</v>
      </c>
      <c r="C45" s="27">
        <f>INPUT!K43</f>
        <v>38</v>
      </c>
      <c r="D45" s="36">
        <f>INPUT!L43</f>
        <v>0.63895440397351333</v>
      </c>
      <c r="E45" s="27">
        <f t="shared" si="3"/>
        <v>0.7</v>
      </c>
      <c r="F45" s="27">
        <f>LOOKUP(E45,PROCESSES1!$H$6:$H$34,PROCESSES1!$J$6:$J$34)</f>
        <v>165</v>
      </c>
      <c r="G45" s="27">
        <f>LOOKUP(E45,PROCESSES1!$H$6:$H$35,PROCESSES1!$L$6:$L$35)</f>
        <v>74</v>
      </c>
      <c r="J45" s="29" t="s">
        <v>25</v>
      </c>
      <c r="K45" s="36">
        <f>INPUT!K43</f>
        <v>38</v>
      </c>
      <c r="L45" s="36">
        <f>INPUT!M43</f>
        <v>0.63065413413073956</v>
      </c>
      <c r="M45" s="36">
        <f t="shared" si="4"/>
        <v>0.6</v>
      </c>
      <c r="N45" s="36">
        <f>IF(M45=0,0,LOOKUP(M45,PROCESSES1!$H$6:$H$34,PROCESSES1!$J$6:$J$34))</f>
        <v>165</v>
      </c>
      <c r="O45" s="36">
        <f>IF(M45=0,0,LOOKUP(M45,PROCESSES1!$H$6:$H$35,PROCESSES1!$L$6:$L$35))</f>
        <v>74</v>
      </c>
      <c r="R45" s="29" t="s">
        <v>25</v>
      </c>
      <c r="S45" s="70">
        <f t="shared" si="0"/>
        <v>74</v>
      </c>
      <c r="T45" s="70">
        <f t="shared" si="1"/>
        <v>74</v>
      </c>
      <c r="U45" s="70">
        <f t="shared" si="5"/>
        <v>0</v>
      </c>
      <c r="V45" s="3">
        <f>INPUT!$G$4*60</f>
        <v>352.2</v>
      </c>
      <c r="Y45" s="70">
        <v>38</v>
      </c>
      <c r="Z45" s="70">
        <f t="shared" si="7"/>
        <v>350</v>
      </c>
      <c r="AA45" s="70">
        <f t="shared" si="8"/>
        <v>0</v>
      </c>
      <c r="AB45" s="70">
        <f>(AA45)*(24.33333*INPUT!$G$10)</f>
        <v>0</v>
      </c>
      <c r="AC45" s="70">
        <f>IF(AB45&gt;0,((Y45^(PROCESSES1!$C$15))*AB45),0)</f>
        <v>0</v>
      </c>
      <c r="AK45" s="10"/>
      <c r="AL45" s="10"/>
      <c r="AN45" s="6"/>
      <c r="AO45" s="10"/>
      <c r="AP45" s="6"/>
      <c r="AQ45" s="10"/>
    </row>
    <row r="46" spans="2:43">
      <c r="B46" s="29" t="s">
        <v>26</v>
      </c>
      <c r="C46" s="27">
        <f>INPUT!K44</f>
        <v>39</v>
      </c>
      <c r="D46" s="36">
        <f>INPUT!L44</f>
        <v>1.0615961191018271</v>
      </c>
      <c r="E46" s="27">
        <f t="shared" si="3"/>
        <v>1.1000000000000001</v>
      </c>
      <c r="F46" s="27">
        <f>LOOKUP(E46,PROCESSES1!$H$6:$H$34,PROCESSES1!$J$6:$J$34)</f>
        <v>378</v>
      </c>
      <c r="G46" s="27">
        <f>LOOKUP(E46,PROCESSES1!$H$6:$H$35,PROCESSES1!$L$6:$L$35)</f>
        <v>170</v>
      </c>
      <c r="J46" s="29" t="s">
        <v>26</v>
      </c>
      <c r="K46" s="36">
        <f>INPUT!K44</f>
        <v>39</v>
      </c>
      <c r="L46" s="36">
        <f>INPUT!M44</f>
        <v>1.047762336030537</v>
      </c>
      <c r="M46" s="36">
        <f t="shared" si="4"/>
        <v>1</v>
      </c>
      <c r="N46" s="36">
        <f>IF(M46=0,0,LOOKUP(M46,PROCESSES1!$H$6:$H$34,PROCESSES1!$J$6:$J$34))</f>
        <v>334</v>
      </c>
      <c r="O46" s="36">
        <f>IF(M46=0,0,LOOKUP(M46,PROCESSES1!$H$6:$H$35,PROCESSES1!$L$6:$L$35))</f>
        <v>150</v>
      </c>
      <c r="R46" s="29" t="s">
        <v>26</v>
      </c>
      <c r="S46" s="70">
        <f t="shared" si="0"/>
        <v>150</v>
      </c>
      <c r="T46" s="70">
        <f t="shared" si="1"/>
        <v>170</v>
      </c>
      <c r="U46" s="70">
        <f t="shared" si="5"/>
        <v>20</v>
      </c>
      <c r="V46" s="3">
        <f>INPUT!$G$4*60</f>
        <v>352.2</v>
      </c>
      <c r="Y46" s="70">
        <v>39</v>
      </c>
      <c r="Z46" s="70">
        <f t="shared" si="7"/>
        <v>352</v>
      </c>
      <c r="AA46" s="70">
        <f t="shared" si="8"/>
        <v>704.4</v>
      </c>
      <c r="AB46" s="70">
        <f>(AA46)*(24.33333*INPUT!$G$10)</f>
        <v>171403.97652</v>
      </c>
      <c r="AC46" s="70">
        <f>IF(AB46&gt;0,((Y46^(PROCESSES1!$C$15))*AB46),0)</f>
        <v>55257060193297.523</v>
      </c>
      <c r="AK46" s="10"/>
      <c r="AL46" s="10"/>
      <c r="AN46" s="6"/>
      <c r="AO46" s="10"/>
      <c r="AP46" s="6"/>
      <c r="AQ46" s="10"/>
    </row>
    <row r="47" spans="2:43">
      <c r="B47" s="29" t="s">
        <v>27</v>
      </c>
      <c r="C47" s="27">
        <f>INPUT!K45</f>
        <v>40</v>
      </c>
      <c r="D47" s="36">
        <f>INPUT!L45</f>
        <v>1.1081865443915624</v>
      </c>
      <c r="E47" s="27">
        <f t="shared" si="3"/>
        <v>1.2000000000000002</v>
      </c>
      <c r="F47" s="27">
        <f>LOOKUP(E47,PROCESSES1!$H$6:$H$34,PROCESSES1!$J$6:$J$34)</f>
        <v>422</v>
      </c>
      <c r="G47" s="27">
        <f>LOOKUP(E47,PROCESSES1!$H$6:$H$35,PROCESSES1!$L$6:$L$35)</f>
        <v>190</v>
      </c>
      <c r="J47" s="29" t="s">
        <v>27</v>
      </c>
      <c r="K47" s="36">
        <f>INPUT!K45</f>
        <v>40</v>
      </c>
      <c r="L47" s="36">
        <f>INPUT!M45</f>
        <v>1.0936610721667079</v>
      </c>
      <c r="M47" s="36">
        <f t="shared" si="4"/>
        <v>1</v>
      </c>
      <c r="N47" s="36">
        <f>IF(M47=0,0,LOOKUP(M47,PROCESSES1!$H$6:$H$34,PROCESSES1!$J$6:$J$34))</f>
        <v>334</v>
      </c>
      <c r="O47" s="36">
        <f>IF(M47=0,0,LOOKUP(M47,PROCESSES1!$H$6:$H$35,PROCESSES1!$L$6:$L$35))</f>
        <v>150</v>
      </c>
      <c r="R47" s="29" t="s">
        <v>27</v>
      </c>
      <c r="S47" s="70">
        <f t="shared" si="0"/>
        <v>150</v>
      </c>
      <c r="T47" s="70">
        <f t="shared" si="1"/>
        <v>190</v>
      </c>
      <c r="U47" s="70">
        <f t="shared" si="5"/>
        <v>40</v>
      </c>
      <c r="V47" s="3">
        <f>INPUT!$G$4*60</f>
        <v>352.2</v>
      </c>
      <c r="Y47" s="70">
        <v>40</v>
      </c>
      <c r="Z47" s="70">
        <f t="shared" si="7"/>
        <v>360</v>
      </c>
      <c r="AA47" s="70">
        <f t="shared" si="8"/>
        <v>2817.6</v>
      </c>
      <c r="AB47" s="70">
        <f>(AA47)*(24.33333*INPUT!$G$10)</f>
        <v>685615.90607999999</v>
      </c>
      <c r="AC47" s="70">
        <f>IF(AB47&gt;0,((Y47^(PROCESSES1!$C$15))*AB47),0)</f>
        <v>253073466289812.19</v>
      </c>
      <c r="AK47" s="10"/>
      <c r="AL47" s="10"/>
      <c r="AN47" s="6"/>
      <c r="AO47" s="10"/>
      <c r="AP47" s="6"/>
      <c r="AQ47" s="10"/>
    </row>
    <row r="48" spans="2:43">
      <c r="B48" s="29" t="s">
        <v>28</v>
      </c>
      <c r="C48" s="27">
        <f>INPUT!K46</f>
        <v>41</v>
      </c>
      <c r="D48" s="36">
        <f>INPUT!L46</f>
        <v>0.95843160596027044</v>
      </c>
      <c r="E48" s="27">
        <f t="shared" si="3"/>
        <v>1</v>
      </c>
      <c r="F48" s="27">
        <f>LOOKUP(E48,PROCESSES1!$H$6:$H$34,PROCESSES1!$J$6:$J$34)</f>
        <v>334</v>
      </c>
      <c r="G48" s="27">
        <f>LOOKUP(E48,PROCESSES1!$H$6:$H$35,PROCESSES1!$L$6:$L$35)</f>
        <v>150</v>
      </c>
      <c r="J48" s="29" t="s">
        <v>28</v>
      </c>
      <c r="K48" s="36">
        <f>INPUT!K46</f>
        <v>41</v>
      </c>
      <c r="L48" s="36">
        <f>INPUT!M46</f>
        <v>0.94598120119610929</v>
      </c>
      <c r="M48" s="36">
        <f t="shared" si="4"/>
        <v>0.9</v>
      </c>
      <c r="N48" s="36">
        <f>IF(M48=0,0,LOOKUP(M48,PROCESSES1!$H$6:$H$34,PROCESSES1!$J$6:$J$34))</f>
        <v>289</v>
      </c>
      <c r="O48" s="36">
        <f>IF(M48=0,0,LOOKUP(M48,PROCESSES1!$H$6:$H$35,PROCESSES1!$L$6:$L$35))</f>
        <v>130</v>
      </c>
      <c r="R48" s="29" t="s">
        <v>28</v>
      </c>
      <c r="S48" s="70">
        <f t="shared" si="0"/>
        <v>130</v>
      </c>
      <c r="T48" s="70">
        <f t="shared" si="1"/>
        <v>150</v>
      </c>
      <c r="U48" s="70">
        <f t="shared" si="5"/>
        <v>20</v>
      </c>
      <c r="V48" s="3">
        <f>INPUT!$G$4*60</f>
        <v>352.2</v>
      </c>
      <c r="Y48" s="70">
        <v>41</v>
      </c>
      <c r="Z48" s="70">
        <f t="shared" si="7"/>
        <v>360</v>
      </c>
      <c r="AA48" s="70">
        <f t="shared" si="8"/>
        <v>0</v>
      </c>
      <c r="AB48" s="70">
        <f>(AA48)*(24.33333*INPUT!$G$10)</f>
        <v>0</v>
      </c>
      <c r="AC48" s="70">
        <f>IF(AB48&gt;0,((Y48^(PROCESSES1!$C$15))*AB48),0)</f>
        <v>0</v>
      </c>
      <c r="AK48" s="10"/>
      <c r="AL48" s="10"/>
      <c r="AN48" s="6"/>
      <c r="AO48" s="10"/>
      <c r="AP48" s="6"/>
      <c r="AQ48" s="10"/>
    </row>
    <row r="49" spans="2:43">
      <c r="B49" s="29" t="s">
        <v>29</v>
      </c>
      <c r="C49" s="27">
        <f>INPUT!K47</f>
        <v>42</v>
      </c>
      <c r="D49" s="36">
        <f>INPUT!L47</f>
        <v>0.42264171512831361</v>
      </c>
      <c r="E49" s="27">
        <f t="shared" si="3"/>
        <v>0.5</v>
      </c>
      <c r="F49" s="27">
        <f>LOOKUP(E49,PROCESSES1!$H$6:$H$34,PROCESSES1!$J$6:$J$34)</f>
        <v>129</v>
      </c>
      <c r="G49" s="27">
        <f>LOOKUP(E49,PROCESSES1!$H$6:$H$35,PROCESSES1!$L$6:$L$35)</f>
        <v>58</v>
      </c>
      <c r="J49" s="29" t="s">
        <v>29</v>
      </c>
      <c r="K49" s="36">
        <f>INPUT!K47</f>
        <v>42</v>
      </c>
      <c r="L49" s="36">
        <f>INPUT!M47</f>
        <v>0.41710820189979758</v>
      </c>
      <c r="M49" s="36">
        <f t="shared" si="4"/>
        <v>0.4</v>
      </c>
      <c r="N49" s="36">
        <f>IF(M49=0,0,LOOKUP(M49,PROCESSES1!$H$6:$H$34,PROCESSES1!$J$6:$J$34))</f>
        <v>95</v>
      </c>
      <c r="O49" s="36">
        <f>IF(M49=0,0,LOOKUP(M49,PROCESSES1!$H$6:$H$35,PROCESSES1!$L$6:$L$35))</f>
        <v>43</v>
      </c>
      <c r="R49" s="29" t="s">
        <v>29</v>
      </c>
      <c r="S49" s="70">
        <f t="shared" si="0"/>
        <v>43</v>
      </c>
      <c r="T49" s="70">
        <f t="shared" si="1"/>
        <v>58</v>
      </c>
      <c r="U49" s="70">
        <f t="shared" si="5"/>
        <v>15</v>
      </c>
      <c r="V49" s="3">
        <f>INPUT!$G$4*60</f>
        <v>352.2</v>
      </c>
      <c r="Y49" s="70">
        <v>42</v>
      </c>
      <c r="Z49" s="70">
        <f t="shared" si="7"/>
        <v>360</v>
      </c>
      <c r="AA49" s="70">
        <f t="shared" si="8"/>
        <v>0</v>
      </c>
      <c r="AB49" s="70">
        <f>(AA49)*(24.33333*INPUT!$G$10)</f>
        <v>0</v>
      </c>
      <c r="AC49" s="70">
        <f>IF(AB49&gt;0,((Y49^(PROCESSES1!$C$15))*AB49),0)</f>
        <v>0</v>
      </c>
      <c r="AK49" s="10"/>
      <c r="AL49" s="10"/>
      <c r="AN49" s="6"/>
      <c r="AO49" s="10"/>
      <c r="AP49" s="6"/>
      <c r="AQ49" s="10"/>
    </row>
    <row r="50" spans="2:43">
      <c r="B50" s="29" t="s">
        <v>30</v>
      </c>
      <c r="C50" s="27">
        <f>INPUT!K48</f>
        <v>43</v>
      </c>
      <c r="D50" s="36">
        <f>INPUT!L48</f>
        <v>5.6574087851821511E-2</v>
      </c>
      <c r="E50" s="27">
        <f t="shared" si="3"/>
        <v>0.1</v>
      </c>
      <c r="F50" s="27">
        <f>LOOKUP(E50,PROCESSES1!$H$6:$H$34,PROCESSES1!$J$6:$J$34)</f>
        <v>23</v>
      </c>
      <c r="G50" s="27">
        <f>LOOKUP(E50,PROCESSES1!$H$6:$H$35,PROCESSES1!$L$6:$L$35)</f>
        <v>10</v>
      </c>
      <c r="J50" s="29" t="s">
        <v>30</v>
      </c>
      <c r="K50" s="36">
        <f>INPUT!K48</f>
        <v>43</v>
      </c>
      <c r="L50" s="36">
        <f>INPUT!M48</f>
        <v>5.5882398698257008E-2</v>
      </c>
      <c r="M50" s="36">
        <f t="shared" si="4"/>
        <v>0</v>
      </c>
      <c r="N50" s="36">
        <f>IF(M50=0,0,LOOKUP(M50,PROCESSES1!$H$6:$H$34,PROCESSES1!$J$6:$J$34))</f>
        <v>0</v>
      </c>
      <c r="O50" s="36">
        <f>IF(M50=0,0,LOOKUP(M50,PROCESSES1!$H$6:$H$35,PROCESSES1!$L$6:$L$35))</f>
        <v>0</v>
      </c>
      <c r="R50" s="29" t="s">
        <v>30</v>
      </c>
      <c r="S50" s="70">
        <f t="shared" si="0"/>
        <v>0</v>
      </c>
      <c r="T50" s="70">
        <f t="shared" si="1"/>
        <v>10</v>
      </c>
      <c r="U50" s="70">
        <f t="shared" si="5"/>
        <v>10</v>
      </c>
      <c r="V50" s="3">
        <f>INPUT!$G$4*60</f>
        <v>352.2</v>
      </c>
      <c r="Y50" s="70">
        <v>43</v>
      </c>
      <c r="Z50" s="70">
        <f t="shared" si="7"/>
        <v>360</v>
      </c>
      <c r="AA50" s="70">
        <f t="shared" si="8"/>
        <v>0</v>
      </c>
      <c r="AB50" s="70">
        <f>(AA50)*(24.33333*INPUT!$G$10)</f>
        <v>0</v>
      </c>
      <c r="AC50" s="70">
        <f>IF(AB50&gt;0,((Y50^(PROCESSES1!$C$15))*AB50),0)</f>
        <v>0</v>
      </c>
      <c r="AK50" s="10"/>
      <c r="AL50" s="10"/>
      <c r="AN50" s="6"/>
      <c r="AO50" s="10"/>
      <c r="AP50" s="6"/>
      <c r="AQ50" s="10"/>
    </row>
    <row r="51" spans="2:43">
      <c r="B51" s="29" t="s">
        <v>31</v>
      </c>
      <c r="C51" s="27">
        <f>INPUT!K49</f>
        <v>44</v>
      </c>
      <c r="D51" s="36">
        <f>INPUT!L49</f>
        <v>0.43262537769039977</v>
      </c>
      <c r="E51" s="27">
        <f t="shared" si="3"/>
        <v>0.5</v>
      </c>
      <c r="F51" s="27">
        <f>LOOKUP(E51,PROCESSES1!$H$6:$H$34,PROCESSES1!$J$6:$J$34)</f>
        <v>129</v>
      </c>
      <c r="G51" s="27">
        <f>LOOKUP(E51,PROCESSES1!$H$6:$H$35,PROCESSES1!$L$6:$L$35)</f>
        <v>58</v>
      </c>
      <c r="J51" s="29" t="s">
        <v>31</v>
      </c>
      <c r="K51" s="36">
        <f>INPUT!K49</f>
        <v>44</v>
      </c>
      <c r="L51" s="36">
        <f>INPUT!M49</f>
        <v>0.4270918644618838</v>
      </c>
      <c r="M51" s="36">
        <f t="shared" si="4"/>
        <v>0.4</v>
      </c>
      <c r="N51" s="36">
        <f>IF(M51=0,0,LOOKUP(M51,PROCESSES1!$H$6:$H$34,PROCESSES1!$J$6:$J$34))</f>
        <v>95</v>
      </c>
      <c r="O51" s="36">
        <f>IF(M51=0,0,LOOKUP(M51,PROCESSES1!$H$6:$H$35,PROCESSES1!$L$6:$L$35))</f>
        <v>43</v>
      </c>
      <c r="R51" s="29" t="s">
        <v>31</v>
      </c>
      <c r="S51" s="70">
        <f t="shared" si="0"/>
        <v>43</v>
      </c>
      <c r="T51" s="70">
        <f t="shared" si="1"/>
        <v>58</v>
      </c>
      <c r="U51" s="70">
        <f t="shared" si="5"/>
        <v>15</v>
      </c>
      <c r="V51" s="3">
        <f>INPUT!$G$4*60</f>
        <v>352.2</v>
      </c>
      <c r="Y51" s="70">
        <v>44</v>
      </c>
      <c r="Z51" s="70">
        <f t="shared" si="7"/>
        <v>360</v>
      </c>
      <c r="AA51" s="70">
        <f t="shared" si="8"/>
        <v>0</v>
      </c>
      <c r="AB51" s="70">
        <f>(AA51)*(24.33333*INPUT!$G$10)</f>
        <v>0</v>
      </c>
      <c r="AC51" s="70">
        <f>IF(AB51&gt;0,((Y51^(PROCESSES1!$C$15))*AB51),0)</f>
        <v>0</v>
      </c>
      <c r="AK51" s="10"/>
      <c r="AL51" s="10"/>
      <c r="AN51" s="6"/>
      <c r="AO51" s="10"/>
      <c r="AP51" s="6"/>
      <c r="AQ51" s="10"/>
    </row>
    <row r="52" spans="2:43">
      <c r="B52" s="29" t="s">
        <v>32</v>
      </c>
      <c r="C52" s="27">
        <f>INPUT!K50</f>
        <v>45</v>
      </c>
      <c r="D52" s="36">
        <f>INPUT!L50</f>
        <v>0.78870934240480584</v>
      </c>
      <c r="E52" s="27">
        <f t="shared" si="3"/>
        <v>0.79999999999999993</v>
      </c>
      <c r="F52" s="27">
        <f>LOOKUP(E52,PROCESSES1!$H$6:$H$34,PROCESSES1!$J$6:$J$34)</f>
        <v>204</v>
      </c>
      <c r="G52" s="27">
        <f>LOOKUP(E52,PROCESSES1!$H$6:$H$35,PROCESSES1!$L$6:$L$35)</f>
        <v>92</v>
      </c>
      <c r="J52" s="29" t="s">
        <v>32</v>
      </c>
      <c r="K52" s="36">
        <f>INPUT!K50</f>
        <v>45</v>
      </c>
      <c r="L52" s="36">
        <f>INPUT!M50</f>
        <v>0.77833400510133821</v>
      </c>
      <c r="M52" s="36">
        <f t="shared" si="4"/>
        <v>0.7</v>
      </c>
      <c r="N52" s="36">
        <f>IF(M52=0,0,LOOKUP(M52,PROCESSES1!$H$6:$H$34,PROCESSES1!$J$6:$J$34))</f>
        <v>165</v>
      </c>
      <c r="O52" s="36">
        <f>IF(M52=0,0,LOOKUP(M52,PROCESSES1!$H$6:$H$35,PROCESSES1!$L$6:$L$35))</f>
        <v>74</v>
      </c>
      <c r="R52" s="29" t="s">
        <v>32</v>
      </c>
      <c r="S52" s="70">
        <f t="shared" si="0"/>
        <v>74</v>
      </c>
      <c r="T52" s="70">
        <f t="shared" si="1"/>
        <v>92</v>
      </c>
      <c r="U52" s="70">
        <f t="shared" si="5"/>
        <v>18</v>
      </c>
      <c r="V52" s="3">
        <f>INPUT!$G$4*60</f>
        <v>352.2</v>
      </c>
      <c r="Y52" s="70">
        <v>45</v>
      </c>
      <c r="Z52" s="70">
        <f t="shared" si="7"/>
        <v>360</v>
      </c>
      <c r="AA52" s="70">
        <f t="shared" si="8"/>
        <v>0</v>
      </c>
      <c r="AB52" s="70">
        <f>(AA52)*(24.33333*INPUT!$G$10)</f>
        <v>0</v>
      </c>
      <c r="AC52" s="70">
        <f>IF(AB52&gt;0,((Y52^(PROCESSES1!$C$15))*AB52),0)</f>
        <v>0</v>
      </c>
      <c r="AK52" s="10"/>
      <c r="AL52" s="10"/>
      <c r="AN52" s="6"/>
      <c r="AO52" s="10"/>
      <c r="AP52" s="6"/>
      <c r="AQ52" s="10"/>
    </row>
    <row r="53" spans="2:43">
      <c r="B53" s="29" t="s">
        <v>33</v>
      </c>
      <c r="C53" s="27">
        <f>INPUT!K51</f>
        <v>46</v>
      </c>
      <c r="D53" s="36">
        <f>INPUT!L51</f>
        <v>1.0615961191018271</v>
      </c>
      <c r="E53" s="27">
        <f t="shared" si="3"/>
        <v>1.1000000000000001</v>
      </c>
      <c r="F53" s="27">
        <f>LOOKUP(E53,PROCESSES1!$H$6:$H$34,PROCESSES1!$J$6:$J$34)</f>
        <v>378</v>
      </c>
      <c r="G53" s="27">
        <f>LOOKUP(E53,PROCESSES1!$H$6:$H$35,PROCESSES1!$L$6:$L$35)</f>
        <v>170</v>
      </c>
      <c r="J53" s="29" t="s">
        <v>33</v>
      </c>
      <c r="K53" s="36">
        <f>INPUT!K51</f>
        <v>46</v>
      </c>
      <c r="L53" s="36">
        <f>INPUT!M51</f>
        <v>1.047762336030537</v>
      </c>
      <c r="M53" s="36">
        <f t="shared" si="4"/>
        <v>1</v>
      </c>
      <c r="N53" s="36">
        <f>IF(M53=0,0,LOOKUP(M53,PROCESSES1!$H$6:$H$34,PROCESSES1!$J$6:$J$34))</f>
        <v>334</v>
      </c>
      <c r="O53" s="36">
        <f>IF(M53=0,0,LOOKUP(M53,PROCESSES1!$H$6:$H$35,PROCESSES1!$L$6:$L$35))</f>
        <v>150</v>
      </c>
      <c r="R53" s="29" t="s">
        <v>33</v>
      </c>
      <c r="S53" s="70">
        <f t="shared" si="0"/>
        <v>150</v>
      </c>
      <c r="T53" s="70">
        <f t="shared" si="1"/>
        <v>170</v>
      </c>
      <c r="U53" s="70">
        <f t="shared" si="5"/>
        <v>20</v>
      </c>
      <c r="V53" s="3">
        <f>INPUT!$G$4*60</f>
        <v>352.2</v>
      </c>
      <c r="Y53" s="70">
        <v>46</v>
      </c>
      <c r="Z53" s="70">
        <f t="shared" si="7"/>
        <v>360</v>
      </c>
      <c r="AA53" s="70">
        <f t="shared" si="8"/>
        <v>0</v>
      </c>
      <c r="AB53" s="70">
        <f>(AA53)*(24.33333*INPUT!$G$10)</f>
        <v>0</v>
      </c>
      <c r="AC53" s="70">
        <f>IF(AB53&gt;0,((Y53^(PROCESSES1!$C$15))*AB53),0)</f>
        <v>0</v>
      </c>
      <c r="AK53" s="10"/>
      <c r="AL53" s="10"/>
      <c r="AN53" s="6"/>
      <c r="AO53" s="10"/>
      <c r="AP53" s="6"/>
      <c r="AQ53" s="10"/>
    </row>
    <row r="54" spans="2:43">
      <c r="B54" s="29" t="s">
        <v>34</v>
      </c>
      <c r="C54" s="27">
        <f>INPUT!K52</f>
        <v>47</v>
      </c>
      <c r="D54" s="36">
        <f>INPUT!L52</f>
        <v>1.0050220312500056</v>
      </c>
      <c r="E54" s="27">
        <f t="shared" si="3"/>
        <v>1.1000000000000001</v>
      </c>
      <c r="F54" s="27">
        <f>LOOKUP(E54,PROCESSES1!$H$6:$H$34,PROCESSES1!$J$6:$J$34)</f>
        <v>378</v>
      </c>
      <c r="G54" s="27">
        <f>LOOKUP(E54,PROCESSES1!$H$6:$H$35,PROCESSES1!$L$6:$L$35)</f>
        <v>170</v>
      </c>
      <c r="J54" s="29" t="s">
        <v>34</v>
      </c>
      <c r="K54" s="36">
        <f>INPUT!K52</f>
        <v>47</v>
      </c>
      <c r="L54" s="36">
        <f>INPUT!M52</f>
        <v>0.99187993733228019</v>
      </c>
      <c r="M54" s="36">
        <f t="shared" si="4"/>
        <v>0.9</v>
      </c>
      <c r="N54" s="36">
        <f>IF(M54=0,0,LOOKUP(M54,PROCESSES1!$H$6:$H$34,PROCESSES1!$J$6:$J$34))</f>
        <v>289</v>
      </c>
      <c r="O54" s="36">
        <f>IF(M54=0,0,LOOKUP(M54,PROCESSES1!$H$6:$H$35,PROCESSES1!$L$6:$L$35))</f>
        <v>130</v>
      </c>
      <c r="R54" s="29" t="s">
        <v>34</v>
      </c>
      <c r="S54" s="70">
        <f t="shared" si="0"/>
        <v>130</v>
      </c>
      <c r="T54" s="70">
        <f t="shared" si="1"/>
        <v>170</v>
      </c>
      <c r="U54" s="70">
        <f t="shared" si="5"/>
        <v>40</v>
      </c>
      <c r="V54" s="3">
        <f>INPUT!$G$4*60</f>
        <v>352.2</v>
      </c>
      <c r="Y54" s="70">
        <v>47</v>
      </c>
      <c r="Z54" s="70">
        <f t="shared" si="7"/>
        <v>360</v>
      </c>
      <c r="AA54" s="70">
        <f t="shared" si="8"/>
        <v>0</v>
      </c>
      <c r="AB54" s="70">
        <f>(AA54)*(24.33333*INPUT!$G$10)</f>
        <v>0</v>
      </c>
      <c r="AC54" s="70">
        <f>IF(AB54&gt;0,((Y54^(PROCESSES1!$C$15))*AB54),0)</f>
        <v>0</v>
      </c>
      <c r="AK54" s="10"/>
      <c r="AL54" s="10"/>
      <c r="AN54" s="6"/>
      <c r="AO54" s="10"/>
      <c r="AP54" s="6"/>
      <c r="AQ54" s="10"/>
    </row>
    <row r="55" spans="2:43">
      <c r="B55" s="29" t="s">
        <v>35</v>
      </c>
      <c r="C55" s="27">
        <f>INPUT!K53</f>
        <v>48</v>
      </c>
      <c r="D55" s="36">
        <f>INPUT!L53</f>
        <v>0.69552849182533516</v>
      </c>
      <c r="E55" s="27">
        <f t="shared" si="3"/>
        <v>0.7</v>
      </c>
      <c r="F55" s="27">
        <f>LOOKUP(E55,PROCESSES1!$H$6:$H$34,PROCESSES1!$J$6:$J$34)</f>
        <v>165</v>
      </c>
      <c r="G55" s="27">
        <f>LOOKUP(E55,PROCESSES1!$H$6:$H$35,PROCESSES1!$L$6:$L$35)</f>
        <v>74</v>
      </c>
      <c r="J55" s="29" t="s">
        <v>35</v>
      </c>
      <c r="K55" s="36">
        <f>INPUT!K53</f>
        <v>48</v>
      </c>
      <c r="L55" s="36">
        <f>INPUT!M53</f>
        <v>0.68653653282899652</v>
      </c>
      <c r="M55" s="36">
        <f t="shared" si="4"/>
        <v>0.6</v>
      </c>
      <c r="N55" s="36">
        <f>IF(M55=0,0,LOOKUP(M55,PROCESSES1!$H$6:$H$34,PROCESSES1!$J$6:$J$34))</f>
        <v>165</v>
      </c>
      <c r="O55" s="36">
        <f>IF(M55=0,0,LOOKUP(M55,PROCESSES1!$H$6:$H$35,PROCESSES1!$L$6:$L$35))</f>
        <v>74</v>
      </c>
      <c r="R55" s="29" t="s">
        <v>35</v>
      </c>
      <c r="S55" s="70">
        <f t="shared" si="0"/>
        <v>74</v>
      </c>
      <c r="T55" s="70">
        <f t="shared" si="1"/>
        <v>74</v>
      </c>
      <c r="U55" s="70">
        <f t="shared" si="5"/>
        <v>0</v>
      </c>
      <c r="V55" s="3">
        <f>INPUT!$G$4*60</f>
        <v>352.2</v>
      </c>
      <c r="Y55" s="70">
        <v>48</v>
      </c>
      <c r="Z55" s="70">
        <f t="shared" si="7"/>
        <v>360</v>
      </c>
      <c r="AA55" s="70">
        <f t="shared" si="8"/>
        <v>0</v>
      </c>
      <c r="AB55" s="70">
        <f>(AA55)*(24.33333*INPUT!$G$10)</f>
        <v>0</v>
      </c>
      <c r="AC55" s="70">
        <f>IF(AB55&gt;0,((Y55^(PROCESSES1!$C$15))*AB55),0)</f>
        <v>0</v>
      </c>
      <c r="AK55" s="10"/>
      <c r="AL55" s="10"/>
      <c r="AN55" s="6"/>
      <c r="AO55" s="10"/>
      <c r="AP55" s="6"/>
      <c r="AQ55" s="10"/>
    </row>
    <row r="56" spans="2:43">
      <c r="B56" s="28" t="s">
        <v>24</v>
      </c>
      <c r="C56" s="27">
        <f>INPUT!K54</f>
        <v>49</v>
      </c>
      <c r="D56" s="36">
        <f>INPUT!L54</f>
        <v>0.10649240066225223</v>
      </c>
      <c r="E56" s="27">
        <f t="shared" si="3"/>
        <v>0.2</v>
      </c>
      <c r="F56" s="27">
        <f>LOOKUP(E56,PROCESSES1!$H$6:$H$34,PROCESSES1!$J$6:$J$34)</f>
        <v>41</v>
      </c>
      <c r="G56" s="27">
        <f>LOOKUP(E56,PROCESSES1!$H$6:$H$35,PROCESSES1!$L$6:$L$35)</f>
        <v>19</v>
      </c>
      <c r="J56" s="28" t="s">
        <v>24</v>
      </c>
      <c r="K56" s="36">
        <f>INPUT!K54</f>
        <v>49</v>
      </c>
      <c r="L56" s="36">
        <f>INPUT!M54</f>
        <v>0.10523478401940772</v>
      </c>
      <c r="M56" s="36">
        <f t="shared" si="4"/>
        <v>0.1</v>
      </c>
      <c r="N56" s="36">
        <f>IF(M56=0,0,LOOKUP(M56,PROCESSES1!$H$6:$H$34,PROCESSES1!$J$6:$J$34))</f>
        <v>23</v>
      </c>
      <c r="O56" s="36">
        <f>IF(M56=0,0,LOOKUP(M56,PROCESSES1!$H$6:$H$35,PROCESSES1!$L$6:$L$35))</f>
        <v>10</v>
      </c>
      <c r="R56" s="28" t="s">
        <v>24</v>
      </c>
      <c r="S56" s="70">
        <f t="shared" si="0"/>
        <v>10</v>
      </c>
      <c r="T56" s="70">
        <f t="shared" si="1"/>
        <v>19</v>
      </c>
      <c r="U56" s="70">
        <f t="shared" si="5"/>
        <v>9</v>
      </c>
      <c r="V56" s="3">
        <f>INPUT!$G$4*60</f>
        <v>352.2</v>
      </c>
      <c r="Y56" s="70">
        <v>49</v>
      </c>
      <c r="Z56" s="70">
        <f t="shared" si="7"/>
        <v>360</v>
      </c>
      <c r="AA56" s="70">
        <f t="shared" si="8"/>
        <v>0</v>
      </c>
      <c r="AB56" s="70">
        <f>(AA56)*(24.33333*INPUT!$G$10)</f>
        <v>0</v>
      </c>
      <c r="AC56" s="70">
        <f>IF(AB56&gt;0,((Y56^(PROCESSES1!$C$15))*AB56),0)</f>
        <v>0</v>
      </c>
      <c r="AK56" s="10"/>
      <c r="AL56" s="10"/>
      <c r="AN56" s="6"/>
      <c r="AO56" s="10"/>
      <c r="AP56" s="6"/>
      <c r="AQ56" s="10"/>
    </row>
    <row r="57" spans="2:43">
      <c r="B57" s="28" t="s">
        <v>25</v>
      </c>
      <c r="C57" s="27">
        <f>INPUT!K55</f>
        <v>50</v>
      </c>
      <c r="D57" s="36">
        <f>INPUT!L55</f>
        <v>0.66557750413907635</v>
      </c>
      <c r="E57" s="27">
        <f t="shared" si="3"/>
        <v>0.7</v>
      </c>
      <c r="F57" s="27">
        <f>LOOKUP(E57,PROCESSES1!$H$6:$H$34,PROCESSES1!$J$6:$J$34)</f>
        <v>165</v>
      </c>
      <c r="G57" s="27">
        <f>LOOKUP(E57,PROCESSES1!$H$6:$H$35,PROCESSES1!$L$6:$L$35)</f>
        <v>74</v>
      </c>
      <c r="J57" s="28" t="s">
        <v>25</v>
      </c>
      <c r="K57" s="36">
        <f>INPUT!K55</f>
        <v>50</v>
      </c>
      <c r="L57" s="36">
        <f>INPUT!M55</f>
        <v>0.65803180428200936</v>
      </c>
      <c r="M57" s="36">
        <f t="shared" si="4"/>
        <v>0.6</v>
      </c>
      <c r="N57" s="36">
        <f>IF(M57=0,0,LOOKUP(M57,PROCESSES1!$H$6:$H$34,PROCESSES1!$J$6:$J$34))</f>
        <v>165</v>
      </c>
      <c r="O57" s="36">
        <f>IF(M57=0,0,LOOKUP(M57,PROCESSES1!$H$6:$H$35,PROCESSES1!$L$6:$L$35))</f>
        <v>74</v>
      </c>
      <c r="R57" s="28" t="s">
        <v>25</v>
      </c>
      <c r="S57" s="70">
        <f t="shared" si="0"/>
        <v>74</v>
      </c>
      <c r="T57" s="70">
        <f t="shared" si="1"/>
        <v>74</v>
      </c>
      <c r="U57" s="70">
        <f t="shared" si="5"/>
        <v>0</v>
      </c>
      <c r="V57" s="3">
        <f>INPUT!$G$4*60</f>
        <v>352.2</v>
      </c>
      <c r="Y57" s="70">
        <v>50</v>
      </c>
      <c r="Z57" s="70">
        <f t="shared" si="7"/>
        <v>360</v>
      </c>
      <c r="AA57" s="70">
        <f t="shared" si="8"/>
        <v>0</v>
      </c>
      <c r="AB57" s="70">
        <f>(AA57)*(24.33333*INPUT!$G$10)</f>
        <v>0</v>
      </c>
      <c r="AC57" s="70">
        <f>IF(AB57&gt;0,((Y57^(PROCESSES1!$C$15))*AB57),0)</f>
        <v>0</v>
      </c>
      <c r="AK57" s="10"/>
      <c r="AL57" s="10"/>
      <c r="AN57" s="6"/>
      <c r="AO57" s="10"/>
      <c r="AP57" s="6"/>
      <c r="AQ57" s="10"/>
    </row>
    <row r="58" spans="2:43">
      <c r="B58" s="28" t="s">
        <v>26</v>
      </c>
      <c r="C58" s="27">
        <f>INPUT!K56</f>
        <v>51</v>
      </c>
      <c r="D58" s="36">
        <f>INPUT!L56</f>
        <v>1.1048586568708669</v>
      </c>
      <c r="E58" s="27">
        <f t="shared" si="3"/>
        <v>1.2000000000000002</v>
      </c>
      <c r="F58" s="27">
        <f>LOOKUP(E58,PROCESSES1!$H$6:$H$34,PROCESSES1!$J$6:$J$34)</f>
        <v>422</v>
      </c>
      <c r="G58" s="27">
        <f>LOOKUP(E58,PROCESSES1!$H$6:$H$35,PROCESSES1!$L$6:$L$35)</f>
        <v>190</v>
      </c>
      <c r="J58" s="28" t="s">
        <v>26</v>
      </c>
      <c r="K58" s="36">
        <f>INPUT!K56</f>
        <v>51</v>
      </c>
      <c r="L58" s="36">
        <f>INPUT!M56</f>
        <v>1.0922824904424215</v>
      </c>
      <c r="M58" s="36">
        <f t="shared" si="4"/>
        <v>1</v>
      </c>
      <c r="N58" s="36">
        <f>IF(M58=0,0,LOOKUP(M58,PROCESSES1!$H$6:$H$34,PROCESSES1!$J$6:$J$34))</f>
        <v>334</v>
      </c>
      <c r="O58" s="36">
        <f>IF(M58=0,0,LOOKUP(M58,PROCESSES1!$H$6:$H$35,PROCESSES1!$L$6:$L$35))</f>
        <v>150</v>
      </c>
      <c r="R58" s="28" t="s">
        <v>26</v>
      </c>
      <c r="S58" s="70">
        <f t="shared" si="0"/>
        <v>150</v>
      </c>
      <c r="T58" s="70">
        <f t="shared" si="1"/>
        <v>190</v>
      </c>
      <c r="U58" s="70">
        <f t="shared" si="5"/>
        <v>40</v>
      </c>
      <c r="V58" s="3">
        <f>INPUT!$G$4*60</f>
        <v>352.2</v>
      </c>
      <c r="Y58" s="70">
        <v>51</v>
      </c>
      <c r="Z58" s="70">
        <f t="shared" si="7"/>
        <v>360</v>
      </c>
      <c r="AA58" s="70">
        <f t="shared" si="8"/>
        <v>0</v>
      </c>
      <c r="AB58" s="70">
        <f>(AA58)*(24.33333*INPUT!$G$10)</f>
        <v>0</v>
      </c>
      <c r="AC58" s="70">
        <f>IF(AB58&gt;0,((Y58^(PROCESSES1!$C$15))*AB58),0)</f>
        <v>0</v>
      </c>
      <c r="AK58" s="10"/>
      <c r="AL58" s="10"/>
      <c r="AN58" s="6"/>
      <c r="AO58" s="10"/>
      <c r="AP58" s="6"/>
      <c r="AQ58" s="10"/>
    </row>
    <row r="59" spans="2:43">
      <c r="B59" s="28" t="s">
        <v>27</v>
      </c>
      <c r="C59" s="27">
        <f>INPUT!K57</f>
        <v>52</v>
      </c>
      <c r="D59" s="36">
        <f>INPUT!L57</f>
        <v>1.1514490821606023</v>
      </c>
      <c r="E59" s="27">
        <f t="shared" si="3"/>
        <v>1.2000000000000002</v>
      </c>
      <c r="F59" s="27">
        <f>LOOKUP(E59,PROCESSES1!$H$6:$H$34,PROCESSES1!$J$6:$J$34)</f>
        <v>422</v>
      </c>
      <c r="G59" s="27">
        <f>LOOKUP(E59,PROCESSES1!$H$6:$H$35,PROCESSES1!$L$6:$L$35)</f>
        <v>190</v>
      </c>
      <c r="J59" s="28" t="s">
        <v>27</v>
      </c>
      <c r="K59" s="36">
        <f>INPUT!K57</f>
        <v>52</v>
      </c>
      <c r="L59" s="36">
        <f>INPUT!M57</f>
        <v>1.1382441074107346</v>
      </c>
      <c r="M59" s="36">
        <f t="shared" si="4"/>
        <v>1.1000000000000001</v>
      </c>
      <c r="N59" s="36">
        <f>IF(M59=0,0,LOOKUP(M59,PROCESSES1!$H$6:$H$34,PROCESSES1!$J$6:$J$34))</f>
        <v>378</v>
      </c>
      <c r="O59" s="36">
        <f>IF(M59=0,0,LOOKUP(M59,PROCESSES1!$H$6:$H$35,PROCESSES1!$L$6:$L$35))</f>
        <v>170</v>
      </c>
      <c r="R59" s="28" t="s">
        <v>27</v>
      </c>
      <c r="S59" s="70">
        <f t="shared" si="0"/>
        <v>170</v>
      </c>
      <c r="T59" s="70">
        <f t="shared" si="1"/>
        <v>190</v>
      </c>
      <c r="U59" s="70">
        <f t="shared" si="5"/>
        <v>20</v>
      </c>
      <c r="V59" s="3">
        <f>INPUT!$G$4*60</f>
        <v>352.2</v>
      </c>
      <c r="Y59" s="70">
        <v>52</v>
      </c>
      <c r="Z59" s="70">
        <f t="shared" si="7"/>
        <v>360</v>
      </c>
      <c r="AA59" s="70">
        <f t="shared" si="8"/>
        <v>0</v>
      </c>
      <c r="AB59" s="70">
        <f>(AA59)*(24.33333*INPUT!$G$10)</f>
        <v>0</v>
      </c>
      <c r="AC59" s="70">
        <f>IF(AB59&gt;0,((Y59^(PROCESSES1!$C$15))*AB59),0)</f>
        <v>0</v>
      </c>
      <c r="AK59" s="10"/>
      <c r="AL59" s="10"/>
      <c r="AN59" s="6"/>
      <c r="AO59" s="10"/>
      <c r="AP59" s="6"/>
      <c r="AQ59" s="10"/>
    </row>
    <row r="60" spans="2:43">
      <c r="B60" s="28" t="s">
        <v>28</v>
      </c>
      <c r="C60" s="27">
        <f>INPUT!K58</f>
        <v>53</v>
      </c>
      <c r="D60" s="36">
        <f>INPUT!L58</f>
        <v>0.99836625620861508</v>
      </c>
      <c r="E60" s="27">
        <f t="shared" si="3"/>
        <v>1</v>
      </c>
      <c r="F60" s="27">
        <f>LOOKUP(E60,PROCESSES1!$H$6:$H$34,PROCESSES1!$J$6:$J$34)</f>
        <v>334</v>
      </c>
      <c r="G60" s="27">
        <f>LOOKUP(E60,PROCESSES1!$H$6:$H$35,PROCESSES1!$L$6:$L$35)</f>
        <v>150</v>
      </c>
      <c r="J60" s="28" t="s">
        <v>28</v>
      </c>
      <c r="K60" s="36">
        <f>INPUT!K58</f>
        <v>53</v>
      </c>
      <c r="L60" s="36">
        <f>INPUT!M58</f>
        <v>0.98704770642301398</v>
      </c>
      <c r="M60" s="36">
        <f t="shared" si="4"/>
        <v>0.9</v>
      </c>
      <c r="N60" s="36">
        <f>IF(M60=0,0,LOOKUP(M60,PROCESSES1!$H$6:$H$34,PROCESSES1!$J$6:$J$34))</f>
        <v>289</v>
      </c>
      <c r="O60" s="36">
        <f>IF(M60=0,0,LOOKUP(M60,PROCESSES1!$H$6:$H$35,PROCESSES1!$L$6:$L$35))</f>
        <v>130</v>
      </c>
      <c r="R60" s="28" t="s">
        <v>28</v>
      </c>
      <c r="S60" s="70">
        <f t="shared" si="0"/>
        <v>130</v>
      </c>
      <c r="T60" s="70">
        <f t="shared" si="1"/>
        <v>150</v>
      </c>
      <c r="U60" s="70">
        <f t="shared" si="5"/>
        <v>20</v>
      </c>
      <c r="V60" s="3">
        <f>INPUT!$G$4*60</f>
        <v>352.2</v>
      </c>
      <c r="Y60" s="70">
        <v>53</v>
      </c>
      <c r="Z60" s="70">
        <f t="shared" si="7"/>
        <v>360</v>
      </c>
      <c r="AA60" s="70">
        <f t="shared" si="8"/>
        <v>0</v>
      </c>
      <c r="AB60" s="70">
        <f>(AA60)*(24.33333*INPUT!$G$10)</f>
        <v>0</v>
      </c>
      <c r="AC60" s="70">
        <f>IF(AB60&gt;0,((Y60^(PROCESSES1!$C$15))*AB60),0)</f>
        <v>0</v>
      </c>
      <c r="AK60" s="10"/>
      <c r="AL60" s="10"/>
      <c r="AN60" s="6"/>
      <c r="AO60" s="10"/>
      <c r="AP60" s="6"/>
      <c r="AQ60" s="10"/>
    </row>
    <row r="61" spans="2:43">
      <c r="B61" s="28" t="s">
        <v>29</v>
      </c>
      <c r="C61" s="27">
        <f>INPUT!K59</f>
        <v>54</v>
      </c>
      <c r="D61" s="36">
        <f>INPUT!L59</f>
        <v>0.43928115273179053</v>
      </c>
      <c r="E61" s="27">
        <f t="shared" si="3"/>
        <v>0.5</v>
      </c>
      <c r="F61" s="27">
        <f>LOOKUP(E61,PROCESSES1!$H$6:$H$34,PROCESSES1!$J$6:$J$34)</f>
        <v>129</v>
      </c>
      <c r="G61" s="27">
        <f>LOOKUP(E61,PROCESSES1!$H$6:$H$35,PROCESSES1!$L$6:$L$35)</f>
        <v>58</v>
      </c>
      <c r="J61" s="28" t="s">
        <v>29</v>
      </c>
      <c r="K61" s="36">
        <f>INPUT!K59</f>
        <v>54</v>
      </c>
      <c r="L61" s="36">
        <f>INPUT!M59</f>
        <v>0.43425068616041229</v>
      </c>
      <c r="M61" s="36">
        <f t="shared" si="4"/>
        <v>0.4</v>
      </c>
      <c r="N61" s="36">
        <f>IF(M61=0,0,LOOKUP(M61,PROCESSES1!$H$6:$H$34,PROCESSES1!$J$6:$J$34))</f>
        <v>95</v>
      </c>
      <c r="O61" s="36">
        <f>IF(M61=0,0,LOOKUP(M61,PROCESSES1!$H$6:$H$35,PROCESSES1!$L$6:$L$35))</f>
        <v>43</v>
      </c>
      <c r="R61" s="28" t="s">
        <v>29</v>
      </c>
      <c r="S61" s="70">
        <f t="shared" si="0"/>
        <v>43</v>
      </c>
      <c r="T61" s="70">
        <f t="shared" si="1"/>
        <v>58</v>
      </c>
      <c r="U61" s="70">
        <f t="shared" si="5"/>
        <v>15</v>
      </c>
      <c r="V61" s="3">
        <f>INPUT!$G$4*60</f>
        <v>352.2</v>
      </c>
      <c r="Y61" s="70">
        <v>54</v>
      </c>
      <c r="Z61" s="70">
        <f t="shared" si="7"/>
        <v>360</v>
      </c>
      <c r="AA61" s="70">
        <f t="shared" si="8"/>
        <v>0</v>
      </c>
      <c r="AB61" s="70">
        <f>(AA61)*(24.33333*INPUT!$G$10)</f>
        <v>0</v>
      </c>
      <c r="AC61" s="70">
        <f>IF(AB61&gt;0,((Y61^(PROCESSES1!$C$15))*AB61),0)</f>
        <v>0</v>
      </c>
      <c r="AK61" s="10"/>
      <c r="AL61" s="10"/>
      <c r="AN61" s="6"/>
      <c r="AO61" s="10"/>
      <c r="AP61" s="6"/>
      <c r="AQ61" s="10"/>
    </row>
    <row r="62" spans="2:43">
      <c r="B62" s="28" t="s">
        <v>30</v>
      </c>
      <c r="C62" s="27">
        <f>INPUT!K60</f>
        <v>55</v>
      </c>
      <c r="D62" s="36">
        <f>INPUT!L60</f>
        <v>5.9901975372516895E-2</v>
      </c>
      <c r="E62" s="27">
        <f t="shared" si="3"/>
        <v>0.1</v>
      </c>
      <c r="F62" s="27">
        <f>LOOKUP(E62,PROCESSES1!$H$6:$H$34,PROCESSES1!$J$6:$J$34)</f>
        <v>23</v>
      </c>
      <c r="G62" s="27">
        <f>LOOKUP(E62,PROCESSES1!$H$6:$H$35,PROCESSES1!$L$6:$L$35)</f>
        <v>10</v>
      </c>
      <c r="J62" s="28" t="s">
        <v>30</v>
      </c>
      <c r="K62" s="36">
        <f>INPUT!K60</f>
        <v>55</v>
      </c>
      <c r="L62" s="36">
        <f>INPUT!M60</f>
        <v>5.9273167051094616E-2</v>
      </c>
      <c r="M62" s="36">
        <f t="shared" si="4"/>
        <v>0</v>
      </c>
      <c r="N62" s="36">
        <f>IF(M62=0,0,LOOKUP(M62,PROCESSES1!$H$6:$H$34,PROCESSES1!$J$6:$J$34))</f>
        <v>0</v>
      </c>
      <c r="O62" s="36">
        <f>IF(M62=0,0,LOOKUP(M62,PROCESSES1!$H$6:$H$35,PROCESSES1!$L$6:$L$35))</f>
        <v>0</v>
      </c>
      <c r="R62" s="28" t="s">
        <v>30</v>
      </c>
      <c r="S62" s="70">
        <f t="shared" si="0"/>
        <v>0</v>
      </c>
      <c r="T62" s="70">
        <f t="shared" si="1"/>
        <v>10</v>
      </c>
      <c r="U62" s="70">
        <f t="shared" si="5"/>
        <v>10</v>
      </c>
      <c r="V62" s="3">
        <f>INPUT!$G$4*60</f>
        <v>352.2</v>
      </c>
      <c r="Y62" s="70">
        <v>55</v>
      </c>
      <c r="Z62" s="70">
        <f t="shared" si="7"/>
        <v>360</v>
      </c>
      <c r="AA62" s="70">
        <f t="shared" si="8"/>
        <v>0</v>
      </c>
      <c r="AB62" s="70">
        <f>(AA62)*(24.33333*INPUT!$G$10)</f>
        <v>0</v>
      </c>
      <c r="AC62" s="70">
        <f>IF(AB62&gt;0,((Y62^(PROCESSES1!$C$15))*AB62),0)</f>
        <v>0</v>
      </c>
      <c r="AK62" s="10"/>
      <c r="AL62" s="10"/>
      <c r="AN62" s="6"/>
      <c r="AO62" s="10"/>
      <c r="AP62" s="6"/>
      <c r="AQ62" s="10"/>
    </row>
    <row r="63" spans="2:43">
      <c r="B63" s="28" t="s">
        <v>31</v>
      </c>
      <c r="C63" s="27">
        <f>INPUT!K61</f>
        <v>56</v>
      </c>
      <c r="D63" s="36">
        <f>INPUT!L61</f>
        <v>0.45259270281457209</v>
      </c>
      <c r="E63" s="27">
        <f t="shared" si="3"/>
        <v>0.5</v>
      </c>
      <c r="F63" s="27">
        <f>LOOKUP(E63,PROCESSES1!$H$6:$H$34,PROCESSES1!$J$6:$J$34)</f>
        <v>129</v>
      </c>
      <c r="G63" s="27">
        <f>LOOKUP(E63,PROCESSES1!$H$6:$H$35,PROCESSES1!$L$6:$L$35)</f>
        <v>58</v>
      </c>
      <c r="J63" s="28" t="s">
        <v>31</v>
      </c>
      <c r="K63" s="36">
        <f>INPUT!K61</f>
        <v>56</v>
      </c>
      <c r="L63" s="36">
        <f>INPUT!M61</f>
        <v>0.44756223624319391</v>
      </c>
      <c r="M63" s="36">
        <f t="shared" si="4"/>
        <v>0.4</v>
      </c>
      <c r="N63" s="36">
        <f>IF(M63=0,0,LOOKUP(M63,PROCESSES1!$H$6:$H$34,PROCESSES1!$J$6:$J$34))</f>
        <v>95</v>
      </c>
      <c r="O63" s="36">
        <f>IF(M63=0,0,LOOKUP(M63,PROCESSES1!$H$6:$H$35,PROCESSES1!$L$6:$L$35))</f>
        <v>43</v>
      </c>
      <c r="R63" s="28" t="s">
        <v>31</v>
      </c>
      <c r="S63" s="70">
        <f t="shared" si="0"/>
        <v>43</v>
      </c>
      <c r="T63" s="70">
        <f t="shared" si="1"/>
        <v>58</v>
      </c>
      <c r="U63" s="70">
        <f t="shared" si="5"/>
        <v>15</v>
      </c>
      <c r="V63" s="3">
        <f>INPUT!$G$4*60</f>
        <v>352.2</v>
      </c>
      <c r="Y63" s="70">
        <v>56</v>
      </c>
      <c r="Z63" s="70">
        <f t="shared" si="7"/>
        <v>360</v>
      </c>
      <c r="AA63" s="70">
        <f t="shared" si="8"/>
        <v>0</v>
      </c>
      <c r="AB63" s="70">
        <f>(AA63)*(24.33333*INPUT!$G$10)</f>
        <v>0</v>
      </c>
      <c r="AC63" s="70">
        <f>IF(AB63&gt;0,((Y63^(PROCESSES1!$C$15))*AB63),0)</f>
        <v>0</v>
      </c>
      <c r="AK63" s="10"/>
      <c r="AL63" s="10"/>
      <c r="AN63" s="6"/>
      <c r="AO63" s="10"/>
      <c r="AP63" s="6"/>
      <c r="AQ63" s="10"/>
    </row>
    <row r="64" spans="2:43">
      <c r="B64" s="28" t="s">
        <v>32</v>
      </c>
      <c r="C64" s="27">
        <f>INPUT!K62</f>
        <v>57</v>
      </c>
      <c r="D64" s="36">
        <f>INPUT!L62</f>
        <v>0.81866033009106431</v>
      </c>
      <c r="E64" s="27">
        <f t="shared" si="3"/>
        <v>0.9</v>
      </c>
      <c r="F64" s="27">
        <f>LOOKUP(E64,PROCESSES1!$H$6:$H$34,PROCESSES1!$J$6:$J$34)</f>
        <v>289</v>
      </c>
      <c r="G64" s="27">
        <f>LOOKUP(E64,PROCESSES1!$H$6:$H$35,PROCESSES1!$L$6:$L$35)</f>
        <v>130</v>
      </c>
      <c r="J64" s="28" t="s">
        <v>32</v>
      </c>
      <c r="K64" s="36">
        <f>INPUT!K62</f>
        <v>57</v>
      </c>
      <c r="L64" s="36">
        <f>INPUT!M62</f>
        <v>0.80922820526973005</v>
      </c>
      <c r="M64" s="36">
        <f t="shared" si="4"/>
        <v>0.8</v>
      </c>
      <c r="N64" s="36">
        <f>IF(M64=0,0,LOOKUP(M64,PROCESSES1!$H$6:$H$34,PROCESSES1!$J$6:$J$34))</f>
        <v>245</v>
      </c>
      <c r="O64" s="36">
        <f>IF(M64=0,0,LOOKUP(M64,PROCESSES1!$H$6:$H$35,PROCESSES1!$L$6:$L$35))</f>
        <v>110</v>
      </c>
      <c r="R64" s="28" t="s">
        <v>32</v>
      </c>
      <c r="S64" s="70">
        <f t="shared" si="0"/>
        <v>110</v>
      </c>
      <c r="T64" s="70">
        <f t="shared" si="1"/>
        <v>130</v>
      </c>
      <c r="U64" s="70">
        <f t="shared" si="5"/>
        <v>20</v>
      </c>
      <c r="V64" s="3">
        <f>INPUT!$G$4*60</f>
        <v>352.2</v>
      </c>
      <c r="Y64" s="70">
        <v>57</v>
      </c>
      <c r="Z64" s="70">
        <f t="shared" si="7"/>
        <v>360</v>
      </c>
      <c r="AA64" s="70">
        <f t="shared" si="8"/>
        <v>0</v>
      </c>
      <c r="AB64" s="70">
        <f>(AA64)*(24.33333*INPUT!$G$10)</f>
        <v>0</v>
      </c>
      <c r="AC64" s="70">
        <f>IF(AB64&gt;0,((Y64^(PROCESSES1!$C$15))*AB64),0)</f>
        <v>0</v>
      </c>
      <c r="AK64" s="10"/>
      <c r="AL64" s="10"/>
      <c r="AN64" s="6"/>
      <c r="AO64" s="10"/>
      <c r="AP64" s="6"/>
      <c r="AQ64" s="10"/>
    </row>
    <row r="65" spans="2:43">
      <c r="B65" s="28" t="s">
        <v>33</v>
      </c>
      <c r="C65" s="27">
        <f>INPUT!K63</f>
        <v>58</v>
      </c>
      <c r="D65" s="36">
        <f>INPUT!L63</f>
        <v>1.1048586568708669</v>
      </c>
      <c r="E65" s="27">
        <f t="shared" si="3"/>
        <v>1.2000000000000002</v>
      </c>
      <c r="F65" s="27">
        <f>LOOKUP(E65,PROCESSES1!$H$6:$H$34,PROCESSES1!$J$6:$J$34)</f>
        <v>422</v>
      </c>
      <c r="G65" s="27">
        <f>LOOKUP(E65,PROCESSES1!$H$6:$H$35,PROCESSES1!$L$6:$L$35)</f>
        <v>190</v>
      </c>
      <c r="J65" s="28" t="s">
        <v>33</v>
      </c>
      <c r="K65" s="36">
        <f>INPUT!K63</f>
        <v>58</v>
      </c>
      <c r="L65" s="36">
        <f>INPUT!M63</f>
        <v>1.0922824904424215</v>
      </c>
      <c r="M65" s="36">
        <f t="shared" si="4"/>
        <v>1</v>
      </c>
      <c r="N65" s="36">
        <f>IF(M65=0,0,LOOKUP(M65,PROCESSES1!$H$6:$H$34,PROCESSES1!$J$6:$J$34))</f>
        <v>334</v>
      </c>
      <c r="O65" s="36">
        <f>IF(M65=0,0,LOOKUP(M65,PROCESSES1!$H$6:$H$35,PROCESSES1!$L$6:$L$35))</f>
        <v>150</v>
      </c>
      <c r="R65" s="28" t="s">
        <v>33</v>
      </c>
      <c r="S65" s="70">
        <f t="shared" si="0"/>
        <v>150</v>
      </c>
      <c r="T65" s="70">
        <f t="shared" si="1"/>
        <v>190</v>
      </c>
      <c r="U65" s="70">
        <f t="shared" si="5"/>
        <v>40</v>
      </c>
      <c r="V65" s="3">
        <f>INPUT!$G$4*60</f>
        <v>352.2</v>
      </c>
      <c r="Y65" s="70">
        <v>58</v>
      </c>
      <c r="Z65" s="70">
        <f t="shared" si="7"/>
        <v>360</v>
      </c>
      <c r="AA65" s="70">
        <f t="shared" si="8"/>
        <v>0</v>
      </c>
      <c r="AB65" s="70">
        <f>(AA65)*(24.33333*INPUT!$G$10)</f>
        <v>0</v>
      </c>
      <c r="AC65" s="70">
        <f>IF(AB65&gt;0,((Y65^(PROCESSES1!$C$15))*AB65),0)</f>
        <v>0</v>
      </c>
      <c r="AK65" s="10"/>
      <c r="AL65" s="10"/>
      <c r="AN65" s="6"/>
      <c r="AO65" s="10"/>
      <c r="AP65" s="6"/>
      <c r="AQ65" s="10"/>
    </row>
    <row r="66" spans="2:43">
      <c r="B66" s="28" t="s">
        <v>34</v>
      </c>
      <c r="C66" s="27">
        <f>INPUT!K64</f>
        <v>59</v>
      </c>
      <c r="D66" s="36">
        <f>INPUT!L64</f>
        <v>1.0449566814983502</v>
      </c>
      <c r="E66" s="27">
        <f t="shared" si="3"/>
        <v>1.1000000000000001</v>
      </c>
      <c r="F66" s="27">
        <f>LOOKUP(E66,PROCESSES1!$H$6:$H$34,PROCESSES1!$J$6:$J$34)</f>
        <v>378</v>
      </c>
      <c r="G66" s="27">
        <f>LOOKUP(E66,PROCESSES1!$H$6:$H$35,PROCESSES1!$L$6:$L$35)</f>
        <v>170</v>
      </c>
      <c r="J66" s="28" t="s">
        <v>34</v>
      </c>
      <c r="K66" s="36">
        <f>INPUT!K64</f>
        <v>59</v>
      </c>
      <c r="L66" s="36">
        <f>INPUT!M64</f>
        <v>1.0330093233913271</v>
      </c>
      <c r="M66" s="36">
        <f t="shared" si="4"/>
        <v>1</v>
      </c>
      <c r="N66" s="36">
        <f>IF(M66=0,0,LOOKUP(M66,PROCESSES1!$H$6:$H$34,PROCESSES1!$J$6:$J$34))</f>
        <v>334</v>
      </c>
      <c r="O66" s="36">
        <f>IF(M66=0,0,LOOKUP(M66,PROCESSES1!$H$6:$H$35,PROCESSES1!$L$6:$L$35))</f>
        <v>150</v>
      </c>
      <c r="R66" s="28" t="s">
        <v>34</v>
      </c>
      <c r="S66" s="70">
        <f t="shared" si="0"/>
        <v>150</v>
      </c>
      <c r="T66" s="70">
        <f t="shared" si="1"/>
        <v>170</v>
      </c>
      <c r="U66" s="70">
        <f t="shared" si="5"/>
        <v>20</v>
      </c>
      <c r="V66" s="3">
        <f>INPUT!$G$4*60</f>
        <v>352.2</v>
      </c>
      <c r="Y66" s="70">
        <v>59</v>
      </c>
      <c r="Z66" s="70">
        <f t="shared" si="7"/>
        <v>360</v>
      </c>
      <c r="AA66" s="70">
        <f t="shared" si="8"/>
        <v>0</v>
      </c>
      <c r="AB66" s="70">
        <f>(AA66)*(24.33333*INPUT!$G$10)</f>
        <v>0</v>
      </c>
      <c r="AC66" s="70">
        <f>IF(AB66&gt;0,((Y66^(PROCESSES1!$C$15))*AB66),0)</f>
        <v>0</v>
      </c>
      <c r="AK66" s="10"/>
      <c r="AL66" s="10"/>
      <c r="AN66" s="6"/>
      <c r="AO66" s="10"/>
      <c r="AP66" s="6"/>
      <c r="AQ66" s="10"/>
    </row>
    <row r="67" spans="2:43">
      <c r="B67" s="28" t="s">
        <v>35</v>
      </c>
      <c r="C67" s="27">
        <f>INPUT!K65</f>
        <v>60</v>
      </c>
      <c r="D67" s="36">
        <f>INPUT!L65</f>
        <v>0.72547947951159364</v>
      </c>
      <c r="E67" s="27">
        <f t="shared" si="3"/>
        <v>0.79999999999999993</v>
      </c>
      <c r="F67" s="27">
        <f>LOOKUP(E67,PROCESSES1!$H$6:$H$34,PROCESSES1!$J$6:$J$34)</f>
        <v>204</v>
      </c>
      <c r="G67" s="27">
        <f>LOOKUP(E67,PROCESSES1!$H$6:$H$35,PROCESSES1!$L$6:$L$35)</f>
        <v>92</v>
      </c>
      <c r="J67" s="28" t="s">
        <v>35</v>
      </c>
      <c r="K67" s="36">
        <f>INPUT!K65</f>
        <v>60</v>
      </c>
      <c r="L67" s="36">
        <f>INPUT!M65</f>
        <v>0.71730497133310389</v>
      </c>
      <c r="M67" s="36">
        <f t="shared" si="4"/>
        <v>0.7</v>
      </c>
      <c r="N67" s="36">
        <f>IF(M67=0,0,LOOKUP(M67,PROCESSES1!$H$6:$H$34,PROCESSES1!$J$6:$J$34))</f>
        <v>165</v>
      </c>
      <c r="O67" s="36">
        <f>IF(M67=0,0,LOOKUP(M67,PROCESSES1!$H$6:$H$35,PROCESSES1!$L$6:$L$35))</f>
        <v>74</v>
      </c>
      <c r="R67" s="28" t="s">
        <v>35</v>
      </c>
      <c r="S67" s="70">
        <f t="shared" si="0"/>
        <v>74</v>
      </c>
      <c r="T67" s="70">
        <f t="shared" si="1"/>
        <v>92</v>
      </c>
      <c r="U67" s="70">
        <f t="shared" si="5"/>
        <v>18</v>
      </c>
      <c r="V67" s="3">
        <f>INPUT!$G$4*60</f>
        <v>352.2</v>
      </c>
      <c r="Y67" s="70">
        <v>60</v>
      </c>
      <c r="Z67" s="70">
        <f t="shared" si="7"/>
        <v>360</v>
      </c>
      <c r="AA67" s="70">
        <f t="shared" si="8"/>
        <v>0</v>
      </c>
      <c r="AB67" s="70">
        <f>(AA67)*(24.33333*INPUT!$G$10)</f>
        <v>0</v>
      </c>
      <c r="AC67" s="70">
        <f>IF(AB67&gt;0,((Y67^(PROCESSES1!$C$15))*AB67),0)</f>
        <v>0</v>
      </c>
      <c r="AK67" s="10"/>
      <c r="AL67" s="10"/>
      <c r="AN67" s="6"/>
      <c r="AO67" s="10"/>
      <c r="AP67" s="6"/>
      <c r="AQ67" s="10"/>
    </row>
    <row r="68" spans="2:43">
      <c r="B68" s="29" t="s">
        <v>24</v>
      </c>
      <c r="C68" s="27">
        <f>INPUT!K66</f>
        <v>61</v>
      </c>
      <c r="D68" s="36">
        <f>INPUT!L66</f>
        <v>0.1098202881829476</v>
      </c>
      <c r="E68" s="27">
        <f t="shared" si="3"/>
        <v>0.2</v>
      </c>
      <c r="F68" s="27">
        <f>LOOKUP(E68,PROCESSES1!$H$6:$H$34,PROCESSES1!$J$6:$J$34)</f>
        <v>41</v>
      </c>
      <c r="G68" s="27">
        <f>LOOKUP(E68,PROCESSES1!$H$6:$H$35,PROCESSES1!$L$6:$L$35)</f>
        <v>19</v>
      </c>
      <c r="J68" s="29" t="s">
        <v>24</v>
      </c>
      <c r="K68" s="36">
        <f>INPUT!K66</f>
        <v>61</v>
      </c>
      <c r="L68" s="36">
        <f>INPUT!M66</f>
        <v>0.10868843320438756</v>
      </c>
      <c r="M68" s="36">
        <f t="shared" si="4"/>
        <v>0.1</v>
      </c>
      <c r="N68" s="36">
        <f>IF(M68=0,0,LOOKUP(M68,PROCESSES1!$H$6:$H$34,PROCESSES1!$J$6:$J$34))</f>
        <v>23</v>
      </c>
      <c r="O68" s="36">
        <f>IF(M68=0,0,LOOKUP(M68,PROCESSES1!$H$6:$H$35,PROCESSES1!$L$6:$L$35))</f>
        <v>10</v>
      </c>
      <c r="R68" s="29" t="s">
        <v>24</v>
      </c>
      <c r="S68" s="70">
        <f t="shared" si="0"/>
        <v>10</v>
      </c>
      <c r="T68" s="70">
        <f t="shared" si="1"/>
        <v>19</v>
      </c>
      <c r="U68" s="70">
        <f t="shared" si="5"/>
        <v>9</v>
      </c>
      <c r="V68" s="3">
        <f>INPUT!$G$4*60</f>
        <v>352.2</v>
      </c>
      <c r="Y68" s="70">
        <v>61</v>
      </c>
      <c r="Z68" s="70">
        <f t="shared" si="7"/>
        <v>360</v>
      </c>
      <c r="AA68" s="70">
        <f t="shared" si="8"/>
        <v>0</v>
      </c>
      <c r="AB68" s="70">
        <f>(AA68)*(24.33333*INPUT!$G$10)</f>
        <v>0</v>
      </c>
      <c r="AC68" s="70">
        <f>IF(AB68&gt;0,((Y68^(PROCESSES1!$C$15))*AB68),0)</f>
        <v>0</v>
      </c>
      <c r="AK68" s="10"/>
      <c r="AL68" s="10"/>
      <c r="AN68" s="6"/>
      <c r="AO68" s="10"/>
      <c r="AP68" s="6"/>
      <c r="AQ68" s="10"/>
    </row>
    <row r="69" spans="2:43">
      <c r="B69" s="29" t="s">
        <v>25</v>
      </c>
      <c r="C69" s="27">
        <f>INPUT!K67</f>
        <v>62</v>
      </c>
      <c r="D69" s="36">
        <f>INPUT!L67</f>
        <v>0.69220060430463937</v>
      </c>
      <c r="E69" s="27">
        <f t="shared" si="3"/>
        <v>0.7</v>
      </c>
      <c r="F69" s="27">
        <f>LOOKUP(E69,PROCESSES1!$H$6:$H$34,PROCESSES1!$J$6:$J$34)</f>
        <v>165</v>
      </c>
      <c r="G69" s="27">
        <f>LOOKUP(E69,PROCESSES1!$H$6:$H$35,PROCESSES1!$L$6:$L$35)</f>
        <v>74</v>
      </c>
      <c r="J69" s="29" t="s">
        <v>25</v>
      </c>
      <c r="K69" s="36">
        <f>INPUT!K67</f>
        <v>62</v>
      </c>
      <c r="L69" s="36">
        <f>INPUT!M67</f>
        <v>0.68540947443327915</v>
      </c>
      <c r="M69" s="36">
        <f t="shared" si="4"/>
        <v>0.6</v>
      </c>
      <c r="N69" s="36">
        <f>IF(M69=0,0,LOOKUP(M69,PROCESSES1!$H$6:$H$34,PROCESSES1!$J$6:$J$34))</f>
        <v>165</v>
      </c>
      <c r="O69" s="36">
        <f>IF(M69=0,0,LOOKUP(M69,PROCESSES1!$H$6:$H$35,PROCESSES1!$L$6:$L$35))</f>
        <v>74</v>
      </c>
      <c r="R69" s="29" t="s">
        <v>25</v>
      </c>
      <c r="S69" s="70">
        <f t="shared" si="0"/>
        <v>74</v>
      </c>
      <c r="T69" s="70">
        <f t="shared" si="1"/>
        <v>74</v>
      </c>
      <c r="U69" s="70">
        <f t="shared" si="5"/>
        <v>0</v>
      </c>
      <c r="V69" s="3">
        <f>INPUT!$G$4*60</f>
        <v>352.2</v>
      </c>
      <c r="Y69" s="70">
        <v>62</v>
      </c>
      <c r="Z69" s="70">
        <f t="shared" si="7"/>
        <v>360</v>
      </c>
      <c r="AA69" s="70">
        <f t="shared" si="8"/>
        <v>0</v>
      </c>
      <c r="AB69" s="70">
        <f>(AA69)*(24.33333*INPUT!$G$10)</f>
        <v>0</v>
      </c>
      <c r="AC69" s="70">
        <f>IF(AB69&gt;0,((Y69^(PROCESSES1!$C$15))*AB69),0)</f>
        <v>0</v>
      </c>
      <c r="AK69" s="10"/>
      <c r="AL69" s="10"/>
      <c r="AN69" s="6"/>
      <c r="AO69" s="10"/>
      <c r="AP69" s="6"/>
      <c r="AQ69" s="10"/>
    </row>
    <row r="70" spans="2:43">
      <c r="B70" s="29" t="s">
        <v>26</v>
      </c>
      <c r="C70" s="27">
        <f>INPUT!K68</f>
        <v>63</v>
      </c>
      <c r="D70" s="36">
        <f>INPUT!L68</f>
        <v>1.1481211946399068</v>
      </c>
      <c r="E70" s="27">
        <f t="shared" si="3"/>
        <v>1.2000000000000002</v>
      </c>
      <c r="F70" s="27">
        <f>LOOKUP(E70,PROCESSES1!$H$6:$H$34,PROCESSES1!$J$6:$J$34)</f>
        <v>422</v>
      </c>
      <c r="G70" s="27">
        <f>LOOKUP(E70,PROCESSES1!$H$6:$H$35,PROCESSES1!$L$6:$L$35)</f>
        <v>190</v>
      </c>
      <c r="J70" s="29" t="s">
        <v>26</v>
      </c>
      <c r="K70" s="36">
        <f>INPUT!K68</f>
        <v>63</v>
      </c>
      <c r="L70" s="36">
        <f>INPUT!M68</f>
        <v>1.136802644854306</v>
      </c>
      <c r="M70" s="36">
        <f t="shared" si="4"/>
        <v>1.1000000000000001</v>
      </c>
      <c r="N70" s="36">
        <f>IF(M70=0,0,LOOKUP(M70,PROCESSES1!$H$6:$H$34,PROCESSES1!$J$6:$J$34))</f>
        <v>378</v>
      </c>
      <c r="O70" s="36">
        <f>IF(M70=0,0,LOOKUP(M70,PROCESSES1!$H$6:$H$35,PROCESSES1!$L$6:$L$35))</f>
        <v>170</v>
      </c>
      <c r="R70" s="29" t="s">
        <v>26</v>
      </c>
      <c r="S70" s="70">
        <f t="shared" si="0"/>
        <v>170</v>
      </c>
      <c r="T70" s="70">
        <f t="shared" si="1"/>
        <v>190</v>
      </c>
      <c r="U70" s="70">
        <f t="shared" si="5"/>
        <v>20</v>
      </c>
      <c r="V70" s="3">
        <f>INPUT!$G$4*60</f>
        <v>352.2</v>
      </c>
      <c r="Y70" s="70">
        <v>63</v>
      </c>
      <c r="Z70" s="70">
        <f t="shared" si="7"/>
        <v>360</v>
      </c>
      <c r="AA70" s="70">
        <f t="shared" si="8"/>
        <v>0</v>
      </c>
      <c r="AB70" s="70">
        <f>(AA70)*(24.33333*INPUT!$G$10)</f>
        <v>0</v>
      </c>
      <c r="AC70" s="70">
        <f>IF(AB70&gt;0,((Y70^(PROCESSES1!$C$15))*AB70),0)</f>
        <v>0</v>
      </c>
      <c r="AK70" s="10"/>
      <c r="AL70" s="10"/>
      <c r="AN70" s="6"/>
      <c r="AO70" s="10"/>
      <c r="AP70" s="6"/>
      <c r="AQ70" s="10"/>
    </row>
    <row r="71" spans="2:43">
      <c r="B71" s="29" t="s">
        <v>27</v>
      </c>
      <c r="C71" s="27">
        <f>INPUT!K69</f>
        <v>64</v>
      </c>
      <c r="D71" s="36">
        <f>INPUT!L69</f>
        <v>1.1947116199296421</v>
      </c>
      <c r="E71" s="27">
        <f t="shared" si="3"/>
        <v>1.2000000000000002</v>
      </c>
      <c r="F71" s="27">
        <f>LOOKUP(E71,PROCESSES1!$H$6:$H$34,PROCESSES1!$J$6:$J$34)</f>
        <v>422</v>
      </c>
      <c r="G71" s="27">
        <f>LOOKUP(E71,PROCESSES1!$H$6:$H$35,PROCESSES1!$L$6:$L$35)</f>
        <v>190</v>
      </c>
      <c r="J71" s="29" t="s">
        <v>27</v>
      </c>
      <c r="K71" s="36">
        <f>INPUT!K69</f>
        <v>64</v>
      </c>
      <c r="L71" s="36">
        <f>INPUT!M69</f>
        <v>1.1828271426547612</v>
      </c>
      <c r="M71" s="36">
        <f t="shared" si="4"/>
        <v>1.1000000000000001</v>
      </c>
      <c r="N71" s="36">
        <f>IF(M71=0,0,LOOKUP(M71,PROCESSES1!$H$6:$H$34,PROCESSES1!$J$6:$J$34))</f>
        <v>378</v>
      </c>
      <c r="O71" s="36">
        <f>IF(M71=0,0,LOOKUP(M71,PROCESSES1!$H$6:$H$35,PROCESSES1!$L$6:$L$35))</f>
        <v>170</v>
      </c>
      <c r="R71" s="29" t="s">
        <v>27</v>
      </c>
      <c r="S71" s="70">
        <f t="shared" si="0"/>
        <v>170</v>
      </c>
      <c r="T71" s="70">
        <f t="shared" si="1"/>
        <v>190</v>
      </c>
      <c r="U71" s="70">
        <f t="shared" si="5"/>
        <v>20</v>
      </c>
      <c r="V71" s="3">
        <f>INPUT!$G$4*60</f>
        <v>352.2</v>
      </c>
      <c r="Y71" s="70">
        <v>64</v>
      </c>
      <c r="Z71" s="70">
        <f t="shared" si="7"/>
        <v>360</v>
      </c>
      <c r="AA71" s="70">
        <f t="shared" si="8"/>
        <v>0</v>
      </c>
      <c r="AB71" s="70">
        <f>(AA71)*(24.33333*INPUT!$G$10)</f>
        <v>0</v>
      </c>
      <c r="AC71" s="70">
        <f>IF(AB71&gt;0,((Y71^(PROCESSES1!$C$15))*AB71),0)</f>
        <v>0</v>
      </c>
      <c r="AK71" s="10"/>
      <c r="AL71" s="10"/>
      <c r="AN71" s="6"/>
      <c r="AO71" s="10"/>
      <c r="AP71" s="6"/>
      <c r="AQ71" s="10"/>
    </row>
    <row r="72" spans="2:43">
      <c r="B72" s="29" t="s">
        <v>28</v>
      </c>
      <c r="C72" s="27">
        <f>INPUT!K70</f>
        <v>65</v>
      </c>
      <c r="D72" s="36">
        <f>INPUT!L70</f>
        <v>1.0383009064569597</v>
      </c>
      <c r="E72" s="27">
        <f t="shared" si="3"/>
        <v>1.1000000000000001</v>
      </c>
      <c r="F72" s="27">
        <f>LOOKUP(E72,PROCESSES1!$H$6:$H$34,PROCESSES1!$J$6:$J$34)</f>
        <v>378</v>
      </c>
      <c r="G72" s="27">
        <f>LOOKUP(E72,PROCESSES1!$H$6:$H$35,PROCESSES1!$L$6:$L$35)</f>
        <v>170</v>
      </c>
      <c r="J72" s="29" t="s">
        <v>28</v>
      </c>
      <c r="K72" s="36">
        <f>INPUT!K70</f>
        <v>65</v>
      </c>
      <c r="L72" s="36">
        <f>INPUT!M70</f>
        <v>1.0281142116499187</v>
      </c>
      <c r="M72" s="36">
        <f t="shared" si="4"/>
        <v>1</v>
      </c>
      <c r="N72" s="36">
        <f>IF(M72=0,0,LOOKUP(M72,PROCESSES1!$H$6:$H$34,PROCESSES1!$J$6:$J$34))</f>
        <v>334</v>
      </c>
      <c r="O72" s="36">
        <f>IF(M72=0,0,LOOKUP(M72,PROCESSES1!$H$6:$H$35,PROCESSES1!$L$6:$L$35))</f>
        <v>150</v>
      </c>
      <c r="R72" s="29" t="s">
        <v>28</v>
      </c>
      <c r="S72" s="70">
        <f t="shared" ref="S72:S135" si="9">MIN(O72)</f>
        <v>150</v>
      </c>
      <c r="T72" s="70">
        <f t="shared" ref="T72:T135" si="10">G72</f>
        <v>170</v>
      </c>
      <c r="U72" s="70">
        <f t="shared" si="5"/>
        <v>20</v>
      </c>
      <c r="V72" s="3">
        <f>INPUT!$G$4*60</f>
        <v>352.2</v>
      </c>
      <c r="Y72" s="70">
        <v>65</v>
      </c>
      <c r="Z72" s="70">
        <f t="shared" ref="Z72:Z103" si="11">FREQUENCY($U$8:$U$367,Y72)</f>
        <v>360</v>
      </c>
      <c r="AA72" s="70">
        <f t="shared" si="8"/>
        <v>0</v>
      </c>
      <c r="AB72" s="70">
        <f>(AA72)*(24.33333*INPUT!$G$10)</f>
        <v>0</v>
      </c>
      <c r="AC72" s="70">
        <f>IF(AB72&gt;0,((Y72^(PROCESSES1!$C$15))*AB72),0)</f>
        <v>0</v>
      </c>
      <c r="AK72" s="10"/>
      <c r="AL72" s="10"/>
      <c r="AN72" s="6"/>
      <c r="AO72" s="10"/>
      <c r="AP72" s="6"/>
      <c r="AQ72" s="10"/>
    </row>
    <row r="73" spans="2:43">
      <c r="B73" s="29" t="s">
        <v>29</v>
      </c>
      <c r="C73" s="27">
        <f>INPUT!K71</f>
        <v>66</v>
      </c>
      <c r="D73" s="36">
        <f>INPUT!L71</f>
        <v>0.45592059033526744</v>
      </c>
      <c r="E73" s="27">
        <f t="shared" ref="E73:E136" si="12">ROUNDUP(D73,1)</f>
        <v>0.5</v>
      </c>
      <c r="F73" s="27">
        <f>LOOKUP(E73,PROCESSES1!$H$6:$H$34,PROCESSES1!$J$6:$J$34)</f>
        <v>129</v>
      </c>
      <c r="G73" s="27">
        <f>LOOKUP(E73,PROCESSES1!$H$6:$H$35,PROCESSES1!$L$6:$L$35)</f>
        <v>58</v>
      </c>
      <c r="J73" s="29" t="s">
        <v>29</v>
      </c>
      <c r="K73" s="36">
        <f>INPUT!K71</f>
        <v>66</v>
      </c>
      <c r="L73" s="36">
        <f>INPUT!M71</f>
        <v>0.451393170421027</v>
      </c>
      <c r="M73" s="36">
        <f t="shared" ref="M73:M136" si="13">ROUNDDOWN(L73,1)</f>
        <v>0.4</v>
      </c>
      <c r="N73" s="36">
        <f>IF(M73=0,0,LOOKUP(M73,PROCESSES1!$H$6:$H$34,PROCESSES1!$J$6:$J$34))</f>
        <v>95</v>
      </c>
      <c r="O73" s="36">
        <f>IF(M73=0,0,LOOKUP(M73,PROCESSES1!$H$6:$H$35,PROCESSES1!$L$6:$L$35))</f>
        <v>43</v>
      </c>
      <c r="R73" s="29" t="s">
        <v>29</v>
      </c>
      <c r="S73" s="70">
        <f t="shared" si="9"/>
        <v>43</v>
      </c>
      <c r="T73" s="70">
        <f t="shared" si="10"/>
        <v>58</v>
      </c>
      <c r="U73" s="70">
        <f t="shared" ref="U73:U136" si="14">ROUNDUP((T73-S73),0)</f>
        <v>15</v>
      </c>
      <c r="V73" s="3">
        <f>INPUT!$G$4*60</f>
        <v>352.2</v>
      </c>
      <c r="Y73" s="70">
        <v>66</v>
      </c>
      <c r="Z73" s="70">
        <f t="shared" si="11"/>
        <v>360</v>
      </c>
      <c r="AA73" s="70">
        <f t="shared" ref="AA73:AA104" si="15">(Z73-Z72)*V73</f>
        <v>0</v>
      </c>
      <c r="AB73" s="70">
        <f>(AA73)*(24.33333*INPUT!$G$10)</f>
        <v>0</v>
      </c>
      <c r="AC73" s="70">
        <f>IF(AB73&gt;0,((Y73^(PROCESSES1!$C$15))*AB73),0)</f>
        <v>0</v>
      </c>
      <c r="AK73" s="10"/>
      <c r="AL73" s="10"/>
      <c r="AN73" s="6"/>
      <c r="AO73" s="10"/>
      <c r="AP73" s="6"/>
      <c r="AQ73" s="10"/>
    </row>
    <row r="74" spans="2:43">
      <c r="B74" s="29" t="s">
        <v>30</v>
      </c>
      <c r="C74" s="27">
        <f>INPUT!K72</f>
        <v>67</v>
      </c>
      <c r="D74" s="36">
        <f>INPUT!L72</f>
        <v>6.322986289321228E-2</v>
      </c>
      <c r="E74" s="27">
        <f t="shared" si="12"/>
        <v>0.1</v>
      </c>
      <c r="F74" s="27">
        <f>LOOKUP(E74,PROCESSES1!$H$6:$H$34,PROCESSES1!$J$6:$J$34)</f>
        <v>23</v>
      </c>
      <c r="G74" s="27">
        <f>LOOKUP(E74,PROCESSES1!$H$6:$H$35,PROCESSES1!$L$6:$L$35)</f>
        <v>10</v>
      </c>
      <c r="J74" s="29" t="s">
        <v>30</v>
      </c>
      <c r="K74" s="36">
        <f>INPUT!K72</f>
        <v>67</v>
      </c>
      <c r="L74" s="36">
        <f>INPUT!M72</f>
        <v>6.2663935403932225E-2</v>
      </c>
      <c r="M74" s="36">
        <f t="shared" si="13"/>
        <v>0</v>
      </c>
      <c r="N74" s="36">
        <f>IF(M74=0,0,LOOKUP(M74,PROCESSES1!$H$6:$H$34,PROCESSES1!$J$6:$J$34))</f>
        <v>0</v>
      </c>
      <c r="O74" s="36">
        <f>IF(M74=0,0,LOOKUP(M74,PROCESSES1!$H$6:$H$35,PROCESSES1!$L$6:$L$35))</f>
        <v>0</v>
      </c>
      <c r="R74" s="29" t="s">
        <v>30</v>
      </c>
      <c r="S74" s="70">
        <f t="shared" si="9"/>
        <v>0</v>
      </c>
      <c r="T74" s="70">
        <f t="shared" si="10"/>
        <v>10</v>
      </c>
      <c r="U74" s="70">
        <f t="shared" si="14"/>
        <v>10</v>
      </c>
      <c r="V74" s="3">
        <f>INPUT!$G$4*60</f>
        <v>352.2</v>
      </c>
      <c r="Y74" s="70">
        <v>67</v>
      </c>
      <c r="Z74" s="70">
        <f t="shared" si="11"/>
        <v>360</v>
      </c>
      <c r="AA74" s="70">
        <f t="shared" si="15"/>
        <v>0</v>
      </c>
      <c r="AB74" s="70">
        <f>(AA74)*(24.33333*INPUT!$G$10)</f>
        <v>0</v>
      </c>
      <c r="AC74" s="70">
        <f>IF(AB74&gt;0,((Y74^(PROCESSES1!$C$15))*AB74),0)</f>
        <v>0</v>
      </c>
      <c r="AK74" s="10"/>
      <c r="AL74" s="10"/>
      <c r="AN74" s="6"/>
      <c r="AO74" s="10"/>
      <c r="AP74" s="6"/>
      <c r="AQ74" s="10"/>
    </row>
    <row r="75" spans="2:43">
      <c r="B75" s="29" t="s">
        <v>31</v>
      </c>
      <c r="C75" s="27">
        <f>INPUT!K73</f>
        <v>68</v>
      </c>
      <c r="D75" s="36">
        <f>INPUT!L73</f>
        <v>0.47256002793874441</v>
      </c>
      <c r="E75" s="27">
        <f t="shared" si="12"/>
        <v>0.5</v>
      </c>
      <c r="F75" s="27">
        <f>LOOKUP(E75,PROCESSES1!$H$6:$H$34,PROCESSES1!$J$6:$J$34)</f>
        <v>129</v>
      </c>
      <c r="G75" s="27">
        <f>LOOKUP(E75,PROCESSES1!$H$6:$H$35,PROCESSES1!$L$6:$L$35)</f>
        <v>58</v>
      </c>
      <c r="J75" s="29" t="s">
        <v>31</v>
      </c>
      <c r="K75" s="36">
        <f>INPUT!K73</f>
        <v>68</v>
      </c>
      <c r="L75" s="36">
        <f>INPUT!M73</f>
        <v>0.46803260802450403</v>
      </c>
      <c r="M75" s="36">
        <f t="shared" si="13"/>
        <v>0.4</v>
      </c>
      <c r="N75" s="36">
        <f>IF(M75=0,0,LOOKUP(M75,PROCESSES1!$H$6:$H$34,PROCESSES1!$J$6:$J$34))</f>
        <v>95</v>
      </c>
      <c r="O75" s="36">
        <f>IF(M75=0,0,LOOKUP(M75,PROCESSES1!$H$6:$H$35,PROCESSES1!$L$6:$L$35))</f>
        <v>43</v>
      </c>
      <c r="R75" s="29" t="s">
        <v>31</v>
      </c>
      <c r="S75" s="70">
        <f t="shared" si="9"/>
        <v>43</v>
      </c>
      <c r="T75" s="70">
        <f t="shared" si="10"/>
        <v>58</v>
      </c>
      <c r="U75" s="70">
        <f t="shared" si="14"/>
        <v>15</v>
      </c>
      <c r="V75" s="3">
        <f>INPUT!$G$4*60</f>
        <v>352.2</v>
      </c>
      <c r="Y75" s="70">
        <v>68</v>
      </c>
      <c r="Z75" s="70">
        <f t="shared" si="11"/>
        <v>360</v>
      </c>
      <c r="AA75" s="70">
        <f t="shared" si="15"/>
        <v>0</v>
      </c>
      <c r="AB75" s="70">
        <f>(AA75)*(24.33333*INPUT!$G$10)</f>
        <v>0</v>
      </c>
      <c r="AC75" s="70">
        <f>IF(AB75&gt;0,((Y75^(PROCESSES1!$C$15))*AB75),0)</f>
        <v>0</v>
      </c>
      <c r="AK75" s="10"/>
      <c r="AL75" s="10"/>
      <c r="AN75" s="6"/>
      <c r="AO75" s="10"/>
      <c r="AP75" s="6"/>
      <c r="AQ75" s="10"/>
    </row>
    <row r="76" spans="2:43">
      <c r="B76" s="29" t="s">
        <v>32</v>
      </c>
      <c r="C76" s="27">
        <f>INPUT!K74</f>
        <v>69</v>
      </c>
      <c r="D76" s="36">
        <f>INPUT!L74</f>
        <v>0.84861131777732279</v>
      </c>
      <c r="E76" s="27">
        <f t="shared" si="12"/>
        <v>0.9</v>
      </c>
      <c r="F76" s="27">
        <f>LOOKUP(E76,PROCESSES1!$H$6:$H$34,PROCESSES1!$J$6:$J$34)</f>
        <v>289</v>
      </c>
      <c r="G76" s="27">
        <f>LOOKUP(E76,PROCESSES1!$H$6:$H$35,PROCESSES1!$L$6:$L$35)</f>
        <v>130</v>
      </c>
      <c r="J76" s="29" t="s">
        <v>32</v>
      </c>
      <c r="K76" s="36">
        <f>INPUT!K74</f>
        <v>69</v>
      </c>
      <c r="L76" s="36">
        <f>INPUT!M74</f>
        <v>0.84012240543812189</v>
      </c>
      <c r="M76" s="36">
        <f t="shared" si="13"/>
        <v>0.8</v>
      </c>
      <c r="N76" s="36">
        <f>IF(M76=0,0,LOOKUP(M76,PROCESSES1!$H$6:$H$34,PROCESSES1!$J$6:$J$34))</f>
        <v>245</v>
      </c>
      <c r="O76" s="36">
        <f>IF(M76=0,0,LOOKUP(M76,PROCESSES1!$H$6:$H$35,PROCESSES1!$L$6:$L$35))</f>
        <v>110</v>
      </c>
      <c r="R76" s="29" t="s">
        <v>32</v>
      </c>
      <c r="S76" s="70">
        <f t="shared" si="9"/>
        <v>110</v>
      </c>
      <c r="T76" s="70">
        <f t="shared" si="10"/>
        <v>130</v>
      </c>
      <c r="U76" s="70">
        <f t="shared" si="14"/>
        <v>20</v>
      </c>
      <c r="V76" s="3">
        <f>INPUT!$G$4*60</f>
        <v>352.2</v>
      </c>
      <c r="Y76" s="70">
        <v>69</v>
      </c>
      <c r="Z76" s="70">
        <f t="shared" si="11"/>
        <v>360</v>
      </c>
      <c r="AA76" s="70">
        <f t="shared" si="15"/>
        <v>0</v>
      </c>
      <c r="AB76" s="70">
        <f>(AA76)*(24.33333*INPUT!$G$10)</f>
        <v>0</v>
      </c>
      <c r="AC76" s="70">
        <f>IF(AB76&gt;0,((Y76^(PROCESSES1!$C$15))*AB76),0)</f>
        <v>0</v>
      </c>
      <c r="AK76" s="10"/>
      <c r="AL76" s="10"/>
      <c r="AN76" s="6"/>
      <c r="AO76" s="10"/>
      <c r="AP76" s="6"/>
      <c r="AQ76" s="10"/>
    </row>
    <row r="77" spans="2:43">
      <c r="B77" s="29" t="s">
        <v>33</v>
      </c>
      <c r="C77" s="27">
        <f>INPUT!K75</f>
        <v>70</v>
      </c>
      <c r="D77" s="36">
        <f>INPUT!L75</f>
        <v>1.1481211946399068</v>
      </c>
      <c r="E77" s="27">
        <f t="shared" si="12"/>
        <v>1.2000000000000002</v>
      </c>
      <c r="F77" s="27">
        <f>LOOKUP(E77,PROCESSES1!$H$6:$H$34,PROCESSES1!$J$6:$J$34)</f>
        <v>422</v>
      </c>
      <c r="G77" s="27">
        <f>LOOKUP(E77,PROCESSES1!$H$6:$H$35,PROCESSES1!$L$6:$L$35)</f>
        <v>190</v>
      </c>
      <c r="J77" s="29" t="s">
        <v>33</v>
      </c>
      <c r="K77" s="36">
        <f>INPUT!K75</f>
        <v>70</v>
      </c>
      <c r="L77" s="36">
        <f>INPUT!M75</f>
        <v>1.136802644854306</v>
      </c>
      <c r="M77" s="36">
        <f t="shared" si="13"/>
        <v>1.1000000000000001</v>
      </c>
      <c r="N77" s="36">
        <f>IF(M77=0,0,LOOKUP(M77,PROCESSES1!$H$6:$H$34,PROCESSES1!$J$6:$J$34))</f>
        <v>378</v>
      </c>
      <c r="O77" s="36">
        <f>IF(M77=0,0,LOOKUP(M77,PROCESSES1!$H$6:$H$35,PROCESSES1!$L$6:$L$35))</f>
        <v>170</v>
      </c>
      <c r="R77" s="29" t="s">
        <v>33</v>
      </c>
      <c r="S77" s="70">
        <f t="shared" si="9"/>
        <v>170</v>
      </c>
      <c r="T77" s="70">
        <f t="shared" si="10"/>
        <v>190</v>
      </c>
      <c r="U77" s="70">
        <f t="shared" si="14"/>
        <v>20</v>
      </c>
      <c r="V77" s="3">
        <f>INPUT!$G$4*60</f>
        <v>352.2</v>
      </c>
      <c r="Y77" s="70">
        <v>70</v>
      </c>
      <c r="Z77" s="70">
        <f t="shared" si="11"/>
        <v>360</v>
      </c>
      <c r="AA77" s="70">
        <f t="shared" si="15"/>
        <v>0</v>
      </c>
      <c r="AB77" s="70">
        <f>(AA77)*(24.33333*INPUT!$G$10)</f>
        <v>0</v>
      </c>
      <c r="AC77" s="70">
        <f>IF(AB77&gt;0,((Y77^(PROCESSES1!$C$15))*AB77),0)</f>
        <v>0</v>
      </c>
      <c r="AK77" s="10"/>
      <c r="AL77" s="10"/>
      <c r="AN77" s="6"/>
      <c r="AO77" s="10"/>
      <c r="AP77" s="6"/>
      <c r="AQ77" s="10"/>
    </row>
    <row r="78" spans="2:43">
      <c r="B78" s="29" t="s">
        <v>34</v>
      </c>
      <c r="C78" s="27">
        <f>INPUT!K76</f>
        <v>71</v>
      </c>
      <c r="D78" s="36">
        <f>INPUT!L76</f>
        <v>1.0848913317466948</v>
      </c>
      <c r="E78" s="27">
        <f t="shared" si="12"/>
        <v>1.1000000000000001</v>
      </c>
      <c r="F78" s="27">
        <f>LOOKUP(E78,PROCESSES1!$H$6:$H$34,PROCESSES1!$J$6:$J$34)</f>
        <v>378</v>
      </c>
      <c r="G78" s="27">
        <f>LOOKUP(E78,PROCESSES1!$H$6:$H$35,PROCESSES1!$L$6:$L$35)</f>
        <v>170</v>
      </c>
      <c r="J78" s="29" t="s">
        <v>34</v>
      </c>
      <c r="K78" s="36">
        <f>INPUT!K76</f>
        <v>71</v>
      </c>
      <c r="L78" s="36">
        <f>INPUT!M76</f>
        <v>1.074138709450374</v>
      </c>
      <c r="M78" s="36">
        <f t="shared" si="13"/>
        <v>1</v>
      </c>
      <c r="N78" s="36">
        <f>IF(M78=0,0,LOOKUP(M78,PROCESSES1!$H$6:$H$34,PROCESSES1!$J$6:$J$34))</f>
        <v>334</v>
      </c>
      <c r="O78" s="36">
        <f>IF(M78=0,0,LOOKUP(M78,PROCESSES1!$H$6:$H$35,PROCESSES1!$L$6:$L$35))</f>
        <v>150</v>
      </c>
      <c r="R78" s="29" t="s">
        <v>34</v>
      </c>
      <c r="S78" s="70">
        <f t="shared" si="9"/>
        <v>150</v>
      </c>
      <c r="T78" s="70">
        <f t="shared" si="10"/>
        <v>170</v>
      </c>
      <c r="U78" s="70">
        <f t="shared" si="14"/>
        <v>20</v>
      </c>
      <c r="V78" s="3">
        <f>INPUT!$G$4*60</f>
        <v>352.2</v>
      </c>
      <c r="Y78" s="70">
        <v>71</v>
      </c>
      <c r="Z78" s="70">
        <f t="shared" si="11"/>
        <v>360</v>
      </c>
      <c r="AA78" s="70">
        <f t="shared" si="15"/>
        <v>0</v>
      </c>
      <c r="AB78" s="70">
        <f>(AA78)*(24.33333*INPUT!$G$10)</f>
        <v>0</v>
      </c>
      <c r="AC78" s="70">
        <f>IF(AB78&gt;0,((Y78^(PROCESSES1!$C$15))*AB78),0)</f>
        <v>0</v>
      </c>
      <c r="AK78" s="10"/>
      <c r="AL78" s="10"/>
      <c r="AN78" s="6"/>
      <c r="AO78" s="10"/>
      <c r="AP78" s="6"/>
      <c r="AQ78" s="10"/>
    </row>
    <row r="79" spans="2:43">
      <c r="B79" s="29" t="s">
        <v>35</v>
      </c>
      <c r="C79" s="27">
        <f>INPUT!K77</f>
        <v>72</v>
      </c>
      <c r="D79" s="36">
        <f>INPUT!L77</f>
        <v>0.75543046719785212</v>
      </c>
      <c r="E79" s="27">
        <f t="shared" si="12"/>
        <v>0.79999999999999993</v>
      </c>
      <c r="F79" s="27">
        <f>LOOKUP(E79,PROCESSES1!$H$6:$H$34,PROCESSES1!$J$6:$J$34)</f>
        <v>204</v>
      </c>
      <c r="G79" s="27">
        <f>LOOKUP(E79,PROCESSES1!$H$6:$H$35,PROCESSES1!$L$6:$L$35)</f>
        <v>92</v>
      </c>
      <c r="J79" s="29" t="s">
        <v>35</v>
      </c>
      <c r="K79" s="36">
        <f>INPUT!K77</f>
        <v>72</v>
      </c>
      <c r="L79" s="36">
        <f>INPUT!M77</f>
        <v>0.74807340983721127</v>
      </c>
      <c r="M79" s="36">
        <f t="shared" si="13"/>
        <v>0.7</v>
      </c>
      <c r="N79" s="36">
        <f>IF(M79=0,0,LOOKUP(M79,PROCESSES1!$H$6:$H$34,PROCESSES1!$J$6:$J$34))</f>
        <v>165</v>
      </c>
      <c r="O79" s="36">
        <f>IF(M79=0,0,LOOKUP(M79,PROCESSES1!$H$6:$H$35,PROCESSES1!$L$6:$L$35))</f>
        <v>74</v>
      </c>
      <c r="R79" s="29" t="s">
        <v>35</v>
      </c>
      <c r="S79" s="70">
        <f t="shared" si="9"/>
        <v>74</v>
      </c>
      <c r="T79" s="70">
        <f t="shared" si="10"/>
        <v>92</v>
      </c>
      <c r="U79" s="70">
        <f t="shared" si="14"/>
        <v>18</v>
      </c>
      <c r="V79" s="3">
        <f>INPUT!$G$4*60</f>
        <v>352.2</v>
      </c>
      <c r="Y79" s="70">
        <v>72</v>
      </c>
      <c r="Z79" s="70">
        <f t="shared" si="11"/>
        <v>360</v>
      </c>
      <c r="AA79" s="70">
        <f t="shared" si="15"/>
        <v>0</v>
      </c>
      <c r="AB79" s="70">
        <f>(AA79)*(24.33333*INPUT!$G$10)</f>
        <v>0</v>
      </c>
      <c r="AC79" s="70">
        <f>IF(AB79&gt;0,((Y79^(PROCESSES1!$C$15))*AB79),0)</f>
        <v>0</v>
      </c>
      <c r="AK79" s="10"/>
      <c r="AL79" s="10"/>
      <c r="AN79" s="6"/>
      <c r="AO79" s="10"/>
      <c r="AP79" s="6"/>
      <c r="AQ79" s="10"/>
    </row>
    <row r="80" spans="2:43">
      <c r="B80" s="28" t="s">
        <v>24</v>
      </c>
      <c r="C80" s="27">
        <f>INPUT!K78</f>
        <v>73</v>
      </c>
      <c r="D80" s="36">
        <f>INPUT!L78</f>
        <v>0.11314817570364298</v>
      </c>
      <c r="E80" s="27">
        <f t="shared" si="12"/>
        <v>0.2</v>
      </c>
      <c r="F80" s="27">
        <f>LOOKUP(E80,PROCESSES1!$H$6:$H$34,PROCESSES1!$J$6:$J$34)</f>
        <v>41</v>
      </c>
      <c r="G80" s="27">
        <f>LOOKUP(E80,PROCESSES1!$H$6:$H$35,PROCESSES1!$L$6:$L$35)</f>
        <v>19</v>
      </c>
      <c r="J80" s="28" t="s">
        <v>24</v>
      </c>
      <c r="K80" s="36">
        <f>INPUT!K78</f>
        <v>73</v>
      </c>
      <c r="L80" s="36">
        <f>INPUT!M78</f>
        <v>0.1121420823893674</v>
      </c>
      <c r="M80" s="36">
        <f t="shared" si="13"/>
        <v>0.1</v>
      </c>
      <c r="N80" s="36">
        <f>IF(M80=0,0,LOOKUP(M80,PROCESSES1!$H$6:$H$34,PROCESSES1!$J$6:$J$34))</f>
        <v>23</v>
      </c>
      <c r="O80" s="36">
        <f>IF(M80=0,0,LOOKUP(M80,PROCESSES1!$H$6:$H$35,PROCESSES1!$L$6:$L$35))</f>
        <v>10</v>
      </c>
      <c r="R80" s="28" t="s">
        <v>24</v>
      </c>
      <c r="S80" s="70">
        <f t="shared" si="9"/>
        <v>10</v>
      </c>
      <c r="T80" s="70">
        <f t="shared" si="10"/>
        <v>19</v>
      </c>
      <c r="U80" s="70">
        <f t="shared" si="14"/>
        <v>9</v>
      </c>
      <c r="V80" s="3">
        <f>INPUT!$G$4*60</f>
        <v>352.2</v>
      </c>
      <c r="Y80" s="70">
        <v>73</v>
      </c>
      <c r="Z80" s="70">
        <f t="shared" si="11"/>
        <v>360</v>
      </c>
      <c r="AA80" s="70">
        <f t="shared" si="15"/>
        <v>0</v>
      </c>
      <c r="AB80" s="70">
        <f>(AA80)*(24.33333*INPUT!$G$10)</f>
        <v>0</v>
      </c>
      <c r="AC80" s="70">
        <f>IF(AB80&gt;0,((Y80^(PROCESSES1!$C$15))*AB80),0)</f>
        <v>0</v>
      </c>
      <c r="AK80" s="10"/>
      <c r="AL80" s="10"/>
      <c r="AN80" s="6"/>
      <c r="AO80" s="10"/>
      <c r="AP80" s="6"/>
      <c r="AQ80" s="10"/>
    </row>
    <row r="81" spans="2:43">
      <c r="B81" s="28" t="s">
        <v>25</v>
      </c>
      <c r="C81" s="27">
        <f>INPUT!K79</f>
        <v>74</v>
      </c>
      <c r="D81" s="36">
        <f>INPUT!L79</f>
        <v>0.71882370447020238</v>
      </c>
      <c r="E81" s="27">
        <f t="shared" si="12"/>
        <v>0.79999999999999993</v>
      </c>
      <c r="F81" s="27">
        <f>LOOKUP(E81,PROCESSES1!$H$6:$H$34,PROCESSES1!$J$6:$J$34)</f>
        <v>204</v>
      </c>
      <c r="G81" s="27">
        <f>LOOKUP(E81,PROCESSES1!$H$6:$H$35,PROCESSES1!$L$6:$L$35)</f>
        <v>92</v>
      </c>
      <c r="J81" s="28" t="s">
        <v>25</v>
      </c>
      <c r="K81" s="36">
        <f>INPUT!K79</f>
        <v>74</v>
      </c>
      <c r="L81" s="36">
        <f>INPUT!M79</f>
        <v>0.71278714458454895</v>
      </c>
      <c r="M81" s="36">
        <f t="shared" si="13"/>
        <v>0.7</v>
      </c>
      <c r="N81" s="36">
        <f>IF(M81=0,0,LOOKUP(M81,PROCESSES1!$H$6:$H$34,PROCESSES1!$J$6:$J$34))</f>
        <v>165</v>
      </c>
      <c r="O81" s="36">
        <f>IF(M81=0,0,LOOKUP(M81,PROCESSES1!$H$6:$H$35,PROCESSES1!$L$6:$L$35))</f>
        <v>74</v>
      </c>
      <c r="R81" s="28" t="s">
        <v>25</v>
      </c>
      <c r="S81" s="70">
        <f t="shared" si="9"/>
        <v>74</v>
      </c>
      <c r="T81" s="70">
        <f t="shared" si="10"/>
        <v>92</v>
      </c>
      <c r="U81" s="70">
        <f t="shared" si="14"/>
        <v>18</v>
      </c>
      <c r="V81" s="3">
        <f>INPUT!$G$4*60</f>
        <v>352.2</v>
      </c>
      <c r="Y81" s="70">
        <v>74</v>
      </c>
      <c r="Z81" s="70">
        <f t="shared" si="11"/>
        <v>360</v>
      </c>
      <c r="AA81" s="70">
        <f t="shared" si="15"/>
        <v>0</v>
      </c>
      <c r="AB81" s="70">
        <f>(AA81)*(24.33333*INPUT!$G$10)</f>
        <v>0</v>
      </c>
      <c r="AC81" s="70">
        <f>IF(AB81&gt;0,((Y81^(PROCESSES1!$C$15))*AB81),0)</f>
        <v>0</v>
      </c>
      <c r="AK81" s="10"/>
      <c r="AL81" s="10"/>
      <c r="AN81" s="6"/>
      <c r="AO81" s="10"/>
      <c r="AP81" s="6"/>
      <c r="AQ81" s="10"/>
    </row>
    <row r="82" spans="2:43">
      <c r="B82" s="28" t="s">
        <v>26</v>
      </c>
      <c r="C82" s="27">
        <f>INPUT!K80</f>
        <v>75</v>
      </c>
      <c r="D82" s="36">
        <f>INPUT!L80</f>
        <v>1.1913837324089467</v>
      </c>
      <c r="E82" s="27">
        <f t="shared" si="12"/>
        <v>1.2000000000000002</v>
      </c>
      <c r="F82" s="27">
        <f>LOOKUP(E82,PROCESSES1!$H$6:$H$34,PROCESSES1!$J$6:$J$34)</f>
        <v>422</v>
      </c>
      <c r="G82" s="27">
        <f>LOOKUP(E82,PROCESSES1!$H$6:$H$35,PROCESSES1!$L$6:$L$35)</f>
        <v>190</v>
      </c>
      <c r="J82" s="28" t="s">
        <v>26</v>
      </c>
      <c r="K82" s="36">
        <f>INPUT!K80</f>
        <v>75</v>
      </c>
      <c r="L82" s="36">
        <f>INPUT!M80</f>
        <v>1.1813227992661905</v>
      </c>
      <c r="M82" s="36">
        <f t="shared" si="13"/>
        <v>1.1000000000000001</v>
      </c>
      <c r="N82" s="36">
        <f>IF(M82=0,0,LOOKUP(M82,PROCESSES1!$H$6:$H$34,PROCESSES1!$J$6:$J$34))</f>
        <v>378</v>
      </c>
      <c r="O82" s="36">
        <f>IF(M82=0,0,LOOKUP(M82,PROCESSES1!$H$6:$H$35,PROCESSES1!$L$6:$L$35))</f>
        <v>170</v>
      </c>
      <c r="R82" s="28" t="s">
        <v>26</v>
      </c>
      <c r="S82" s="70">
        <f t="shared" si="9"/>
        <v>170</v>
      </c>
      <c r="T82" s="70">
        <f t="shared" si="10"/>
        <v>190</v>
      </c>
      <c r="U82" s="70">
        <f t="shared" si="14"/>
        <v>20</v>
      </c>
      <c r="V82" s="3">
        <f>INPUT!$G$4*60</f>
        <v>352.2</v>
      </c>
      <c r="Y82" s="70">
        <v>75</v>
      </c>
      <c r="Z82" s="70">
        <f t="shared" si="11"/>
        <v>360</v>
      </c>
      <c r="AA82" s="70">
        <f t="shared" si="15"/>
        <v>0</v>
      </c>
      <c r="AB82" s="70">
        <f>(AA82)*(24.33333*INPUT!$G$10)</f>
        <v>0</v>
      </c>
      <c r="AC82" s="70">
        <f>IF(AB82&gt;0,((Y82^(PROCESSES1!$C$15))*AB82),0)</f>
        <v>0</v>
      </c>
      <c r="AK82" s="10"/>
      <c r="AL82" s="10"/>
      <c r="AN82" s="6"/>
      <c r="AO82" s="10"/>
      <c r="AP82" s="6"/>
      <c r="AQ82" s="10"/>
    </row>
    <row r="83" spans="2:43">
      <c r="B83" s="28" t="s">
        <v>27</v>
      </c>
      <c r="C83" s="27">
        <f>INPUT!K81</f>
        <v>76</v>
      </c>
      <c r="D83" s="36">
        <f>INPUT!L81</f>
        <v>1.237974157698682</v>
      </c>
      <c r="E83" s="27">
        <f t="shared" si="12"/>
        <v>1.3</v>
      </c>
      <c r="F83" s="27">
        <f>LOOKUP(E83,PROCESSES1!$H$6:$H$34,PROCESSES1!$J$6:$J$34)</f>
        <v>461</v>
      </c>
      <c r="G83" s="27">
        <f>LOOKUP(E83,PROCESSES1!$H$6:$H$35,PROCESSES1!$L$6:$L$35)</f>
        <v>207</v>
      </c>
      <c r="J83" s="28" t="s">
        <v>27</v>
      </c>
      <c r="K83" s="36">
        <f>INPUT!K81</f>
        <v>76</v>
      </c>
      <c r="L83" s="36">
        <f>INPUT!M81</f>
        <v>1.2274101778987878</v>
      </c>
      <c r="M83" s="36">
        <f t="shared" si="13"/>
        <v>1.2</v>
      </c>
      <c r="N83" s="36">
        <f>IF(M83=0,0,LOOKUP(M83,PROCESSES1!$H$6:$H$34,PROCESSES1!$J$6:$J$34))</f>
        <v>378</v>
      </c>
      <c r="O83" s="36">
        <f>IF(M83=0,0,LOOKUP(M83,PROCESSES1!$H$6:$H$35,PROCESSES1!$L$6:$L$35))</f>
        <v>170</v>
      </c>
      <c r="R83" s="28" t="s">
        <v>27</v>
      </c>
      <c r="S83" s="70">
        <f t="shared" si="9"/>
        <v>170</v>
      </c>
      <c r="T83" s="70">
        <f t="shared" si="10"/>
        <v>207</v>
      </c>
      <c r="U83" s="70">
        <f t="shared" si="14"/>
        <v>37</v>
      </c>
      <c r="V83" s="3">
        <f>INPUT!$G$4*60</f>
        <v>352.2</v>
      </c>
      <c r="Y83" s="70">
        <v>76</v>
      </c>
      <c r="Z83" s="70">
        <f t="shared" si="11"/>
        <v>360</v>
      </c>
      <c r="AA83" s="70">
        <f t="shared" si="15"/>
        <v>0</v>
      </c>
      <c r="AB83" s="70">
        <f>(AA83)*(24.33333*INPUT!$G$10)</f>
        <v>0</v>
      </c>
      <c r="AC83" s="70">
        <f>IF(AB83&gt;0,((Y83^(PROCESSES1!$C$15))*AB83),0)</f>
        <v>0</v>
      </c>
      <c r="AK83" s="10"/>
      <c r="AL83" s="10"/>
      <c r="AN83" s="6"/>
      <c r="AO83" s="10"/>
      <c r="AP83" s="6"/>
      <c r="AQ83" s="10"/>
    </row>
    <row r="84" spans="2:43">
      <c r="B84" s="28" t="s">
        <v>28</v>
      </c>
      <c r="C84" s="27">
        <f>INPUT!K82</f>
        <v>77</v>
      </c>
      <c r="D84" s="36">
        <f>INPUT!L82</f>
        <v>1.0782355567053044</v>
      </c>
      <c r="E84" s="27">
        <f t="shared" si="12"/>
        <v>1.1000000000000001</v>
      </c>
      <c r="F84" s="27">
        <f>LOOKUP(E84,PROCESSES1!$H$6:$H$34,PROCESSES1!$J$6:$J$34)</f>
        <v>378</v>
      </c>
      <c r="G84" s="27">
        <f>LOOKUP(E84,PROCESSES1!$H$6:$H$35,PROCESSES1!$L$6:$L$35)</f>
        <v>170</v>
      </c>
      <c r="J84" s="28" t="s">
        <v>28</v>
      </c>
      <c r="K84" s="36">
        <f>INPUT!K82</f>
        <v>77</v>
      </c>
      <c r="L84" s="36">
        <f>INPUT!M82</f>
        <v>1.0691807168768233</v>
      </c>
      <c r="M84" s="36">
        <f t="shared" si="13"/>
        <v>1</v>
      </c>
      <c r="N84" s="36">
        <f>IF(M84=0,0,LOOKUP(M84,PROCESSES1!$H$6:$H$34,PROCESSES1!$J$6:$J$34))</f>
        <v>334</v>
      </c>
      <c r="O84" s="36">
        <f>IF(M84=0,0,LOOKUP(M84,PROCESSES1!$H$6:$H$35,PROCESSES1!$L$6:$L$35))</f>
        <v>150</v>
      </c>
      <c r="R84" s="28" t="s">
        <v>28</v>
      </c>
      <c r="S84" s="70">
        <f t="shared" si="9"/>
        <v>150</v>
      </c>
      <c r="T84" s="70">
        <f t="shared" si="10"/>
        <v>170</v>
      </c>
      <c r="U84" s="70">
        <f t="shared" si="14"/>
        <v>20</v>
      </c>
      <c r="V84" s="3">
        <f>INPUT!$G$4*60</f>
        <v>352.2</v>
      </c>
      <c r="Y84" s="70">
        <v>77</v>
      </c>
      <c r="Z84" s="70">
        <f t="shared" si="11"/>
        <v>360</v>
      </c>
      <c r="AA84" s="70">
        <f t="shared" si="15"/>
        <v>0</v>
      </c>
      <c r="AB84" s="70">
        <f>(AA84)*(24.33333*INPUT!$G$10)</f>
        <v>0</v>
      </c>
      <c r="AC84" s="70">
        <f>IF(AB84&gt;0,((Y84^(PROCESSES1!$C$15))*AB84),0)</f>
        <v>0</v>
      </c>
      <c r="AK84" s="10"/>
      <c r="AL84" s="10"/>
      <c r="AN84" s="6"/>
      <c r="AO84" s="10"/>
      <c r="AP84" s="6"/>
      <c r="AQ84" s="10"/>
    </row>
    <row r="85" spans="2:43">
      <c r="B85" s="28" t="s">
        <v>29</v>
      </c>
      <c r="C85" s="27">
        <f>INPUT!K83</f>
        <v>78</v>
      </c>
      <c r="D85" s="36">
        <f>INPUT!L83</f>
        <v>0.47256002793874435</v>
      </c>
      <c r="E85" s="27">
        <f t="shared" si="12"/>
        <v>0.5</v>
      </c>
      <c r="F85" s="27">
        <f>LOOKUP(E85,PROCESSES1!$H$6:$H$34,PROCESSES1!$J$6:$J$34)</f>
        <v>129</v>
      </c>
      <c r="G85" s="27">
        <f>LOOKUP(E85,PROCESSES1!$H$6:$H$35,PROCESSES1!$L$6:$L$35)</f>
        <v>58</v>
      </c>
      <c r="J85" s="28" t="s">
        <v>29</v>
      </c>
      <c r="K85" s="36">
        <f>INPUT!K83</f>
        <v>78</v>
      </c>
      <c r="L85" s="36">
        <f>INPUT!M83</f>
        <v>0.46853565468164171</v>
      </c>
      <c r="M85" s="36">
        <f t="shared" si="13"/>
        <v>0.4</v>
      </c>
      <c r="N85" s="36">
        <f>IF(M85=0,0,LOOKUP(M85,PROCESSES1!$H$6:$H$34,PROCESSES1!$J$6:$J$34))</f>
        <v>95</v>
      </c>
      <c r="O85" s="36">
        <f>IF(M85=0,0,LOOKUP(M85,PROCESSES1!$H$6:$H$35,PROCESSES1!$L$6:$L$35))</f>
        <v>43</v>
      </c>
      <c r="R85" s="28" t="s">
        <v>29</v>
      </c>
      <c r="S85" s="70">
        <f t="shared" si="9"/>
        <v>43</v>
      </c>
      <c r="T85" s="70">
        <f t="shared" si="10"/>
        <v>58</v>
      </c>
      <c r="U85" s="70">
        <f t="shared" si="14"/>
        <v>15</v>
      </c>
      <c r="V85" s="3">
        <f>INPUT!$G$4*60</f>
        <v>352.2</v>
      </c>
      <c r="Y85" s="70">
        <v>78</v>
      </c>
      <c r="Z85" s="70">
        <f t="shared" si="11"/>
        <v>360</v>
      </c>
      <c r="AA85" s="70">
        <f t="shared" si="15"/>
        <v>0</v>
      </c>
      <c r="AB85" s="70">
        <f>(AA85)*(24.33333*INPUT!$G$10)</f>
        <v>0</v>
      </c>
      <c r="AC85" s="70">
        <f>IF(AB85&gt;0,((Y85^(PROCESSES1!$C$15))*AB85),0)</f>
        <v>0</v>
      </c>
      <c r="AK85" s="10"/>
      <c r="AL85" s="10"/>
      <c r="AN85" s="6"/>
      <c r="AO85" s="10"/>
      <c r="AP85" s="6"/>
      <c r="AQ85" s="10"/>
    </row>
    <row r="86" spans="2:43">
      <c r="B86" s="28" t="s">
        <v>30</v>
      </c>
      <c r="C86" s="27">
        <f>INPUT!K84</f>
        <v>79</v>
      </c>
      <c r="D86" s="36">
        <f>INPUT!L84</f>
        <v>6.6557750413907657E-2</v>
      </c>
      <c r="E86" s="27">
        <f t="shared" si="12"/>
        <v>0.1</v>
      </c>
      <c r="F86" s="27">
        <f>LOOKUP(E86,PROCESSES1!$H$6:$H$34,PROCESSES1!$J$6:$J$34)</f>
        <v>23</v>
      </c>
      <c r="G86" s="27">
        <f>LOOKUP(E86,PROCESSES1!$H$6:$H$35,PROCESSES1!$L$6:$L$35)</f>
        <v>10</v>
      </c>
      <c r="J86" s="28" t="s">
        <v>30</v>
      </c>
      <c r="K86" s="36">
        <f>INPUT!K84</f>
        <v>79</v>
      </c>
      <c r="L86" s="36">
        <f>INPUT!M84</f>
        <v>6.6054703756769834E-2</v>
      </c>
      <c r="M86" s="36">
        <f t="shared" si="13"/>
        <v>0</v>
      </c>
      <c r="N86" s="36">
        <f>IF(M86=0,0,LOOKUP(M86,PROCESSES1!$H$6:$H$34,PROCESSES1!$J$6:$J$34))</f>
        <v>0</v>
      </c>
      <c r="O86" s="36">
        <f>IF(M86=0,0,LOOKUP(M86,PROCESSES1!$H$6:$H$35,PROCESSES1!$L$6:$L$35))</f>
        <v>0</v>
      </c>
      <c r="R86" s="28" t="s">
        <v>30</v>
      </c>
      <c r="S86" s="70">
        <f t="shared" si="9"/>
        <v>0</v>
      </c>
      <c r="T86" s="70">
        <f t="shared" si="10"/>
        <v>10</v>
      </c>
      <c r="U86" s="70">
        <f t="shared" si="14"/>
        <v>10</v>
      </c>
      <c r="V86" s="3">
        <f>INPUT!$G$4*60</f>
        <v>352.2</v>
      </c>
      <c r="Y86" s="70">
        <v>79</v>
      </c>
      <c r="Z86" s="70">
        <f t="shared" si="11"/>
        <v>360</v>
      </c>
      <c r="AA86" s="70">
        <f t="shared" si="15"/>
        <v>0</v>
      </c>
      <c r="AB86" s="70">
        <f>(AA86)*(24.33333*INPUT!$G$10)</f>
        <v>0</v>
      </c>
      <c r="AC86" s="70">
        <f>IF(AB86&gt;0,((Y86^(PROCESSES1!$C$15))*AB86),0)</f>
        <v>0</v>
      </c>
      <c r="AK86" s="10"/>
      <c r="AL86" s="10"/>
      <c r="AN86" s="6"/>
      <c r="AO86" s="10"/>
      <c r="AP86" s="6"/>
      <c r="AQ86" s="10"/>
    </row>
    <row r="87" spans="2:43">
      <c r="B87" s="28" t="s">
        <v>31</v>
      </c>
      <c r="C87" s="27">
        <f>INPUT!K85</f>
        <v>80</v>
      </c>
      <c r="D87" s="36">
        <f>INPUT!L85</f>
        <v>0.49252735306291673</v>
      </c>
      <c r="E87" s="27">
        <f t="shared" si="12"/>
        <v>0.5</v>
      </c>
      <c r="F87" s="27">
        <f>LOOKUP(E87,PROCESSES1!$H$6:$H$34,PROCESSES1!$J$6:$J$34)</f>
        <v>129</v>
      </c>
      <c r="G87" s="27">
        <f>LOOKUP(E87,PROCESSES1!$H$6:$H$35,PROCESSES1!$L$6:$L$35)</f>
        <v>58</v>
      </c>
      <c r="J87" s="28" t="s">
        <v>31</v>
      </c>
      <c r="K87" s="36">
        <f>INPUT!K85</f>
        <v>80</v>
      </c>
      <c r="L87" s="36">
        <f>INPUT!M85</f>
        <v>0.48850297980581414</v>
      </c>
      <c r="M87" s="36">
        <f t="shared" si="13"/>
        <v>0.4</v>
      </c>
      <c r="N87" s="36">
        <f>IF(M87=0,0,LOOKUP(M87,PROCESSES1!$H$6:$H$34,PROCESSES1!$J$6:$J$34))</f>
        <v>95</v>
      </c>
      <c r="O87" s="36">
        <f>IF(M87=0,0,LOOKUP(M87,PROCESSES1!$H$6:$H$35,PROCESSES1!$L$6:$L$35))</f>
        <v>43</v>
      </c>
      <c r="R87" s="28" t="s">
        <v>31</v>
      </c>
      <c r="S87" s="70">
        <f t="shared" si="9"/>
        <v>43</v>
      </c>
      <c r="T87" s="70">
        <f t="shared" si="10"/>
        <v>58</v>
      </c>
      <c r="U87" s="70">
        <f t="shared" si="14"/>
        <v>15</v>
      </c>
      <c r="V87" s="3">
        <f>INPUT!$G$4*60</f>
        <v>352.2</v>
      </c>
      <c r="Y87" s="70">
        <v>80</v>
      </c>
      <c r="Z87" s="70">
        <f t="shared" si="11"/>
        <v>360</v>
      </c>
      <c r="AA87" s="70">
        <f t="shared" si="15"/>
        <v>0</v>
      </c>
      <c r="AB87" s="70">
        <f>(AA87)*(24.33333*INPUT!$G$10)</f>
        <v>0</v>
      </c>
      <c r="AC87" s="70">
        <f>IF(AB87&gt;0,((Y87^(PROCESSES1!$C$15))*AB87),0)</f>
        <v>0</v>
      </c>
      <c r="AK87" s="10"/>
      <c r="AL87" s="10"/>
      <c r="AN87" s="6"/>
      <c r="AO87" s="10"/>
      <c r="AP87" s="6"/>
      <c r="AQ87" s="10"/>
    </row>
    <row r="88" spans="2:43">
      <c r="B88" s="28" t="s">
        <v>32</v>
      </c>
      <c r="C88" s="27">
        <f>INPUT!K86</f>
        <v>81</v>
      </c>
      <c r="D88" s="36">
        <f>INPUT!L86</f>
        <v>0.87856230546358127</v>
      </c>
      <c r="E88" s="27">
        <f t="shared" si="12"/>
        <v>0.9</v>
      </c>
      <c r="F88" s="27">
        <f>LOOKUP(E88,PROCESSES1!$H$6:$H$34,PROCESSES1!$J$6:$J$34)</f>
        <v>289</v>
      </c>
      <c r="G88" s="27">
        <f>LOOKUP(E88,PROCESSES1!$H$6:$H$35,PROCESSES1!$L$6:$L$35)</f>
        <v>130</v>
      </c>
      <c r="J88" s="28" t="s">
        <v>32</v>
      </c>
      <c r="K88" s="36">
        <f>INPUT!K86</f>
        <v>81</v>
      </c>
      <c r="L88" s="36">
        <f>INPUT!M86</f>
        <v>0.87101660560651373</v>
      </c>
      <c r="M88" s="36">
        <f t="shared" si="13"/>
        <v>0.8</v>
      </c>
      <c r="N88" s="36">
        <f>IF(M88=0,0,LOOKUP(M88,PROCESSES1!$H$6:$H$34,PROCESSES1!$J$6:$J$34))</f>
        <v>245</v>
      </c>
      <c r="O88" s="36">
        <f>IF(M88=0,0,LOOKUP(M88,PROCESSES1!$H$6:$H$35,PROCESSES1!$L$6:$L$35))</f>
        <v>110</v>
      </c>
      <c r="R88" s="28" t="s">
        <v>32</v>
      </c>
      <c r="S88" s="70">
        <f t="shared" si="9"/>
        <v>110</v>
      </c>
      <c r="T88" s="70">
        <f t="shared" si="10"/>
        <v>130</v>
      </c>
      <c r="U88" s="70">
        <f t="shared" si="14"/>
        <v>20</v>
      </c>
      <c r="V88" s="3">
        <f>INPUT!$G$4*60</f>
        <v>352.2</v>
      </c>
      <c r="Y88" s="70">
        <v>81</v>
      </c>
      <c r="Z88" s="70">
        <f t="shared" si="11"/>
        <v>360</v>
      </c>
      <c r="AA88" s="70">
        <f t="shared" si="15"/>
        <v>0</v>
      </c>
      <c r="AB88" s="70">
        <f>(AA88)*(24.33333*INPUT!$G$10)</f>
        <v>0</v>
      </c>
      <c r="AC88" s="70">
        <f>IF(AB88&gt;0,((Y88^(PROCESSES1!$C$15))*AB88),0)</f>
        <v>0</v>
      </c>
      <c r="AK88" s="10"/>
      <c r="AL88" s="10"/>
      <c r="AN88" s="6"/>
      <c r="AO88" s="10"/>
      <c r="AP88" s="6"/>
      <c r="AQ88" s="10"/>
    </row>
    <row r="89" spans="2:43">
      <c r="B89" s="28" t="s">
        <v>33</v>
      </c>
      <c r="C89" s="27">
        <f>INPUT!K87</f>
        <v>82</v>
      </c>
      <c r="D89" s="36">
        <f>INPUT!L87</f>
        <v>1.1913837324089467</v>
      </c>
      <c r="E89" s="27">
        <f t="shared" si="12"/>
        <v>1.2000000000000002</v>
      </c>
      <c r="F89" s="27">
        <f>LOOKUP(E89,PROCESSES1!$H$6:$H$34,PROCESSES1!$J$6:$J$34)</f>
        <v>422</v>
      </c>
      <c r="G89" s="27">
        <f>LOOKUP(E89,PROCESSES1!$H$6:$H$35,PROCESSES1!$L$6:$L$35)</f>
        <v>190</v>
      </c>
      <c r="J89" s="28" t="s">
        <v>33</v>
      </c>
      <c r="K89" s="36">
        <f>INPUT!K87</f>
        <v>82</v>
      </c>
      <c r="L89" s="36">
        <f>INPUT!M87</f>
        <v>1.1813227992661905</v>
      </c>
      <c r="M89" s="36">
        <f t="shared" si="13"/>
        <v>1.1000000000000001</v>
      </c>
      <c r="N89" s="36">
        <f>IF(M89=0,0,LOOKUP(M89,PROCESSES1!$H$6:$H$34,PROCESSES1!$J$6:$J$34))</f>
        <v>378</v>
      </c>
      <c r="O89" s="36">
        <f>IF(M89=0,0,LOOKUP(M89,PROCESSES1!$H$6:$H$35,PROCESSES1!$L$6:$L$35))</f>
        <v>170</v>
      </c>
      <c r="R89" s="28" t="s">
        <v>33</v>
      </c>
      <c r="S89" s="70">
        <f t="shared" si="9"/>
        <v>170</v>
      </c>
      <c r="T89" s="70">
        <f t="shared" si="10"/>
        <v>190</v>
      </c>
      <c r="U89" s="70">
        <f t="shared" si="14"/>
        <v>20</v>
      </c>
      <c r="V89" s="3">
        <f>INPUT!$G$4*60</f>
        <v>352.2</v>
      </c>
      <c r="Y89" s="70">
        <v>82</v>
      </c>
      <c r="Z89" s="70">
        <f t="shared" si="11"/>
        <v>360</v>
      </c>
      <c r="AA89" s="70">
        <f t="shared" si="15"/>
        <v>0</v>
      </c>
      <c r="AB89" s="70">
        <f>(AA89)*(24.33333*INPUT!$G$10)</f>
        <v>0</v>
      </c>
      <c r="AC89" s="70">
        <f>IF(AB89&gt;0,((Y89^(PROCESSES1!$C$15))*AB89),0)</f>
        <v>0</v>
      </c>
      <c r="AK89" s="10"/>
      <c r="AL89" s="10"/>
      <c r="AN89" s="6"/>
      <c r="AO89" s="10"/>
      <c r="AP89" s="6"/>
      <c r="AQ89" s="10"/>
    </row>
    <row r="90" spans="2:43">
      <c r="B90" s="28" t="s">
        <v>34</v>
      </c>
      <c r="C90" s="27">
        <f>INPUT!K88</f>
        <v>83</v>
      </c>
      <c r="D90" s="36">
        <f>INPUT!L88</f>
        <v>1.1248259819950395</v>
      </c>
      <c r="E90" s="27">
        <f t="shared" si="12"/>
        <v>1.2000000000000002</v>
      </c>
      <c r="F90" s="27">
        <f>LOOKUP(E90,PROCESSES1!$H$6:$H$34,PROCESSES1!$J$6:$J$34)</f>
        <v>422</v>
      </c>
      <c r="G90" s="27">
        <f>LOOKUP(E90,PROCESSES1!$H$6:$H$35,PROCESSES1!$L$6:$L$35)</f>
        <v>190</v>
      </c>
      <c r="J90" s="28" t="s">
        <v>34</v>
      </c>
      <c r="K90" s="36">
        <f>INPUT!K88</f>
        <v>83</v>
      </c>
      <c r="L90" s="36">
        <f>INPUT!M88</f>
        <v>1.115268095509421</v>
      </c>
      <c r="M90" s="36">
        <f t="shared" si="13"/>
        <v>1.1000000000000001</v>
      </c>
      <c r="N90" s="36">
        <f>IF(M90=0,0,LOOKUP(M90,PROCESSES1!$H$6:$H$34,PROCESSES1!$J$6:$J$34))</f>
        <v>378</v>
      </c>
      <c r="O90" s="36">
        <f>IF(M90=0,0,LOOKUP(M90,PROCESSES1!$H$6:$H$35,PROCESSES1!$L$6:$L$35))</f>
        <v>170</v>
      </c>
      <c r="R90" s="28" t="s">
        <v>34</v>
      </c>
      <c r="S90" s="70">
        <f t="shared" si="9"/>
        <v>170</v>
      </c>
      <c r="T90" s="70">
        <f t="shared" si="10"/>
        <v>190</v>
      </c>
      <c r="U90" s="70">
        <f t="shared" si="14"/>
        <v>20</v>
      </c>
      <c r="V90" s="3">
        <f>INPUT!$G$4*60</f>
        <v>352.2</v>
      </c>
      <c r="Y90" s="70">
        <v>83</v>
      </c>
      <c r="Z90" s="70">
        <f t="shared" si="11"/>
        <v>360</v>
      </c>
      <c r="AA90" s="70">
        <f t="shared" si="15"/>
        <v>0</v>
      </c>
      <c r="AB90" s="70">
        <f>(AA90)*(24.33333*INPUT!$G$10)</f>
        <v>0</v>
      </c>
      <c r="AC90" s="70">
        <f>IF(AB90&gt;0,((Y90^(PROCESSES1!$C$15))*AB90),0)</f>
        <v>0</v>
      </c>
      <c r="AK90" s="10"/>
      <c r="AL90" s="10"/>
      <c r="AN90" s="6"/>
      <c r="AO90" s="10"/>
      <c r="AP90" s="6"/>
      <c r="AQ90" s="10"/>
    </row>
    <row r="91" spans="2:43">
      <c r="B91" s="28" t="s">
        <v>35</v>
      </c>
      <c r="C91" s="27">
        <f>INPUT!K89</f>
        <v>84</v>
      </c>
      <c r="D91" s="36">
        <f>INPUT!L89</f>
        <v>0.7853814548841106</v>
      </c>
      <c r="E91" s="27">
        <f t="shared" si="12"/>
        <v>0.79999999999999993</v>
      </c>
      <c r="F91" s="27">
        <f>LOOKUP(E91,PROCESSES1!$H$6:$H$34,PROCESSES1!$J$6:$J$34)</f>
        <v>204</v>
      </c>
      <c r="G91" s="27">
        <f>LOOKUP(E91,PROCESSES1!$H$6:$H$35,PROCESSES1!$L$6:$L$35)</f>
        <v>92</v>
      </c>
      <c r="J91" s="28" t="s">
        <v>35</v>
      </c>
      <c r="K91" s="36">
        <f>INPUT!K89</f>
        <v>84</v>
      </c>
      <c r="L91" s="36">
        <f>INPUT!M89</f>
        <v>0.77884184834131864</v>
      </c>
      <c r="M91" s="36">
        <f t="shared" si="13"/>
        <v>0.7</v>
      </c>
      <c r="N91" s="36">
        <f>IF(M91=0,0,LOOKUP(M91,PROCESSES1!$H$6:$H$34,PROCESSES1!$J$6:$J$34))</f>
        <v>165</v>
      </c>
      <c r="O91" s="36">
        <f>IF(M91=0,0,LOOKUP(M91,PROCESSES1!$H$6:$H$35,PROCESSES1!$L$6:$L$35))</f>
        <v>74</v>
      </c>
      <c r="R91" s="28" t="s">
        <v>35</v>
      </c>
      <c r="S91" s="70">
        <f t="shared" si="9"/>
        <v>74</v>
      </c>
      <c r="T91" s="70">
        <f t="shared" si="10"/>
        <v>92</v>
      </c>
      <c r="U91" s="70">
        <f t="shared" si="14"/>
        <v>18</v>
      </c>
      <c r="V91" s="3">
        <f>INPUT!$G$4*60</f>
        <v>352.2</v>
      </c>
      <c r="Y91" s="70">
        <v>84</v>
      </c>
      <c r="Z91" s="70">
        <f t="shared" si="11"/>
        <v>360</v>
      </c>
      <c r="AA91" s="70">
        <f t="shared" si="15"/>
        <v>0</v>
      </c>
      <c r="AB91" s="70">
        <f>(AA91)*(24.33333*INPUT!$G$10)</f>
        <v>0</v>
      </c>
      <c r="AC91" s="70">
        <f>IF(AB91&gt;0,((Y91^(PROCESSES1!$C$15))*AB91),0)</f>
        <v>0</v>
      </c>
      <c r="AK91" s="10"/>
      <c r="AL91" s="10"/>
      <c r="AN91" s="6"/>
      <c r="AO91" s="10"/>
      <c r="AP91" s="6"/>
      <c r="AQ91" s="10"/>
    </row>
    <row r="92" spans="2:43">
      <c r="B92" s="29" t="s">
        <v>24</v>
      </c>
      <c r="C92" s="27">
        <f>INPUT!K90</f>
        <v>85</v>
      </c>
      <c r="D92" s="36">
        <f>INPUT!L90</f>
        <v>0.11647606322433836</v>
      </c>
      <c r="E92" s="27">
        <f t="shared" si="12"/>
        <v>0.2</v>
      </c>
      <c r="F92" s="27">
        <f>LOOKUP(E92,PROCESSES1!$H$6:$H$34,PROCESSES1!$J$6:$J$34)</f>
        <v>41</v>
      </c>
      <c r="G92" s="27">
        <f>LOOKUP(E92,PROCESSES1!$H$6:$H$35,PROCESSES1!$L$6:$L$35)</f>
        <v>19</v>
      </c>
      <c r="J92" s="29" t="s">
        <v>24</v>
      </c>
      <c r="K92" s="36">
        <f>INPUT!K90</f>
        <v>85</v>
      </c>
      <c r="L92" s="36">
        <f>INPUT!M90</f>
        <v>0.11559573157434724</v>
      </c>
      <c r="M92" s="36">
        <f t="shared" si="13"/>
        <v>0.1</v>
      </c>
      <c r="N92" s="36">
        <f>IF(M92=0,0,LOOKUP(M92,PROCESSES1!$H$6:$H$34,PROCESSES1!$J$6:$J$34))</f>
        <v>23</v>
      </c>
      <c r="O92" s="36">
        <f>IF(M92=0,0,LOOKUP(M92,PROCESSES1!$H$6:$H$35,PROCESSES1!$L$6:$L$35))</f>
        <v>10</v>
      </c>
      <c r="R92" s="29" t="s">
        <v>24</v>
      </c>
      <c r="S92" s="70">
        <f t="shared" si="9"/>
        <v>10</v>
      </c>
      <c r="T92" s="70">
        <f t="shared" si="10"/>
        <v>19</v>
      </c>
      <c r="U92" s="70">
        <f t="shared" si="14"/>
        <v>9</v>
      </c>
      <c r="V92" s="3">
        <f>INPUT!$G$4*60</f>
        <v>352.2</v>
      </c>
      <c r="Y92" s="70">
        <v>85</v>
      </c>
      <c r="Z92" s="70">
        <f t="shared" si="11"/>
        <v>360</v>
      </c>
      <c r="AA92" s="70">
        <f t="shared" si="15"/>
        <v>0</v>
      </c>
      <c r="AB92" s="70">
        <f>(AA92)*(24.33333*INPUT!$G$10)</f>
        <v>0</v>
      </c>
      <c r="AC92" s="70">
        <f>IF(AB92&gt;0,((Y92^(PROCESSES1!$C$15))*AB92),0)</f>
        <v>0</v>
      </c>
      <c r="AK92" s="10"/>
      <c r="AL92" s="10"/>
      <c r="AN92" s="6"/>
      <c r="AO92" s="10"/>
      <c r="AP92" s="6"/>
      <c r="AQ92" s="10"/>
    </row>
    <row r="93" spans="2:43">
      <c r="B93" s="29" t="s">
        <v>25</v>
      </c>
      <c r="C93" s="27">
        <f>INPUT!K91</f>
        <v>86</v>
      </c>
      <c r="D93" s="36">
        <f>INPUT!L91</f>
        <v>0.7454468046357654</v>
      </c>
      <c r="E93" s="27">
        <f t="shared" si="12"/>
        <v>0.79999999999999993</v>
      </c>
      <c r="F93" s="27">
        <f>LOOKUP(E93,PROCESSES1!$H$6:$H$34,PROCESSES1!$J$6:$J$34)</f>
        <v>204</v>
      </c>
      <c r="G93" s="27">
        <f>LOOKUP(E93,PROCESSES1!$H$6:$H$35,PROCESSES1!$L$6:$L$35)</f>
        <v>92</v>
      </c>
      <c r="J93" s="29" t="s">
        <v>25</v>
      </c>
      <c r="K93" s="36">
        <f>INPUT!K91</f>
        <v>86</v>
      </c>
      <c r="L93" s="36">
        <f>INPUT!M91</f>
        <v>0.74016481473581874</v>
      </c>
      <c r="M93" s="36">
        <f t="shared" si="13"/>
        <v>0.7</v>
      </c>
      <c r="N93" s="36">
        <f>IF(M93=0,0,LOOKUP(M93,PROCESSES1!$H$6:$H$34,PROCESSES1!$J$6:$J$34))</f>
        <v>165</v>
      </c>
      <c r="O93" s="36">
        <f>IF(M93=0,0,LOOKUP(M93,PROCESSES1!$H$6:$H$35,PROCESSES1!$L$6:$L$35))</f>
        <v>74</v>
      </c>
      <c r="R93" s="29" t="s">
        <v>25</v>
      </c>
      <c r="S93" s="70">
        <f t="shared" si="9"/>
        <v>74</v>
      </c>
      <c r="T93" s="70">
        <f t="shared" si="10"/>
        <v>92</v>
      </c>
      <c r="U93" s="70">
        <f t="shared" si="14"/>
        <v>18</v>
      </c>
      <c r="V93" s="3">
        <f>INPUT!$G$4*60</f>
        <v>352.2</v>
      </c>
      <c r="Y93" s="70">
        <v>86</v>
      </c>
      <c r="Z93" s="70">
        <f t="shared" si="11"/>
        <v>360</v>
      </c>
      <c r="AA93" s="70">
        <f t="shared" si="15"/>
        <v>0</v>
      </c>
      <c r="AB93" s="70">
        <f>(AA93)*(24.33333*INPUT!$G$10)</f>
        <v>0</v>
      </c>
      <c r="AC93" s="70">
        <f>IF(AB93&gt;0,((Y93^(PROCESSES1!$C$15))*AB93),0)</f>
        <v>0</v>
      </c>
      <c r="AK93" s="10"/>
      <c r="AL93" s="10"/>
      <c r="AN93" s="6"/>
      <c r="AO93" s="10"/>
      <c r="AP93" s="6"/>
      <c r="AQ93" s="10"/>
    </row>
    <row r="94" spans="2:43">
      <c r="B94" s="29" t="s">
        <v>26</v>
      </c>
      <c r="C94" s="27">
        <f>INPUT!K92</f>
        <v>87</v>
      </c>
      <c r="D94" s="36">
        <f>INPUT!L92</f>
        <v>1.2346462701779866</v>
      </c>
      <c r="E94" s="27">
        <f t="shared" si="12"/>
        <v>1.3</v>
      </c>
      <c r="F94" s="27">
        <f>LOOKUP(E94,PROCESSES1!$H$6:$H$34,PROCESSES1!$J$6:$J$34)</f>
        <v>461</v>
      </c>
      <c r="G94" s="27">
        <f>LOOKUP(E94,PROCESSES1!$H$6:$H$35,PROCESSES1!$L$6:$L$35)</f>
        <v>207</v>
      </c>
      <c r="J94" s="29" t="s">
        <v>26</v>
      </c>
      <c r="K94" s="36">
        <f>INPUT!K92</f>
        <v>87</v>
      </c>
      <c r="L94" s="36">
        <f>INPUT!M92</f>
        <v>1.2258429536780751</v>
      </c>
      <c r="M94" s="36">
        <f t="shared" si="13"/>
        <v>1.2</v>
      </c>
      <c r="N94" s="36">
        <f>IF(M94=0,0,LOOKUP(M94,PROCESSES1!$H$6:$H$34,PROCESSES1!$J$6:$J$34))</f>
        <v>378</v>
      </c>
      <c r="O94" s="36">
        <f>IF(M94=0,0,LOOKUP(M94,PROCESSES1!$H$6:$H$35,PROCESSES1!$L$6:$L$35))</f>
        <v>170</v>
      </c>
      <c r="R94" s="29" t="s">
        <v>26</v>
      </c>
      <c r="S94" s="70">
        <f t="shared" si="9"/>
        <v>170</v>
      </c>
      <c r="T94" s="70">
        <f t="shared" si="10"/>
        <v>207</v>
      </c>
      <c r="U94" s="70">
        <f t="shared" si="14"/>
        <v>37</v>
      </c>
      <c r="V94" s="3">
        <f>INPUT!$G$4*60</f>
        <v>352.2</v>
      </c>
      <c r="Y94" s="70">
        <v>87</v>
      </c>
      <c r="Z94" s="70">
        <f t="shared" si="11"/>
        <v>360</v>
      </c>
      <c r="AA94" s="70">
        <f t="shared" si="15"/>
        <v>0</v>
      </c>
      <c r="AB94" s="70">
        <f>(AA94)*(24.33333*INPUT!$G$10)</f>
        <v>0</v>
      </c>
      <c r="AC94" s="70">
        <f>IF(AB94&gt;0,((Y94^(PROCESSES1!$C$15))*AB94),0)</f>
        <v>0</v>
      </c>
      <c r="AK94" s="10"/>
      <c r="AL94" s="10"/>
      <c r="AN94" s="6"/>
      <c r="AO94" s="10"/>
      <c r="AP94" s="6"/>
      <c r="AQ94" s="10"/>
    </row>
    <row r="95" spans="2:43">
      <c r="B95" s="29" t="s">
        <v>27</v>
      </c>
      <c r="C95" s="27">
        <f>INPUT!K93</f>
        <v>88</v>
      </c>
      <c r="D95" s="36">
        <f>INPUT!L93</f>
        <v>1.2812366954677219</v>
      </c>
      <c r="E95" s="27">
        <f t="shared" si="12"/>
        <v>1.3</v>
      </c>
      <c r="F95" s="27">
        <f>LOOKUP(E95,PROCESSES1!$H$6:$H$34,PROCESSES1!$J$6:$J$34)</f>
        <v>461</v>
      </c>
      <c r="G95" s="27">
        <f>LOOKUP(E95,PROCESSES1!$H$6:$H$35,PROCESSES1!$L$6:$L$35)</f>
        <v>207</v>
      </c>
      <c r="J95" s="29" t="s">
        <v>27</v>
      </c>
      <c r="K95" s="36">
        <f>INPUT!K93</f>
        <v>88</v>
      </c>
      <c r="L95" s="36">
        <f>INPUT!M93</f>
        <v>1.2719932131428144</v>
      </c>
      <c r="M95" s="36">
        <f t="shared" si="13"/>
        <v>1.2</v>
      </c>
      <c r="N95" s="36">
        <f>IF(M95=0,0,LOOKUP(M95,PROCESSES1!$H$6:$H$34,PROCESSES1!$J$6:$J$34))</f>
        <v>378</v>
      </c>
      <c r="O95" s="36">
        <f>IF(M95=0,0,LOOKUP(M95,PROCESSES1!$H$6:$H$35,PROCESSES1!$L$6:$L$35))</f>
        <v>170</v>
      </c>
      <c r="R95" s="29" t="s">
        <v>27</v>
      </c>
      <c r="S95" s="70">
        <f t="shared" si="9"/>
        <v>170</v>
      </c>
      <c r="T95" s="70">
        <f t="shared" si="10"/>
        <v>207</v>
      </c>
      <c r="U95" s="70">
        <f t="shared" si="14"/>
        <v>37</v>
      </c>
      <c r="V95" s="3">
        <f>INPUT!$G$4*60</f>
        <v>352.2</v>
      </c>
      <c r="Y95" s="70">
        <v>88</v>
      </c>
      <c r="Z95" s="70">
        <f t="shared" si="11"/>
        <v>360</v>
      </c>
      <c r="AA95" s="70">
        <f t="shared" si="15"/>
        <v>0</v>
      </c>
      <c r="AB95" s="70">
        <f>(AA95)*(24.33333*INPUT!$G$10)</f>
        <v>0</v>
      </c>
      <c r="AC95" s="70">
        <f>IF(AB95&gt;0,((Y95^(PROCESSES1!$C$15))*AB95),0)</f>
        <v>0</v>
      </c>
      <c r="AK95" s="10"/>
      <c r="AL95" s="10"/>
      <c r="AN95" s="6"/>
      <c r="AO95" s="10"/>
      <c r="AP95" s="6"/>
      <c r="AQ95" s="10"/>
    </row>
    <row r="96" spans="2:43">
      <c r="B96" s="29" t="s">
        <v>28</v>
      </c>
      <c r="C96" s="27">
        <f>INPUT!K94</f>
        <v>89</v>
      </c>
      <c r="D96" s="36">
        <f>INPUT!L94</f>
        <v>1.118170206953649</v>
      </c>
      <c r="E96" s="27">
        <f t="shared" si="12"/>
        <v>1.2000000000000002</v>
      </c>
      <c r="F96" s="27">
        <f>LOOKUP(E96,PROCESSES1!$H$6:$H$34,PROCESSES1!$J$6:$J$34)</f>
        <v>422</v>
      </c>
      <c r="G96" s="27">
        <f>LOOKUP(E96,PROCESSES1!$H$6:$H$35,PROCESSES1!$L$6:$L$35)</f>
        <v>190</v>
      </c>
      <c r="J96" s="29" t="s">
        <v>28</v>
      </c>
      <c r="K96" s="36">
        <f>INPUT!K94</f>
        <v>89</v>
      </c>
      <c r="L96" s="36">
        <f>INPUT!M94</f>
        <v>1.1102472221037278</v>
      </c>
      <c r="M96" s="36">
        <f t="shared" si="13"/>
        <v>1.1000000000000001</v>
      </c>
      <c r="N96" s="36">
        <f>IF(M96=0,0,LOOKUP(M96,PROCESSES1!$H$6:$H$34,PROCESSES1!$J$6:$J$34))</f>
        <v>378</v>
      </c>
      <c r="O96" s="36">
        <f>IF(M96=0,0,LOOKUP(M96,PROCESSES1!$H$6:$H$35,PROCESSES1!$L$6:$L$35))</f>
        <v>170</v>
      </c>
      <c r="R96" s="29" t="s">
        <v>28</v>
      </c>
      <c r="S96" s="70">
        <f t="shared" si="9"/>
        <v>170</v>
      </c>
      <c r="T96" s="70">
        <f t="shared" si="10"/>
        <v>190</v>
      </c>
      <c r="U96" s="70">
        <f t="shared" si="14"/>
        <v>20</v>
      </c>
      <c r="V96" s="3">
        <f>INPUT!$G$4*60</f>
        <v>352.2</v>
      </c>
      <c r="Y96" s="70">
        <v>89</v>
      </c>
      <c r="Z96" s="70">
        <f t="shared" si="11"/>
        <v>360</v>
      </c>
      <c r="AA96" s="70">
        <f t="shared" si="15"/>
        <v>0</v>
      </c>
      <c r="AB96" s="70">
        <f>(AA96)*(24.33333*INPUT!$G$10)</f>
        <v>0</v>
      </c>
      <c r="AC96" s="70">
        <f>IF(AB96&gt;0,((Y96^(PROCESSES1!$C$15))*AB96),0)</f>
        <v>0</v>
      </c>
      <c r="AK96" s="10"/>
      <c r="AL96" s="10"/>
      <c r="AN96" s="6"/>
      <c r="AO96" s="10"/>
      <c r="AP96" s="6"/>
      <c r="AQ96" s="10"/>
    </row>
    <row r="97" spans="2:43">
      <c r="B97" s="29" t="s">
        <v>29</v>
      </c>
      <c r="C97" s="27">
        <f>INPUT!K95</f>
        <v>90</v>
      </c>
      <c r="D97" s="36">
        <f>INPUT!L95</f>
        <v>0.48919946554222127</v>
      </c>
      <c r="E97" s="27">
        <f t="shared" si="12"/>
        <v>0.5</v>
      </c>
      <c r="F97" s="27">
        <f>LOOKUP(E97,PROCESSES1!$H$6:$H$34,PROCESSES1!$J$6:$J$34)</f>
        <v>129</v>
      </c>
      <c r="G97" s="27">
        <f>LOOKUP(E97,PROCESSES1!$H$6:$H$35,PROCESSES1!$L$6:$L$35)</f>
        <v>58</v>
      </c>
      <c r="J97" s="29" t="s">
        <v>29</v>
      </c>
      <c r="K97" s="36">
        <f>INPUT!K95</f>
        <v>90</v>
      </c>
      <c r="L97" s="36">
        <f>INPUT!M95</f>
        <v>0.48567813894225642</v>
      </c>
      <c r="M97" s="36">
        <f t="shared" si="13"/>
        <v>0.4</v>
      </c>
      <c r="N97" s="36">
        <f>IF(M97=0,0,LOOKUP(M97,PROCESSES1!$H$6:$H$34,PROCESSES1!$J$6:$J$34))</f>
        <v>95</v>
      </c>
      <c r="O97" s="36">
        <f>IF(M97=0,0,LOOKUP(M97,PROCESSES1!$H$6:$H$35,PROCESSES1!$L$6:$L$35))</f>
        <v>43</v>
      </c>
      <c r="R97" s="29" t="s">
        <v>29</v>
      </c>
      <c r="S97" s="70">
        <f t="shared" si="9"/>
        <v>43</v>
      </c>
      <c r="T97" s="70">
        <f t="shared" si="10"/>
        <v>58</v>
      </c>
      <c r="U97" s="70">
        <f t="shared" si="14"/>
        <v>15</v>
      </c>
      <c r="V97" s="3">
        <f>INPUT!$G$4*60</f>
        <v>352.2</v>
      </c>
      <c r="Y97" s="70">
        <v>90</v>
      </c>
      <c r="Z97" s="70">
        <f t="shared" si="11"/>
        <v>360</v>
      </c>
      <c r="AA97" s="70">
        <f t="shared" si="15"/>
        <v>0</v>
      </c>
      <c r="AB97" s="70">
        <f>(AA97)*(24.33333*INPUT!$G$10)</f>
        <v>0</v>
      </c>
      <c r="AC97" s="70">
        <f>IF(AB97&gt;0,((Y97^(PROCESSES1!$C$15))*AB97),0)</f>
        <v>0</v>
      </c>
      <c r="AK97" s="10"/>
      <c r="AL97" s="10"/>
      <c r="AN97" s="6"/>
      <c r="AO97" s="10"/>
      <c r="AP97" s="6"/>
      <c r="AQ97" s="10"/>
    </row>
    <row r="98" spans="2:43">
      <c r="B98" s="29" t="s">
        <v>30</v>
      </c>
      <c r="C98" s="27">
        <f>INPUT!K96</f>
        <v>91</v>
      </c>
      <c r="D98" s="36">
        <f>INPUT!L96</f>
        <v>6.9885637934603034E-2</v>
      </c>
      <c r="E98" s="27">
        <f t="shared" si="12"/>
        <v>0.1</v>
      </c>
      <c r="F98" s="27">
        <f>LOOKUP(E98,PROCESSES1!$H$6:$H$34,PROCESSES1!$J$6:$J$34)</f>
        <v>23</v>
      </c>
      <c r="G98" s="27">
        <f>LOOKUP(E98,PROCESSES1!$H$6:$H$35,PROCESSES1!$L$6:$L$35)</f>
        <v>10</v>
      </c>
      <c r="J98" s="29" t="s">
        <v>30</v>
      </c>
      <c r="K98" s="36">
        <f>INPUT!K96</f>
        <v>91</v>
      </c>
      <c r="L98" s="36">
        <f>INPUT!M96</f>
        <v>6.9445472109607442E-2</v>
      </c>
      <c r="M98" s="36">
        <f t="shared" si="13"/>
        <v>0</v>
      </c>
      <c r="N98" s="36">
        <f>IF(M98=0,0,LOOKUP(M98,PROCESSES1!$H$6:$H$34,PROCESSES1!$J$6:$J$34))</f>
        <v>0</v>
      </c>
      <c r="O98" s="36">
        <f>IF(M98=0,0,LOOKUP(M98,PROCESSES1!$H$6:$H$35,PROCESSES1!$L$6:$L$35))</f>
        <v>0</v>
      </c>
      <c r="R98" s="29" t="s">
        <v>30</v>
      </c>
      <c r="S98" s="70">
        <f t="shared" si="9"/>
        <v>0</v>
      </c>
      <c r="T98" s="70">
        <f t="shared" si="10"/>
        <v>10</v>
      </c>
      <c r="U98" s="70">
        <f t="shared" si="14"/>
        <v>10</v>
      </c>
      <c r="V98" s="3">
        <f>INPUT!$G$4*60</f>
        <v>352.2</v>
      </c>
      <c r="Y98" s="70">
        <v>91</v>
      </c>
      <c r="Z98" s="70">
        <f t="shared" si="11"/>
        <v>360</v>
      </c>
      <c r="AA98" s="70">
        <f t="shared" si="15"/>
        <v>0</v>
      </c>
      <c r="AB98" s="70">
        <f>(AA98)*(24.33333*INPUT!$G$10)</f>
        <v>0</v>
      </c>
      <c r="AC98" s="70">
        <f>IF(AB98&gt;0,((Y98^(PROCESSES1!$C$15))*AB98),0)</f>
        <v>0</v>
      </c>
      <c r="AK98" s="10"/>
      <c r="AL98" s="10"/>
      <c r="AN98" s="6"/>
      <c r="AO98" s="10"/>
      <c r="AP98" s="6"/>
      <c r="AQ98" s="10"/>
    </row>
    <row r="99" spans="2:43">
      <c r="B99" s="29" t="s">
        <v>31</v>
      </c>
      <c r="C99" s="27">
        <f>INPUT!K97</f>
        <v>92</v>
      </c>
      <c r="D99" s="36">
        <f>INPUT!L97</f>
        <v>0.51249467818708905</v>
      </c>
      <c r="E99" s="27">
        <f t="shared" si="12"/>
        <v>0.6</v>
      </c>
      <c r="F99" s="27">
        <f>LOOKUP(E99,PROCESSES1!$H$6:$H$34,PROCESSES1!$J$6:$J$34)</f>
        <v>165</v>
      </c>
      <c r="G99" s="27">
        <f>LOOKUP(E99,PROCESSES1!$H$6:$H$35,PROCESSES1!$L$6:$L$35)</f>
        <v>74</v>
      </c>
      <c r="J99" s="29" t="s">
        <v>31</v>
      </c>
      <c r="K99" s="36">
        <f>INPUT!K97</f>
        <v>92</v>
      </c>
      <c r="L99" s="36">
        <f>INPUT!M97</f>
        <v>0.5089733515871242</v>
      </c>
      <c r="M99" s="36">
        <f t="shared" si="13"/>
        <v>0.5</v>
      </c>
      <c r="N99" s="36">
        <f>IF(M99=0,0,LOOKUP(M99,PROCESSES1!$H$6:$H$34,PROCESSES1!$J$6:$J$34))</f>
        <v>129</v>
      </c>
      <c r="O99" s="36">
        <f>IF(M99=0,0,LOOKUP(M99,PROCESSES1!$H$6:$H$35,PROCESSES1!$L$6:$L$35))</f>
        <v>58</v>
      </c>
      <c r="R99" s="29" t="s">
        <v>31</v>
      </c>
      <c r="S99" s="70">
        <f t="shared" si="9"/>
        <v>58</v>
      </c>
      <c r="T99" s="70">
        <f t="shared" si="10"/>
        <v>74</v>
      </c>
      <c r="U99" s="70">
        <f t="shared" si="14"/>
        <v>16</v>
      </c>
      <c r="V99" s="3">
        <f>INPUT!$G$4*60</f>
        <v>352.2</v>
      </c>
      <c r="Y99" s="70">
        <v>92</v>
      </c>
      <c r="Z99" s="70">
        <f t="shared" si="11"/>
        <v>360</v>
      </c>
      <c r="AA99" s="70">
        <f t="shared" si="15"/>
        <v>0</v>
      </c>
      <c r="AB99" s="70">
        <f>(AA99)*(24.33333*INPUT!$G$10)</f>
        <v>0</v>
      </c>
      <c r="AC99" s="70">
        <f>IF(AB99&gt;0,((Y99^(PROCESSES1!$C$15))*AB99),0)</f>
        <v>0</v>
      </c>
      <c r="AK99" s="10"/>
      <c r="AL99" s="10"/>
      <c r="AN99" s="6"/>
      <c r="AO99" s="10"/>
      <c r="AP99" s="6"/>
      <c r="AQ99" s="10"/>
    </row>
    <row r="100" spans="2:43">
      <c r="B100" s="29" t="s">
        <v>32</v>
      </c>
      <c r="C100" s="27">
        <f>INPUT!K98</f>
        <v>93</v>
      </c>
      <c r="D100" s="36">
        <f>INPUT!L98</f>
        <v>0.90851329314983975</v>
      </c>
      <c r="E100" s="27">
        <f t="shared" si="12"/>
        <v>1</v>
      </c>
      <c r="F100" s="27">
        <f>LOOKUP(E100,PROCESSES1!$H$6:$H$34,PROCESSES1!$J$6:$J$34)</f>
        <v>334</v>
      </c>
      <c r="G100" s="27">
        <f>LOOKUP(E100,PROCESSES1!$H$6:$H$35,PROCESSES1!$L$6:$L$35)</f>
        <v>150</v>
      </c>
      <c r="J100" s="29" t="s">
        <v>32</v>
      </c>
      <c r="K100" s="36">
        <f>INPUT!K98</f>
        <v>93</v>
      </c>
      <c r="L100" s="36">
        <f>INPUT!M98</f>
        <v>0.90191080577490557</v>
      </c>
      <c r="M100" s="36">
        <f t="shared" si="13"/>
        <v>0.9</v>
      </c>
      <c r="N100" s="36">
        <f>IF(M100=0,0,LOOKUP(M100,PROCESSES1!$H$6:$H$34,PROCESSES1!$J$6:$J$34))</f>
        <v>289</v>
      </c>
      <c r="O100" s="36">
        <f>IF(M100=0,0,LOOKUP(M100,PROCESSES1!$H$6:$H$35,PROCESSES1!$L$6:$L$35))</f>
        <v>130</v>
      </c>
      <c r="R100" s="29" t="s">
        <v>32</v>
      </c>
      <c r="S100" s="70">
        <f t="shared" si="9"/>
        <v>130</v>
      </c>
      <c r="T100" s="70">
        <f t="shared" si="10"/>
        <v>150</v>
      </c>
      <c r="U100" s="70">
        <f t="shared" si="14"/>
        <v>20</v>
      </c>
      <c r="V100" s="3">
        <f>INPUT!$G$4*60</f>
        <v>352.2</v>
      </c>
      <c r="Y100" s="70">
        <v>93</v>
      </c>
      <c r="Z100" s="70">
        <f t="shared" si="11"/>
        <v>360</v>
      </c>
      <c r="AA100" s="70">
        <f t="shared" si="15"/>
        <v>0</v>
      </c>
      <c r="AB100" s="70">
        <f>(AA100)*(24.33333*INPUT!$G$10)</f>
        <v>0</v>
      </c>
      <c r="AC100" s="70">
        <f>IF(AB100&gt;0,((Y100^(PROCESSES1!$C$15))*AB100),0)</f>
        <v>0</v>
      </c>
      <c r="AK100" s="10"/>
      <c r="AL100" s="10"/>
      <c r="AN100" s="6"/>
      <c r="AO100" s="10"/>
      <c r="AP100" s="6"/>
      <c r="AQ100" s="10"/>
    </row>
    <row r="101" spans="2:43">
      <c r="B101" s="29" t="s">
        <v>33</v>
      </c>
      <c r="C101" s="27">
        <f>INPUT!K99</f>
        <v>94</v>
      </c>
      <c r="D101" s="36">
        <f>INPUT!L99</f>
        <v>1.2346462701779866</v>
      </c>
      <c r="E101" s="27">
        <f t="shared" si="12"/>
        <v>1.3</v>
      </c>
      <c r="F101" s="27">
        <f>LOOKUP(E101,PROCESSES1!$H$6:$H$34,PROCESSES1!$J$6:$J$34)</f>
        <v>461</v>
      </c>
      <c r="G101" s="27">
        <f>LOOKUP(E101,PROCESSES1!$H$6:$H$35,PROCESSES1!$L$6:$L$35)</f>
        <v>207</v>
      </c>
      <c r="J101" s="29" t="s">
        <v>33</v>
      </c>
      <c r="K101" s="36">
        <f>INPUT!K99</f>
        <v>94</v>
      </c>
      <c r="L101" s="36">
        <f>INPUT!M99</f>
        <v>1.2258429536780751</v>
      </c>
      <c r="M101" s="36">
        <f t="shared" si="13"/>
        <v>1.2</v>
      </c>
      <c r="N101" s="36">
        <f>IF(M101=0,0,LOOKUP(M101,PROCESSES1!$H$6:$H$34,PROCESSES1!$J$6:$J$34))</f>
        <v>378</v>
      </c>
      <c r="O101" s="36">
        <f>IF(M101=0,0,LOOKUP(M101,PROCESSES1!$H$6:$H$35,PROCESSES1!$L$6:$L$35))</f>
        <v>170</v>
      </c>
      <c r="R101" s="29" t="s">
        <v>33</v>
      </c>
      <c r="S101" s="70">
        <f t="shared" si="9"/>
        <v>170</v>
      </c>
      <c r="T101" s="70">
        <f t="shared" si="10"/>
        <v>207</v>
      </c>
      <c r="U101" s="70">
        <f t="shared" si="14"/>
        <v>37</v>
      </c>
      <c r="V101" s="3">
        <f>INPUT!$G$4*60</f>
        <v>352.2</v>
      </c>
      <c r="Y101" s="70">
        <v>94</v>
      </c>
      <c r="Z101" s="70">
        <f t="shared" si="11"/>
        <v>360</v>
      </c>
      <c r="AA101" s="70">
        <f t="shared" si="15"/>
        <v>0</v>
      </c>
      <c r="AB101" s="70">
        <f>(AA101)*(24.33333*INPUT!$G$10)</f>
        <v>0</v>
      </c>
      <c r="AC101" s="70">
        <f>IF(AB101&gt;0,((Y101^(PROCESSES1!$C$15))*AB101),0)</f>
        <v>0</v>
      </c>
      <c r="AK101" s="10"/>
      <c r="AL101" s="10"/>
      <c r="AN101" s="6"/>
      <c r="AO101" s="10"/>
      <c r="AP101" s="6"/>
      <c r="AQ101" s="10"/>
    </row>
    <row r="102" spans="2:43">
      <c r="B102" s="29" t="s">
        <v>34</v>
      </c>
      <c r="C102" s="27">
        <f>INPUT!K100</f>
        <v>95</v>
      </c>
      <c r="D102" s="36">
        <f>INPUT!L100</f>
        <v>1.1647606322433841</v>
      </c>
      <c r="E102" s="27">
        <f t="shared" si="12"/>
        <v>1.2000000000000002</v>
      </c>
      <c r="F102" s="27">
        <f>LOOKUP(E102,PROCESSES1!$H$6:$H$34,PROCESSES1!$J$6:$J$34)</f>
        <v>422</v>
      </c>
      <c r="G102" s="27">
        <f>LOOKUP(E102,PROCESSES1!$H$6:$H$35,PROCESSES1!$L$6:$L$35)</f>
        <v>190</v>
      </c>
      <c r="J102" s="29" t="s">
        <v>34</v>
      </c>
      <c r="K102" s="36">
        <f>INPUT!K100</f>
        <v>95</v>
      </c>
      <c r="L102" s="36">
        <f>INPUT!M100</f>
        <v>1.1563974815684679</v>
      </c>
      <c r="M102" s="36">
        <f t="shared" si="13"/>
        <v>1.1000000000000001</v>
      </c>
      <c r="N102" s="36">
        <f>IF(M102=0,0,LOOKUP(M102,PROCESSES1!$H$6:$H$34,PROCESSES1!$J$6:$J$34))</f>
        <v>378</v>
      </c>
      <c r="O102" s="36">
        <f>IF(M102=0,0,LOOKUP(M102,PROCESSES1!$H$6:$H$35,PROCESSES1!$L$6:$L$35))</f>
        <v>170</v>
      </c>
      <c r="R102" s="29" t="s">
        <v>34</v>
      </c>
      <c r="S102" s="70">
        <f t="shared" si="9"/>
        <v>170</v>
      </c>
      <c r="T102" s="70">
        <f t="shared" si="10"/>
        <v>190</v>
      </c>
      <c r="U102" s="70">
        <f t="shared" si="14"/>
        <v>20</v>
      </c>
      <c r="V102" s="3">
        <f>INPUT!$G$4*60</f>
        <v>352.2</v>
      </c>
      <c r="Y102" s="70">
        <v>95</v>
      </c>
      <c r="Z102" s="70">
        <f t="shared" si="11"/>
        <v>360</v>
      </c>
      <c r="AA102" s="70">
        <f t="shared" si="15"/>
        <v>0</v>
      </c>
      <c r="AB102" s="70">
        <f>(AA102)*(24.33333*INPUT!$G$10)</f>
        <v>0</v>
      </c>
      <c r="AC102" s="70">
        <f>IF(AB102&gt;0,((Y102^(PROCESSES1!$C$15))*AB102),0)</f>
        <v>0</v>
      </c>
      <c r="AK102" s="10"/>
      <c r="AL102" s="10"/>
      <c r="AN102" s="6"/>
      <c r="AO102" s="10"/>
      <c r="AP102" s="6"/>
      <c r="AQ102" s="10"/>
    </row>
    <row r="103" spans="2:43">
      <c r="B103" s="29" t="s">
        <v>35</v>
      </c>
      <c r="C103" s="27">
        <f>INPUT!K101</f>
        <v>96</v>
      </c>
      <c r="D103" s="36">
        <f>INPUT!L101</f>
        <v>0.81533244257036908</v>
      </c>
      <c r="E103" s="27">
        <f t="shared" si="12"/>
        <v>0.9</v>
      </c>
      <c r="F103" s="27">
        <f>LOOKUP(E103,PROCESSES1!$H$6:$H$34,PROCESSES1!$J$6:$J$34)</f>
        <v>289</v>
      </c>
      <c r="G103" s="27">
        <f>LOOKUP(E103,PROCESSES1!$H$6:$H$35,PROCESSES1!$L$6:$L$35)</f>
        <v>130</v>
      </c>
      <c r="J103" s="29" t="s">
        <v>35</v>
      </c>
      <c r="K103" s="36">
        <f>INPUT!K101</f>
        <v>96</v>
      </c>
      <c r="L103" s="36">
        <f>INPUT!M101</f>
        <v>0.80961028684542602</v>
      </c>
      <c r="M103" s="36">
        <f t="shared" si="13"/>
        <v>0.8</v>
      </c>
      <c r="N103" s="36">
        <f>IF(M103=0,0,LOOKUP(M103,PROCESSES1!$H$6:$H$34,PROCESSES1!$J$6:$J$34))</f>
        <v>245</v>
      </c>
      <c r="O103" s="36">
        <f>IF(M103=0,0,LOOKUP(M103,PROCESSES1!$H$6:$H$35,PROCESSES1!$L$6:$L$35))</f>
        <v>110</v>
      </c>
      <c r="R103" s="29" t="s">
        <v>35</v>
      </c>
      <c r="S103" s="70">
        <f t="shared" si="9"/>
        <v>110</v>
      </c>
      <c r="T103" s="70">
        <f t="shared" si="10"/>
        <v>130</v>
      </c>
      <c r="U103" s="70">
        <f t="shared" si="14"/>
        <v>20</v>
      </c>
      <c r="V103" s="3">
        <f>INPUT!$G$4*60</f>
        <v>352.2</v>
      </c>
      <c r="Y103" s="70">
        <v>96</v>
      </c>
      <c r="Z103" s="70">
        <f t="shared" si="11"/>
        <v>360</v>
      </c>
      <c r="AA103" s="70">
        <f t="shared" si="15"/>
        <v>0</v>
      </c>
      <c r="AB103" s="70">
        <f>(AA103)*(24.33333*INPUT!$G$10)</f>
        <v>0</v>
      </c>
      <c r="AC103" s="70">
        <f>IF(AB103&gt;0,((Y103^(PROCESSES1!$C$15))*AB103),0)</f>
        <v>0</v>
      </c>
      <c r="AK103" s="10"/>
      <c r="AL103" s="10"/>
      <c r="AN103" s="6"/>
      <c r="AO103" s="10"/>
      <c r="AP103" s="6"/>
      <c r="AQ103" s="10"/>
    </row>
    <row r="104" spans="2:43">
      <c r="B104" s="28" t="s">
        <v>24</v>
      </c>
      <c r="C104" s="27">
        <f>INPUT!K102</f>
        <v>97</v>
      </c>
      <c r="D104" s="36">
        <f>INPUT!L102</f>
        <v>0.11980395074503374</v>
      </c>
      <c r="E104" s="27">
        <f t="shared" si="12"/>
        <v>0.2</v>
      </c>
      <c r="F104" s="27">
        <f>LOOKUP(E104,PROCESSES1!$H$6:$H$34,PROCESSES1!$J$6:$J$34)</f>
        <v>41</v>
      </c>
      <c r="G104" s="27">
        <f>LOOKUP(E104,PROCESSES1!$H$6:$H$35,PROCESSES1!$L$6:$L$35)</f>
        <v>19</v>
      </c>
      <c r="J104" s="28" t="s">
        <v>24</v>
      </c>
      <c r="K104" s="36">
        <f>INPUT!K102</f>
        <v>97</v>
      </c>
      <c r="L104" s="36">
        <f>INPUT!M102</f>
        <v>0.11904938075932708</v>
      </c>
      <c r="M104" s="36">
        <f t="shared" si="13"/>
        <v>0.1</v>
      </c>
      <c r="N104" s="36">
        <f>IF(M104=0,0,LOOKUP(M104,PROCESSES1!$H$6:$H$34,PROCESSES1!$J$6:$J$34))</f>
        <v>23</v>
      </c>
      <c r="O104" s="36">
        <f>IF(M104=0,0,LOOKUP(M104,PROCESSES1!$H$6:$H$35,PROCESSES1!$L$6:$L$35))</f>
        <v>10</v>
      </c>
      <c r="R104" s="28" t="s">
        <v>24</v>
      </c>
      <c r="S104" s="70">
        <f t="shared" si="9"/>
        <v>10</v>
      </c>
      <c r="T104" s="70">
        <f t="shared" si="10"/>
        <v>19</v>
      </c>
      <c r="U104" s="70">
        <f t="shared" si="14"/>
        <v>9</v>
      </c>
      <c r="V104" s="3">
        <f>INPUT!$G$4*60</f>
        <v>352.2</v>
      </c>
      <c r="Y104" s="70">
        <v>97</v>
      </c>
      <c r="Z104" s="70">
        <f t="shared" ref="Z104:Z135" si="16">FREQUENCY($U$8:$U$367,Y104)</f>
        <v>360</v>
      </c>
      <c r="AA104" s="70">
        <f t="shared" si="15"/>
        <v>0</v>
      </c>
      <c r="AB104" s="70">
        <f>(AA104)*(24.33333*INPUT!$G$10)</f>
        <v>0</v>
      </c>
      <c r="AC104" s="70">
        <f>IF(AB104&gt;0,((Y104^(PROCESSES1!$C$15))*AB104),0)</f>
        <v>0</v>
      </c>
      <c r="AK104" s="10"/>
      <c r="AL104" s="10"/>
      <c r="AN104" s="6"/>
      <c r="AO104" s="10"/>
      <c r="AP104" s="6"/>
      <c r="AQ104" s="10"/>
    </row>
    <row r="105" spans="2:43">
      <c r="B105" s="28" t="s">
        <v>25</v>
      </c>
      <c r="C105" s="27">
        <f>INPUT!K103</f>
        <v>98</v>
      </c>
      <c r="D105" s="36">
        <f>INPUT!L103</f>
        <v>0.77206990480132842</v>
      </c>
      <c r="E105" s="27">
        <f t="shared" si="12"/>
        <v>0.79999999999999993</v>
      </c>
      <c r="F105" s="27">
        <f>LOOKUP(E105,PROCESSES1!$H$6:$H$34,PROCESSES1!$J$6:$J$34)</f>
        <v>204</v>
      </c>
      <c r="G105" s="27">
        <f>LOOKUP(E105,PROCESSES1!$H$6:$H$35,PROCESSES1!$L$6:$L$35)</f>
        <v>92</v>
      </c>
      <c r="J105" s="28" t="s">
        <v>25</v>
      </c>
      <c r="K105" s="36">
        <f>INPUT!K103</f>
        <v>98</v>
      </c>
      <c r="L105" s="36">
        <f>INPUT!M103</f>
        <v>0.76754248488708854</v>
      </c>
      <c r="M105" s="36">
        <f t="shared" si="13"/>
        <v>0.7</v>
      </c>
      <c r="N105" s="36">
        <f>IF(M105=0,0,LOOKUP(M105,PROCESSES1!$H$6:$H$34,PROCESSES1!$J$6:$J$34))</f>
        <v>165</v>
      </c>
      <c r="O105" s="36">
        <f>IF(M105=0,0,LOOKUP(M105,PROCESSES1!$H$6:$H$35,PROCESSES1!$L$6:$L$35))</f>
        <v>74</v>
      </c>
      <c r="R105" s="28" t="s">
        <v>25</v>
      </c>
      <c r="S105" s="70">
        <f t="shared" si="9"/>
        <v>74</v>
      </c>
      <c r="T105" s="70">
        <f t="shared" si="10"/>
        <v>92</v>
      </c>
      <c r="U105" s="70">
        <f t="shared" si="14"/>
        <v>18</v>
      </c>
      <c r="V105" s="3">
        <f>INPUT!$G$4*60</f>
        <v>352.2</v>
      </c>
      <c r="Y105" s="70">
        <v>98</v>
      </c>
      <c r="Z105" s="70">
        <f t="shared" si="16"/>
        <v>360</v>
      </c>
      <c r="AA105" s="70">
        <f t="shared" ref="AA105:AA136" si="17">(Z105-Z104)*V105</f>
        <v>0</v>
      </c>
      <c r="AB105" s="70">
        <f>(AA105)*(24.33333*INPUT!$G$10)</f>
        <v>0</v>
      </c>
      <c r="AC105" s="70">
        <f>IF(AB105&gt;0,((Y105^(PROCESSES1!$C$15))*AB105),0)</f>
        <v>0</v>
      </c>
      <c r="AK105" s="10"/>
      <c r="AL105" s="10"/>
      <c r="AN105" s="6"/>
      <c r="AO105" s="10"/>
      <c r="AP105" s="6"/>
      <c r="AQ105" s="10"/>
    </row>
    <row r="106" spans="2:43">
      <c r="B106" s="28" t="s">
        <v>26</v>
      </c>
      <c r="C106" s="27">
        <f>INPUT!K104</f>
        <v>99</v>
      </c>
      <c r="D106" s="36">
        <f>INPUT!L104</f>
        <v>1.2779088079470264</v>
      </c>
      <c r="E106" s="27">
        <f t="shared" si="12"/>
        <v>1.3</v>
      </c>
      <c r="F106" s="27">
        <f>LOOKUP(E106,PROCESSES1!$H$6:$H$34,PROCESSES1!$J$6:$J$34)</f>
        <v>461</v>
      </c>
      <c r="G106" s="27">
        <f>LOOKUP(E106,PROCESSES1!$H$6:$H$35,PROCESSES1!$L$6:$L$35)</f>
        <v>207</v>
      </c>
      <c r="J106" s="28" t="s">
        <v>26</v>
      </c>
      <c r="K106" s="36">
        <f>INPUT!K104</f>
        <v>99</v>
      </c>
      <c r="L106" s="36">
        <f>INPUT!M104</f>
        <v>1.2703631080899596</v>
      </c>
      <c r="M106" s="36">
        <f t="shared" si="13"/>
        <v>1.2</v>
      </c>
      <c r="N106" s="36">
        <f>IF(M106=0,0,LOOKUP(M106,PROCESSES1!$H$6:$H$34,PROCESSES1!$J$6:$J$34))</f>
        <v>378</v>
      </c>
      <c r="O106" s="36">
        <f>IF(M106=0,0,LOOKUP(M106,PROCESSES1!$H$6:$H$35,PROCESSES1!$L$6:$L$35))</f>
        <v>170</v>
      </c>
      <c r="R106" s="28" t="s">
        <v>26</v>
      </c>
      <c r="S106" s="70">
        <f t="shared" si="9"/>
        <v>170</v>
      </c>
      <c r="T106" s="70">
        <f t="shared" si="10"/>
        <v>207</v>
      </c>
      <c r="U106" s="70">
        <f t="shared" si="14"/>
        <v>37</v>
      </c>
      <c r="V106" s="3">
        <f>INPUT!$G$4*60</f>
        <v>352.2</v>
      </c>
      <c r="Y106" s="70">
        <v>99</v>
      </c>
      <c r="Z106" s="70">
        <f t="shared" si="16"/>
        <v>360</v>
      </c>
      <c r="AA106" s="70">
        <f t="shared" si="17"/>
        <v>0</v>
      </c>
      <c r="AB106" s="70">
        <f>(AA106)*(24.33333*INPUT!$G$10)</f>
        <v>0</v>
      </c>
      <c r="AC106" s="70">
        <f>IF(AB106&gt;0,((Y106^(PROCESSES1!$C$15))*AB106),0)</f>
        <v>0</v>
      </c>
      <c r="AK106" s="10"/>
      <c r="AL106" s="10"/>
      <c r="AN106" s="6"/>
      <c r="AO106" s="10"/>
      <c r="AP106" s="6"/>
      <c r="AQ106" s="10"/>
    </row>
    <row r="107" spans="2:43">
      <c r="B107" s="28" t="s">
        <v>27</v>
      </c>
      <c r="C107" s="27">
        <f>INPUT!K105</f>
        <v>100</v>
      </c>
      <c r="D107" s="36">
        <f>INPUT!L105</f>
        <v>1.3244992332367618</v>
      </c>
      <c r="E107" s="27">
        <f t="shared" si="12"/>
        <v>1.4000000000000001</v>
      </c>
      <c r="F107" s="27">
        <f>LOOKUP(E107,PROCESSES1!$H$6:$H$34,PROCESSES1!$J$6:$J$34)</f>
        <v>490</v>
      </c>
      <c r="G107" s="27">
        <f>LOOKUP(E107,PROCESSES1!$H$6:$H$35,PROCESSES1!$L$6:$L$35)</f>
        <v>220</v>
      </c>
      <c r="J107" s="28" t="s">
        <v>27</v>
      </c>
      <c r="K107" s="36">
        <f>INPUT!K105</f>
        <v>100</v>
      </c>
      <c r="L107" s="36">
        <f>INPUT!M105</f>
        <v>1.3165762483868411</v>
      </c>
      <c r="M107" s="36">
        <f t="shared" si="13"/>
        <v>1.3</v>
      </c>
      <c r="N107" s="36">
        <f>IF(M107=0,0,LOOKUP(M107,PROCESSES1!$H$6:$H$34,PROCESSES1!$J$6:$J$34))</f>
        <v>461</v>
      </c>
      <c r="O107" s="36">
        <f>IF(M107=0,0,LOOKUP(M107,PROCESSES1!$H$6:$H$35,PROCESSES1!$L$6:$L$35))</f>
        <v>207</v>
      </c>
      <c r="R107" s="28" t="s">
        <v>27</v>
      </c>
      <c r="S107" s="70">
        <f t="shared" si="9"/>
        <v>207</v>
      </c>
      <c r="T107" s="70">
        <f t="shared" si="10"/>
        <v>220</v>
      </c>
      <c r="U107" s="70">
        <f t="shared" si="14"/>
        <v>13</v>
      </c>
      <c r="V107" s="3">
        <f>INPUT!$G$4*60</f>
        <v>352.2</v>
      </c>
      <c r="Y107" s="70">
        <v>100</v>
      </c>
      <c r="Z107" s="70">
        <f t="shared" si="16"/>
        <v>360</v>
      </c>
      <c r="AA107" s="70">
        <f t="shared" si="17"/>
        <v>0</v>
      </c>
      <c r="AB107" s="70">
        <f>(AA107)*(24.33333*INPUT!$G$10)</f>
        <v>0</v>
      </c>
      <c r="AC107" s="70">
        <f>IF(AB107&gt;0,((Y107^(PROCESSES1!$C$15))*AB107),0)</f>
        <v>0</v>
      </c>
      <c r="AK107" s="10"/>
      <c r="AL107" s="10"/>
      <c r="AN107" s="6"/>
      <c r="AO107" s="10"/>
      <c r="AP107" s="6"/>
      <c r="AQ107" s="10"/>
    </row>
    <row r="108" spans="2:43">
      <c r="B108" s="28" t="s">
        <v>28</v>
      </c>
      <c r="C108" s="27">
        <f>INPUT!K106</f>
        <v>101</v>
      </c>
      <c r="D108" s="36">
        <f>INPUT!L106</f>
        <v>1.1581048572019936</v>
      </c>
      <c r="E108" s="27">
        <f t="shared" si="12"/>
        <v>1.2000000000000002</v>
      </c>
      <c r="F108" s="27">
        <f>LOOKUP(E108,PROCESSES1!$H$6:$H$34,PROCESSES1!$J$6:$J$34)</f>
        <v>422</v>
      </c>
      <c r="G108" s="27">
        <f>LOOKUP(E108,PROCESSES1!$H$6:$H$35,PROCESSES1!$L$6:$L$35)</f>
        <v>190</v>
      </c>
      <c r="J108" s="28" t="s">
        <v>28</v>
      </c>
      <c r="K108" s="36">
        <f>INPUT!K106</f>
        <v>101</v>
      </c>
      <c r="L108" s="36">
        <f>INPUT!M106</f>
        <v>1.1513137273306324</v>
      </c>
      <c r="M108" s="36">
        <f t="shared" si="13"/>
        <v>1.1000000000000001</v>
      </c>
      <c r="N108" s="36">
        <f>IF(M108=0,0,LOOKUP(M108,PROCESSES1!$H$6:$H$34,PROCESSES1!$J$6:$J$34))</f>
        <v>378</v>
      </c>
      <c r="O108" s="36">
        <f>IF(M108=0,0,LOOKUP(M108,PROCESSES1!$H$6:$H$35,PROCESSES1!$L$6:$L$35))</f>
        <v>170</v>
      </c>
      <c r="R108" s="28" t="s">
        <v>28</v>
      </c>
      <c r="S108" s="70">
        <f t="shared" si="9"/>
        <v>170</v>
      </c>
      <c r="T108" s="70">
        <f t="shared" si="10"/>
        <v>190</v>
      </c>
      <c r="U108" s="70">
        <f t="shared" si="14"/>
        <v>20</v>
      </c>
      <c r="V108" s="3">
        <f>INPUT!$G$4*60</f>
        <v>352.2</v>
      </c>
      <c r="Y108" s="70">
        <v>101</v>
      </c>
      <c r="Z108" s="70">
        <f t="shared" si="16"/>
        <v>360</v>
      </c>
      <c r="AA108" s="70">
        <f t="shared" si="17"/>
        <v>0</v>
      </c>
      <c r="AB108" s="70">
        <f>(AA108)*(24.33333*INPUT!$G$10)</f>
        <v>0</v>
      </c>
      <c r="AC108" s="70">
        <f>IF(AB108&gt;0,((Y108^(PROCESSES1!$C$15))*AB108),0)</f>
        <v>0</v>
      </c>
      <c r="AK108" s="10"/>
      <c r="AL108" s="10"/>
      <c r="AN108" s="6"/>
      <c r="AO108" s="10"/>
      <c r="AP108" s="6"/>
      <c r="AQ108" s="10"/>
    </row>
    <row r="109" spans="2:43">
      <c r="B109" s="28" t="s">
        <v>29</v>
      </c>
      <c r="C109" s="27">
        <f>INPUT!K107</f>
        <v>102</v>
      </c>
      <c r="D109" s="36">
        <f>INPUT!L107</f>
        <v>0.50583890314569824</v>
      </c>
      <c r="E109" s="27">
        <f t="shared" si="12"/>
        <v>0.6</v>
      </c>
      <c r="F109" s="27">
        <f>LOOKUP(E109,PROCESSES1!$H$6:$H$34,PROCESSES1!$J$6:$J$34)</f>
        <v>165</v>
      </c>
      <c r="G109" s="27">
        <f>LOOKUP(E109,PROCESSES1!$H$6:$H$35,PROCESSES1!$L$6:$L$35)</f>
        <v>74</v>
      </c>
      <c r="J109" s="28" t="s">
        <v>29</v>
      </c>
      <c r="K109" s="36">
        <f>INPUT!K107</f>
        <v>102</v>
      </c>
      <c r="L109" s="36">
        <f>INPUT!M107</f>
        <v>0.50282062320287113</v>
      </c>
      <c r="M109" s="36">
        <f t="shared" si="13"/>
        <v>0.5</v>
      </c>
      <c r="N109" s="36">
        <f>IF(M109=0,0,LOOKUP(M109,PROCESSES1!$H$6:$H$34,PROCESSES1!$J$6:$J$34))</f>
        <v>129</v>
      </c>
      <c r="O109" s="36">
        <f>IF(M109=0,0,LOOKUP(M109,PROCESSES1!$H$6:$H$35,PROCESSES1!$L$6:$L$35))</f>
        <v>58</v>
      </c>
      <c r="R109" s="28" t="s">
        <v>29</v>
      </c>
      <c r="S109" s="70">
        <f t="shared" si="9"/>
        <v>58</v>
      </c>
      <c r="T109" s="70">
        <f t="shared" si="10"/>
        <v>74</v>
      </c>
      <c r="U109" s="70">
        <f t="shared" si="14"/>
        <v>16</v>
      </c>
      <c r="V109" s="3">
        <f>INPUT!$G$4*60</f>
        <v>352.2</v>
      </c>
      <c r="Y109" s="70">
        <v>102</v>
      </c>
      <c r="Z109" s="70">
        <f t="shared" si="16"/>
        <v>360</v>
      </c>
      <c r="AA109" s="70">
        <f t="shared" si="17"/>
        <v>0</v>
      </c>
      <c r="AB109" s="70">
        <f>(AA109)*(24.33333*INPUT!$G$10)</f>
        <v>0</v>
      </c>
      <c r="AC109" s="70">
        <f>IF(AB109&gt;0,((Y109^(PROCESSES1!$C$15))*AB109),0)</f>
        <v>0</v>
      </c>
      <c r="AK109" s="10"/>
      <c r="AL109" s="10"/>
      <c r="AN109" s="6"/>
      <c r="AO109" s="10"/>
      <c r="AP109" s="6"/>
      <c r="AQ109" s="10"/>
    </row>
    <row r="110" spans="2:43">
      <c r="B110" s="28" t="s">
        <v>30</v>
      </c>
      <c r="C110" s="27">
        <f>INPUT!K108</f>
        <v>103</v>
      </c>
      <c r="D110" s="36">
        <f>INPUT!L108</f>
        <v>7.3213525455298412E-2</v>
      </c>
      <c r="E110" s="27">
        <f t="shared" si="12"/>
        <v>0.1</v>
      </c>
      <c r="F110" s="27">
        <f>LOOKUP(E110,PROCESSES1!$H$6:$H$34,PROCESSES1!$J$6:$J$34)</f>
        <v>23</v>
      </c>
      <c r="G110" s="27">
        <f>LOOKUP(E110,PROCESSES1!$H$6:$H$35,PROCESSES1!$L$6:$L$35)</f>
        <v>10</v>
      </c>
      <c r="J110" s="28" t="s">
        <v>30</v>
      </c>
      <c r="K110" s="36">
        <f>INPUT!K108</f>
        <v>103</v>
      </c>
      <c r="L110" s="36">
        <f>INPUT!M108</f>
        <v>7.2836240462445051E-2</v>
      </c>
      <c r="M110" s="36">
        <f t="shared" si="13"/>
        <v>0</v>
      </c>
      <c r="N110" s="36">
        <f>IF(M110=0,0,LOOKUP(M110,PROCESSES1!$H$6:$H$34,PROCESSES1!$J$6:$J$34))</f>
        <v>0</v>
      </c>
      <c r="O110" s="36">
        <f>IF(M110=0,0,LOOKUP(M110,PROCESSES1!$H$6:$H$35,PROCESSES1!$L$6:$L$35))</f>
        <v>0</v>
      </c>
      <c r="R110" s="28" t="s">
        <v>30</v>
      </c>
      <c r="S110" s="70">
        <f t="shared" si="9"/>
        <v>0</v>
      </c>
      <c r="T110" s="70">
        <f t="shared" si="10"/>
        <v>10</v>
      </c>
      <c r="U110" s="70">
        <f t="shared" si="14"/>
        <v>10</v>
      </c>
      <c r="V110" s="3">
        <f>INPUT!$G$4*60</f>
        <v>352.2</v>
      </c>
      <c r="Y110" s="70">
        <v>103</v>
      </c>
      <c r="Z110" s="70">
        <f t="shared" si="16"/>
        <v>360</v>
      </c>
      <c r="AA110" s="70">
        <f t="shared" si="17"/>
        <v>0</v>
      </c>
      <c r="AB110" s="70">
        <f>(AA110)*(24.33333*INPUT!$G$10)</f>
        <v>0</v>
      </c>
      <c r="AC110" s="70">
        <f>IF(AB110&gt;0,((Y110^(PROCESSES1!$C$15))*AB110),0)</f>
        <v>0</v>
      </c>
      <c r="AK110" s="10"/>
      <c r="AL110" s="10"/>
      <c r="AN110" s="6"/>
      <c r="AO110" s="10"/>
      <c r="AP110" s="6"/>
      <c r="AQ110" s="10"/>
    </row>
    <row r="111" spans="2:43">
      <c r="B111" s="28" t="s">
        <v>31</v>
      </c>
      <c r="C111" s="27">
        <f>INPUT!K109</f>
        <v>104</v>
      </c>
      <c r="D111" s="36">
        <f>INPUT!L109</f>
        <v>0.53246200331126137</v>
      </c>
      <c r="E111" s="27">
        <f t="shared" si="12"/>
        <v>0.6</v>
      </c>
      <c r="F111" s="27">
        <f>LOOKUP(E111,PROCESSES1!$H$6:$H$34,PROCESSES1!$J$6:$J$34)</f>
        <v>165</v>
      </c>
      <c r="G111" s="27">
        <f>LOOKUP(E111,PROCESSES1!$H$6:$H$35,PROCESSES1!$L$6:$L$35)</f>
        <v>74</v>
      </c>
      <c r="J111" s="28" t="s">
        <v>31</v>
      </c>
      <c r="K111" s="36">
        <f>INPUT!K109</f>
        <v>104</v>
      </c>
      <c r="L111" s="36">
        <f>INPUT!M109</f>
        <v>0.52944372336843426</v>
      </c>
      <c r="M111" s="36">
        <f t="shared" si="13"/>
        <v>0.5</v>
      </c>
      <c r="N111" s="36">
        <f>IF(M111=0,0,LOOKUP(M111,PROCESSES1!$H$6:$H$34,PROCESSES1!$J$6:$J$34))</f>
        <v>129</v>
      </c>
      <c r="O111" s="36">
        <f>IF(M111=0,0,LOOKUP(M111,PROCESSES1!$H$6:$H$35,PROCESSES1!$L$6:$L$35))</f>
        <v>58</v>
      </c>
      <c r="R111" s="28" t="s">
        <v>31</v>
      </c>
      <c r="S111" s="70">
        <f t="shared" si="9"/>
        <v>58</v>
      </c>
      <c r="T111" s="70">
        <f t="shared" si="10"/>
        <v>74</v>
      </c>
      <c r="U111" s="70">
        <f t="shared" si="14"/>
        <v>16</v>
      </c>
      <c r="V111" s="3">
        <f>INPUT!$G$4*60</f>
        <v>352.2</v>
      </c>
      <c r="Y111" s="70">
        <v>104</v>
      </c>
      <c r="Z111" s="70">
        <f t="shared" si="16"/>
        <v>360</v>
      </c>
      <c r="AA111" s="70">
        <f t="shared" si="17"/>
        <v>0</v>
      </c>
      <c r="AB111" s="70">
        <f>(AA111)*(24.33333*INPUT!$G$10)</f>
        <v>0</v>
      </c>
      <c r="AC111" s="70">
        <f>IF(AB111&gt;0,((Y111^(PROCESSES1!$C$15))*AB111),0)</f>
        <v>0</v>
      </c>
      <c r="AK111" s="10"/>
      <c r="AL111" s="10"/>
      <c r="AN111" s="6"/>
      <c r="AO111" s="10"/>
      <c r="AP111" s="6"/>
      <c r="AQ111" s="10"/>
    </row>
    <row r="112" spans="2:43">
      <c r="B112" s="28" t="s">
        <v>32</v>
      </c>
      <c r="C112" s="27">
        <f>INPUT!K110</f>
        <v>105</v>
      </c>
      <c r="D112" s="36">
        <f>INPUT!L110</f>
        <v>0.93846428083609823</v>
      </c>
      <c r="E112" s="27">
        <f t="shared" si="12"/>
        <v>1</v>
      </c>
      <c r="F112" s="27">
        <f>LOOKUP(E112,PROCESSES1!$H$6:$H$34,PROCESSES1!$J$6:$J$34)</f>
        <v>334</v>
      </c>
      <c r="G112" s="27">
        <f>LOOKUP(E112,PROCESSES1!$H$6:$H$35,PROCESSES1!$L$6:$L$35)</f>
        <v>150</v>
      </c>
      <c r="J112" s="28" t="s">
        <v>32</v>
      </c>
      <c r="K112" s="36">
        <f>INPUT!K110</f>
        <v>105</v>
      </c>
      <c r="L112" s="36">
        <f>INPUT!M110</f>
        <v>0.93280500594329741</v>
      </c>
      <c r="M112" s="36">
        <f t="shared" si="13"/>
        <v>0.9</v>
      </c>
      <c r="N112" s="36">
        <f>IF(M112=0,0,LOOKUP(M112,PROCESSES1!$H$6:$H$34,PROCESSES1!$J$6:$J$34))</f>
        <v>289</v>
      </c>
      <c r="O112" s="36">
        <f>IF(M112=0,0,LOOKUP(M112,PROCESSES1!$H$6:$H$35,PROCESSES1!$L$6:$L$35))</f>
        <v>130</v>
      </c>
      <c r="R112" s="28" t="s">
        <v>32</v>
      </c>
      <c r="S112" s="70">
        <f t="shared" si="9"/>
        <v>130</v>
      </c>
      <c r="T112" s="70">
        <f t="shared" si="10"/>
        <v>150</v>
      </c>
      <c r="U112" s="70">
        <f t="shared" si="14"/>
        <v>20</v>
      </c>
      <c r="V112" s="3">
        <f>INPUT!$G$4*60</f>
        <v>352.2</v>
      </c>
      <c r="Y112" s="70">
        <v>105</v>
      </c>
      <c r="Z112" s="70">
        <f t="shared" si="16"/>
        <v>360</v>
      </c>
      <c r="AA112" s="70">
        <f t="shared" si="17"/>
        <v>0</v>
      </c>
      <c r="AB112" s="70">
        <f>(AA112)*(24.33333*INPUT!$G$10)</f>
        <v>0</v>
      </c>
      <c r="AC112" s="70">
        <f>IF(AB112&gt;0,((Y112^(PROCESSES1!$C$15))*AB112),0)</f>
        <v>0</v>
      </c>
      <c r="AK112" s="10"/>
      <c r="AL112" s="10"/>
      <c r="AN112" s="6"/>
      <c r="AO112" s="10"/>
      <c r="AP112" s="6"/>
      <c r="AQ112" s="10"/>
    </row>
    <row r="113" spans="2:43">
      <c r="B113" s="28" t="s">
        <v>33</v>
      </c>
      <c r="C113" s="27">
        <f>INPUT!K111</f>
        <v>106</v>
      </c>
      <c r="D113" s="36">
        <f>INPUT!L111</f>
        <v>1.2779088079470264</v>
      </c>
      <c r="E113" s="27">
        <f t="shared" si="12"/>
        <v>1.3</v>
      </c>
      <c r="F113" s="27">
        <f>LOOKUP(E113,PROCESSES1!$H$6:$H$34,PROCESSES1!$J$6:$J$34)</f>
        <v>461</v>
      </c>
      <c r="G113" s="27">
        <f>LOOKUP(E113,PROCESSES1!$H$6:$H$35,PROCESSES1!$L$6:$L$35)</f>
        <v>207</v>
      </c>
      <c r="J113" s="28" t="s">
        <v>33</v>
      </c>
      <c r="K113" s="36">
        <f>INPUT!K111</f>
        <v>106</v>
      </c>
      <c r="L113" s="36">
        <f>INPUT!M111</f>
        <v>1.2703631080899596</v>
      </c>
      <c r="M113" s="36">
        <f t="shared" si="13"/>
        <v>1.2</v>
      </c>
      <c r="N113" s="36">
        <f>IF(M113=0,0,LOOKUP(M113,PROCESSES1!$H$6:$H$34,PROCESSES1!$J$6:$J$34))</f>
        <v>378</v>
      </c>
      <c r="O113" s="36">
        <f>IF(M113=0,0,LOOKUP(M113,PROCESSES1!$H$6:$H$35,PROCESSES1!$L$6:$L$35))</f>
        <v>170</v>
      </c>
      <c r="R113" s="28" t="s">
        <v>33</v>
      </c>
      <c r="S113" s="70">
        <f t="shared" si="9"/>
        <v>170</v>
      </c>
      <c r="T113" s="70">
        <f t="shared" si="10"/>
        <v>207</v>
      </c>
      <c r="U113" s="70">
        <f t="shared" si="14"/>
        <v>37</v>
      </c>
      <c r="V113" s="3">
        <f>INPUT!$G$4*60</f>
        <v>352.2</v>
      </c>
      <c r="Y113" s="70">
        <v>106</v>
      </c>
      <c r="Z113" s="70">
        <f t="shared" si="16"/>
        <v>360</v>
      </c>
      <c r="AA113" s="70">
        <f t="shared" si="17"/>
        <v>0</v>
      </c>
      <c r="AB113" s="70">
        <f>(AA113)*(24.33333*INPUT!$G$10)</f>
        <v>0</v>
      </c>
      <c r="AC113" s="70">
        <f>IF(AB113&gt;0,((Y113^(PROCESSES1!$C$15))*AB113),0)</f>
        <v>0</v>
      </c>
      <c r="AK113" s="10"/>
      <c r="AL113" s="10"/>
      <c r="AN113" s="6"/>
      <c r="AO113" s="10"/>
      <c r="AP113" s="6"/>
      <c r="AQ113" s="10"/>
    </row>
    <row r="114" spans="2:43">
      <c r="B114" s="28" t="s">
        <v>34</v>
      </c>
      <c r="C114" s="27">
        <f>INPUT!K112</f>
        <v>107</v>
      </c>
      <c r="D114" s="36">
        <f>INPUT!L112</f>
        <v>1.2046952824917287</v>
      </c>
      <c r="E114" s="27">
        <f t="shared" si="12"/>
        <v>1.3</v>
      </c>
      <c r="F114" s="27">
        <f>LOOKUP(E114,PROCESSES1!$H$6:$H$34,PROCESSES1!$J$6:$J$34)</f>
        <v>461</v>
      </c>
      <c r="G114" s="27">
        <f>LOOKUP(E114,PROCESSES1!$H$6:$H$35,PROCESSES1!$L$6:$L$35)</f>
        <v>207</v>
      </c>
      <c r="J114" s="28" t="s">
        <v>34</v>
      </c>
      <c r="K114" s="36">
        <f>INPUT!K112</f>
        <v>107</v>
      </c>
      <c r="L114" s="36">
        <f>INPUT!M112</f>
        <v>1.1975268676275148</v>
      </c>
      <c r="M114" s="36">
        <f t="shared" si="13"/>
        <v>1.1000000000000001</v>
      </c>
      <c r="N114" s="36">
        <f>IF(M114=0,0,LOOKUP(M114,PROCESSES1!$H$6:$H$34,PROCESSES1!$J$6:$J$34))</f>
        <v>378</v>
      </c>
      <c r="O114" s="36">
        <f>IF(M114=0,0,LOOKUP(M114,PROCESSES1!$H$6:$H$35,PROCESSES1!$L$6:$L$35))</f>
        <v>170</v>
      </c>
      <c r="R114" s="28" t="s">
        <v>34</v>
      </c>
      <c r="S114" s="70">
        <f t="shared" si="9"/>
        <v>170</v>
      </c>
      <c r="T114" s="70">
        <f t="shared" si="10"/>
        <v>207</v>
      </c>
      <c r="U114" s="70">
        <f t="shared" si="14"/>
        <v>37</v>
      </c>
      <c r="V114" s="3">
        <f>INPUT!$G$4*60</f>
        <v>352.2</v>
      </c>
      <c r="Y114" s="70">
        <v>107</v>
      </c>
      <c r="Z114" s="70">
        <f t="shared" si="16"/>
        <v>360</v>
      </c>
      <c r="AA114" s="70">
        <f t="shared" si="17"/>
        <v>0</v>
      </c>
      <c r="AB114" s="70">
        <f>(AA114)*(24.33333*INPUT!$G$10)</f>
        <v>0</v>
      </c>
      <c r="AC114" s="70">
        <f>IF(AB114&gt;0,((Y114^(PROCESSES1!$C$15))*AB114),0)</f>
        <v>0</v>
      </c>
      <c r="AK114" s="10"/>
      <c r="AL114" s="10"/>
      <c r="AN114" s="6"/>
      <c r="AO114" s="10"/>
      <c r="AP114" s="6"/>
      <c r="AQ114" s="10"/>
    </row>
    <row r="115" spans="2:43">
      <c r="B115" s="28" t="s">
        <v>35</v>
      </c>
      <c r="C115" s="27">
        <f>INPUT!K113</f>
        <v>108</v>
      </c>
      <c r="D115" s="36">
        <f>INPUT!L113</f>
        <v>0.84528343025662755</v>
      </c>
      <c r="E115" s="27">
        <f t="shared" si="12"/>
        <v>0.9</v>
      </c>
      <c r="F115" s="27">
        <f>LOOKUP(E115,PROCESSES1!$H$6:$H$34,PROCESSES1!$J$6:$J$34)</f>
        <v>289</v>
      </c>
      <c r="G115" s="27">
        <f>LOOKUP(E115,PROCESSES1!$H$6:$H$35,PROCESSES1!$L$6:$L$35)</f>
        <v>130</v>
      </c>
      <c r="J115" s="28" t="s">
        <v>35</v>
      </c>
      <c r="K115" s="36">
        <f>INPUT!K113</f>
        <v>108</v>
      </c>
      <c r="L115" s="36">
        <f>INPUT!M113</f>
        <v>0.8403787253495334</v>
      </c>
      <c r="M115" s="36">
        <f t="shared" si="13"/>
        <v>0.8</v>
      </c>
      <c r="N115" s="36">
        <f>IF(M115=0,0,LOOKUP(M115,PROCESSES1!$H$6:$H$34,PROCESSES1!$J$6:$J$34))</f>
        <v>245</v>
      </c>
      <c r="O115" s="36">
        <f>IF(M115=0,0,LOOKUP(M115,PROCESSES1!$H$6:$H$35,PROCESSES1!$L$6:$L$35))</f>
        <v>110</v>
      </c>
      <c r="R115" s="28" t="s">
        <v>35</v>
      </c>
      <c r="S115" s="70">
        <f t="shared" si="9"/>
        <v>110</v>
      </c>
      <c r="T115" s="70">
        <f t="shared" si="10"/>
        <v>130</v>
      </c>
      <c r="U115" s="70">
        <f t="shared" si="14"/>
        <v>20</v>
      </c>
      <c r="V115" s="3">
        <f>INPUT!$G$4*60</f>
        <v>352.2</v>
      </c>
      <c r="Y115" s="70">
        <v>108</v>
      </c>
      <c r="Z115" s="70">
        <f t="shared" si="16"/>
        <v>360</v>
      </c>
      <c r="AA115" s="70">
        <f t="shared" si="17"/>
        <v>0</v>
      </c>
      <c r="AB115" s="70">
        <f>(AA115)*(24.33333*INPUT!$G$10)</f>
        <v>0</v>
      </c>
      <c r="AC115" s="70">
        <f>IF(AB115&gt;0,((Y115^(PROCESSES1!$C$15))*AB115),0)</f>
        <v>0</v>
      </c>
      <c r="AK115" s="10"/>
      <c r="AL115" s="10"/>
      <c r="AN115" s="6"/>
      <c r="AO115" s="10"/>
      <c r="AP115" s="6"/>
      <c r="AQ115" s="10"/>
    </row>
    <row r="116" spans="2:43">
      <c r="B116" s="29" t="s">
        <v>24</v>
      </c>
      <c r="C116" s="27">
        <f>INPUT!K114</f>
        <v>109</v>
      </c>
      <c r="D116" s="36">
        <f>INPUT!L114</f>
        <v>0.12313183826572911</v>
      </c>
      <c r="E116" s="27">
        <f t="shared" si="12"/>
        <v>0.2</v>
      </c>
      <c r="F116" s="27">
        <f>LOOKUP(E116,PROCESSES1!$H$6:$H$34,PROCESSES1!$J$6:$J$34)</f>
        <v>41</v>
      </c>
      <c r="G116" s="27">
        <f>LOOKUP(E116,PROCESSES1!$H$6:$H$35,PROCESSES1!$L$6:$L$35)</f>
        <v>19</v>
      </c>
      <c r="J116" s="29" t="s">
        <v>24</v>
      </c>
      <c r="K116" s="36">
        <f>INPUT!K114</f>
        <v>109</v>
      </c>
      <c r="L116" s="36">
        <f>INPUT!M114</f>
        <v>0.12250302994430692</v>
      </c>
      <c r="M116" s="36">
        <f t="shared" si="13"/>
        <v>0.1</v>
      </c>
      <c r="N116" s="36">
        <f>IF(M116=0,0,LOOKUP(M116,PROCESSES1!$H$6:$H$34,PROCESSES1!$J$6:$J$34))</f>
        <v>23</v>
      </c>
      <c r="O116" s="36">
        <f>IF(M116=0,0,LOOKUP(M116,PROCESSES1!$H$6:$H$35,PROCESSES1!$L$6:$L$35))</f>
        <v>10</v>
      </c>
      <c r="R116" s="29" t="s">
        <v>24</v>
      </c>
      <c r="S116" s="70">
        <f t="shared" si="9"/>
        <v>10</v>
      </c>
      <c r="T116" s="70">
        <f t="shared" si="10"/>
        <v>19</v>
      </c>
      <c r="U116" s="70">
        <f t="shared" si="14"/>
        <v>9</v>
      </c>
      <c r="V116" s="3">
        <f>INPUT!$G$4*60</f>
        <v>352.2</v>
      </c>
      <c r="Y116" s="70">
        <v>109</v>
      </c>
      <c r="Z116" s="70">
        <f t="shared" si="16"/>
        <v>360</v>
      </c>
      <c r="AA116" s="70">
        <f t="shared" si="17"/>
        <v>0</v>
      </c>
      <c r="AB116" s="70">
        <f>(AA116)*(24.33333*INPUT!$G$10)</f>
        <v>0</v>
      </c>
      <c r="AC116" s="70">
        <f>IF(AB116&gt;0,((Y116^(PROCESSES1!$C$15))*AB116),0)</f>
        <v>0</v>
      </c>
      <c r="AK116" s="10"/>
      <c r="AL116" s="10"/>
      <c r="AN116" s="6"/>
      <c r="AO116" s="10"/>
      <c r="AP116" s="6"/>
      <c r="AQ116" s="10"/>
    </row>
    <row r="117" spans="2:43">
      <c r="B117" s="29" t="s">
        <v>25</v>
      </c>
      <c r="C117" s="27">
        <f>INPUT!K115</f>
        <v>110</v>
      </c>
      <c r="D117" s="36">
        <f>INPUT!L115</f>
        <v>0.79869300496689144</v>
      </c>
      <c r="E117" s="27">
        <f t="shared" si="12"/>
        <v>0.79999999999999993</v>
      </c>
      <c r="F117" s="27">
        <f>LOOKUP(E117,PROCESSES1!$H$6:$H$34,PROCESSES1!$J$6:$J$34)</f>
        <v>204</v>
      </c>
      <c r="G117" s="27">
        <f>LOOKUP(E117,PROCESSES1!$H$6:$H$35,PROCESSES1!$L$6:$L$35)</f>
        <v>92</v>
      </c>
      <c r="J117" s="29" t="s">
        <v>25</v>
      </c>
      <c r="K117" s="36">
        <f>INPUT!K115</f>
        <v>110</v>
      </c>
      <c r="L117" s="36">
        <f>INPUT!M115</f>
        <v>0.79492015503835833</v>
      </c>
      <c r="M117" s="36">
        <f t="shared" si="13"/>
        <v>0.7</v>
      </c>
      <c r="N117" s="36">
        <f>IF(M117=0,0,LOOKUP(M117,PROCESSES1!$H$6:$H$34,PROCESSES1!$J$6:$J$34))</f>
        <v>165</v>
      </c>
      <c r="O117" s="36">
        <f>IF(M117=0,0,LOOKUP(M117,PROCESSES1!$H$6:$H$35,PROCESSES1!$L$6:$L$35))</f>
        <v>74</v>
      </c>
      <c r="R117" s="29" t="s">
        <v>25</v>
      </c>
      <c r="S117" s="70">
        <f t="shared" si="9"/>
        <v>74</v>
      </c>
      <c r="T117" s="70">
        <f t="shared" si="10"/>
        <v>92</v>
      </c>
      <c r="U117" s="70">
        <f t="shared" si="14"/>
        <v>18</v>
      </c>
      <c r="V117" s="3">
        <f>INPUT!$G$4*60</f>
        <v>352.2</v>
      </c>
      <c r="Y117" s="70">
        <v>110</v>
      </c>
      <c r="Z117" s="70">
        <f t="shared" si="16"/>
        <v>360</v>
      </c>
      <c r="AA117" s="70">
        <f t="shared" si="17"/>
        <v>0</v>
      </c>
      <c r="AB117" s="70">
        <f>(AA117)*(24.33333*INPUT!$G$10)</f>
        <v>0</v>
      </c>
      <c r="AC117" s="70">
        <f>IF(AB117&gt;0,((Y117^(PROCESSES1!$C$15))*AB117),0)</f>
        <v>0</v>
      </c>
      <c r="AK117" s="10"/>
      <c r="AL117" s="10"/>
      <c r="AN117" s="6"/>
      <c r="AO117" s="10"/>
      <c r="AP117" s="6"/>
      <c r="AQ117" s="10"/>
    </row>
    <row r="118" spans="2:43">
      <c r="B118" s="29" t="s">
        <v>26</v>
      </c>
      <c r="C118" s="27">
        <f>INPUT!K116</f>
        <v>111</v>
      </c>
      <c r="D118" s="36">
        <f>INPUT!L116</f>
        <v>1.3211713457160663</v>
      </c>
      <c r="E118" s="27">
        <f t="shared" si="12"/>
        <v>1.4000000000000001</v>
      </c>
      <c r="F118" s="27">
        <f>LOOKUP(E118,PROCESSES1!$H$6:$H$34,PROCESSES1!$J$6:$J$34)</f>
        <v>490</v>
      </c>
      <c r="G118" s="27">
        <f>LOOKUP(E118,PROCESSES1!$H$6:$H$35,PROCESSES1!$L$6:$L$35)</f>
        <v>220</v>
      </c>
      <c r="J118" s="29" t="s">
        <v>26</v>
      </c>
      <c r="K118" s="36">
        <f>INPUT!K116</f>
        <v>111</v>
      </c>
      <c r="L118" s="36">
        <f>INPUT!M116</f>
        <v>1.3148832625018441</v>
      </c>
      <c r="M118" s="36">
        <f t="shared" si="13"/>
        <v>1.3</v>
      </c>
      <c r="N118" s="36">
        <f>IF(M118=0,0,LOOKUP(M118,PROCESSES1!$H$6:$H$34,PROCESSES1!$J$6:$J$34))</f>
        <v>461</v>
      </c>
      <c r="O118" s="36">
        <f>IF(M118=0,0,LOOKUP(M118,PROCESSES1!$H$6:$H$35,PROCESSES1!$L$6:$L$35))</f>
        <v>207</v>
      </c>
      <c r="R118" s="29" t="s">
        <v>26</v>
      </c>
      <c r="S118" s="70">
        <f t="shared" si="9"/>
        <v>207</v>
      </c>
      <c r="T118" s="70">
        <f t="shared" si="10"/>
        <v>220</v>
      </c>
      <c r="U118" s="70">
        <f t="shared" si="14"/>
        <v>13</v>
      </c>
      <c r="V118" s="3">
        <f>INPUT!$G$4*60</f>
        <v>352.2</v>
      </c>
      <c r="Y118" s="70">
        <v>111</v>
      </c>
      <c r="Z118" s="70">
        <f t="shared" si="16"/>
        <v>360</v>
      </c>
      <c r="AA118" s="70">
        <f t="shared" si="17"/>
        <v>0</v>
      </c>
      <c r="AB118" s="70">
        <f>(AA118)*(24.33333*INPUT!$G$10)</f>
        <v>0</v>
      </c>
      <c r="AC118" s="70">
        <f>IF(AB118&gt;0,((Y118^(PROCESSES1!$C$15))*AB118),0)</f>
        <v>0</v>
      </c>
      <c r="AK118" s="10"/>
      <c r="AL118" s="10"/>
      <c r="AN118" s="6"/>
      <c r="AO118" s="10"/>
      <c r="AP118" s="6"/>
      <c r="AQ118" s="10"/>
    </row>
    <row r="119" spans="2:43">
      <c r="B119" s="29" t="s">
        <v>27</v>
      </c>
      <c r="C119" s="27">
        <f>INPUT!K117</f>
        <v>112</v>
      </c>
      <c r="D119" s="36">
        <f>INPUT!L117</f>
        <v>1.3677617710058017</v>
      </c>
      <c r="E119" s="27">
        <f t="shared" si="12"/>
        <v>1.4000000000000001</v>
      </c>
      <c r="F119" s="27">
        <f>LOOKUP(E119,PROCESSES1!$H$6:$H$34,PROCESSES1!$J$6:$J$34)</f>
        <v>490</v>
      </c>
      <c r="G119" s="27">
        <f>LOOKUP(E119,PROCESSES1!$H$6:$H$35,PROCESSES1!$L$6:$L$35)</f>
        <v>220</v>
      </c>
      <c r="J119" s="29" t="s">
        <v>27</v>
      </c>
      <c r="K119" s="36">
        <f>INPUT!K117</f>
        <v>112</v>
      </c>
      <c r="L119" s="36">
        <f>INPUT!M117</f>
        <v>1.3611592836308677</v>
      </c>
      <c r="M119" s="36">
        <f t="shared" si="13"/>
        <v>1.3</v>
      </c>
      <c r="N119" s="36">
        <f>IF(M119=0,0,LOOKUP(M119,PROCESSES1!$H$6:$H$34,PROCESSES1!$J$6:$J$34))</f>
        <v>461</v>
      </c>
      <c r="O119" s="36">
        <f>IF(M119=0,0,LOOKUP(M119,PROCESSES1!$H$6:$H$35,PROCESSES1!$L$6:$L$35))</f>
        <v>207</v>
      </c>
      <c r="R119" s="29" t="s">
        <v>27</v>
      </c>
      <c r="S119" s="70">
        <f t="shared" si="9"/>
        <v>207</v>
      </c>
      <c r="T119" s="70">
        <f t="shared" si="10"/>
        <v>220</v>
      </c>
      <c r="U119" s="70">
        <f t="shared" si="14"/>
        <v>13</v>
      </c>
      <c r="V119" s="3">
        <f>INPUT!$G$4*60</f>
        <v>352.2</v>
      </c>
      <c r="Y119" s="70">
        <v>112</v>
      </c>
      <c r="Z119" s="70">
        <f t="shared" si="16"/>
        <v>360</v>
      </c>
      <c r="AA119" s="70">
        <f t="shared" si="17"/>
        <v>0</v>
      </c>
      <c r="AB119" s="70">
        <f>(AA119)*(24.33333*INPUT!$G$10)</f>
        <v>0</v>
      </c>
      <c r="AC119" s="70">
        <f>IF(AB119&gt;0,((Y119^(PROCESSES1!$C$15))*AB119),0)</f>
        <v>0</v>
      </c>
      <c r="AK119" s="10"/>
      <c r="AL119" s="10"/>
      <c r="AN119" s="6"/>
      <c r="AO119" s="10"/>
      <c r="AP119" s="6"/>
      <c r="AQ119" s="10"/>
    </row>
    <row r="120" spans="2:43">
      <c r="B120" s="29" t="s">
        <v>28</v>
      </c>
      <c r="C120" s="27">
        <f>INPUT!K118</f>
        <v>113</v>
      </c>
      <c r="D120" s="36">
        <f>INPUT!L118</f>
        <v>1.1980395074503383</v>
      </c>
      <c r="E120" s="27">
        <f t="shared" si="12"/>
        <v>1.2000000000000002</v>
      </c>
      <c r="F120" s="27">
        <f>LOOKUP(E120,PROCESSES1!$H$6:$H$34,PROCESSES1!$J$6:$J$34)</f>
        <v>422</v>
      </c>
      <c r="G120" s="27">
        <f>LOOKUP(E120,PROCESSES1!$H$6:$H$35,PROCESSES1!$L$6:$L$35)</f>
        <v>190</v>
      </c>
      <c r="J120" s="29" t="s">
        <v>28</v>
      </c>
      <c r="K120" s="36">
        <f>INPUT!K118</f>
        <v>113</v>
      </c>
      <c r="L120" s="36">
        <f>INPUT!M118</f>
        <v>1.192380232557537</v>
      </c>
      <c r="M120" s="36">
        <f t="shared" si="13"/>
        <v>1.1000000000000001</v>
      </c>
      <c r="N120" s="36">
        <f>IF(M120=0,0,LOOKUP(M120,PROCESSES1!$H$6:$H$34,PROCESSES1!$J$6:$J$34))</f>
        <v>378</v>
      </c>
      <c r="O120" s="36">
        <f>IF(M120=0,0,LOOKUP(M120,PROCESSES1!$H$6:$H$35,PROCESSES1!$L$6:$L$35))</f>
        <v>170</v>
      </c>
      <c r="R120" s="29" t="s">
        <v>28</v>
      </c>
      <c r="S120" s="70">
        <f t="shared" si="9"/>
        <v>170</v>
      </c>
      <c r="T120" s="70">
        <f t="shared" si="10"/>
        <v>190</v>
      </c>
      <c r="U120" s="70">
        <f t="shared" si="14"/>
        <v>20</v>
      </c>
      <c r="V120" s="3">
        <f>INPUT!$G$4*60</f>
        <v>352.2</v>
      </c>
      <c r="Y120" s="70">
        <v>113</v>
      </c>
      <c r="Z120" s="70">
        <f t="shared" si="16"/>
        <v>360</v>
      </c>
      <c r="AA120" s="70">
        <f t="shared" si="17"/>
        <v>0</v>
      </c>
      <c r="AB120" s="70">
        <f>(AA120)*(24.33333*INPUT!$G$10)</f>
        <v>0</v>
      </c>
      <c r="AC120" s="70">
        <f>IF(AB120&gt;0,((Y120^(PROCESSES1!$C$15))*AB120),0)</f>
        <v>0</v>
      </c>
      <c r="AK120" s="10"/>
      <c r="AL120" s="10"/>
      <c r="AN120" s="6"/>
      <c r="AO120" s="10"/>
      <c r="AP120" s="6"/>
      <c r="AQ120" s="10"/>
    </row>
    <row r="121" spans="2:43">
      <c r="B121" s="29" t="s">
        <v>29</v>
      </c>
      <c r="C121" s="27">
        <f>INPUT!K119</f>
        <v>114</v>
      </c>
      <c r="D121" s="36">
        <f>INPUT!L119</f>
        <v>0.52247834074917521</v>
      </c>
      <c r="E121" s="27">
        <f t="shared" si="12"/>
        <v>0.6</v>
      </c>
      <c r="F121" s="27">
        <f>LOOKUP(E121,PROCESSES1!$H$6:$H$34,PROCESSES1!$J$6:$J$34)</f>
        <v>165</v>
      </c>
      <c r="G121" s="27">
        <f>LOOKUP(E121,PROCESSES1!$H$6:$H$35,PROCESSES1!$L$6:$L$35)</f>
        <v>74</v>
      </c>
      <c r="J121" s="29" t="s">
        <v>29</v>
      </c>
      <c r="K121" s="36">
        <f>INPUT!K119</f>
        <v>114</v>
      </c>
      <c r="L121" s="36">
        <f>INPUT!M119</f>
        <v>0.51996310746348584</v>
      </c>
      <c r="M121" s="36">
        <f t="shared" si="13"/>
        <v>0.5</v>
      </c>
      <c r="N121" s="36">
        <f>IF(M121=0,0,LOOKUP(M121,PROCESSES1!$H$6:$H$34,PROCESSES1!$J$6:$J$34))</f>
        <v>129</v>
      </c>
      <c r="O121" s="36">
        <f>IF(M121=0,0,LOOKUP(M121,PROCESSES1!$H$6:$H$35,PROCESSES1!$L$6:$L$35))</f>
        <v>58</v>
      </c>
      <c r="R121" s="29" t="s">
        <v>29</v>
      </c>
      <c r="S121" s="70">
        <f t="shared" si="9"/>
        <v>58</v>
      </c>
      <c r="T121" s="70">
        <f t="shared" si="10"/>
        <v>74</v>
      </c>
      <c r="U121" s="70">
        <f t="shared" si="14"/>
        <v>16</v>
      </c>
      <c r="V121" s="3">
        <f>INPUT!$G$4*60</f>
        <v>352.2</v>
      </c>
      <c r="Y121" s="70">
        <v>114</v>
      </c>
      <c r="Z121" s="70">
        <f t="shared" si="16"/>
        <v>360</v>
      </c>
      <c r="AA121" s="70">
        <f t="shared" si="17"/>
        <v>0</v>
      </c>
      <c r="AB121" s="70">
        <f>(AA121)*(24.33333*INPUT!$G$10)</f>
        <v>0</v>
      </c>
      <c r="AC121" s="70">
        <f>IF(AB121&gt;0,((Y121^(PROCESSES1!$C$15))*AB121),0)</f>
        <v>0</v>
      </c>
      <c r="AK121" s="10"/>
      <c r="AL121" s="10"/>
      <c r="AN121" s="6"/>
      <c r="AO121" s="10"/>
      <c r="AP121" s="6"/>
      <c r="AQ121" s="10"/>
    </row>
    <row r="122" spans="2:43">
      <c r="B122" s="29" t="s">
        <v>30</v>
      </c>
      <c r="C122" s="27">
        <f>INPUT!K120</f>
        <v>115</v>
      </c>
      <c r="D122" s="36">
        <f>INPUT!L120</f>
        <v>7.6541412975993789E-2</v>
      </c>
      <c r="E122" s="27">
        <f t="shared" si="12"/>
        <v>0.1</v>
      </c>
      <c r="F122" s="27">
        <f>LOOKUP(E122,PROCESSES1!$H$6:$H$34,PROCESSES1!$J$6:$J$34)</f>
        <v>23</v>
      </c>
      <c r="G122" s="27">
        <f>LOOKUP(E122,PROCESSES1!$H$6:$H$35,PROCESSES1!$L$6:$L$35)</f>
        <v>10</v>
      </c>
      <c r="J122" s="29" t="s">
        <v>30</v>
      </c>
      <c r="K122" s="36">
        <f>INPUT!K120</f>
        <v>115</v>
      </c>
      <c r="L122" s="36">
        <f>INPUT!M120</f>
        <v>7.622700881528266E-2</v>
      </c>
      <c r="M122" s="36">
        <f t="shared" si="13"/>
        <v>0</v>
      </c>
      <c r="N122" s="36">
        <f>IF(M122=0,0,LOOKUP(M122,PROCESSES1!$H$6:$H$34,PROCESSES1!$J$6:$J$34))</f>
        <v>0</v>
      </c>
      <c r="O122" s="36">
        <f>IF(M122=0,0,LOOKUP(M122,PROCESSES1!$H$6:$H$35,PROCESSES1!$L$6:$L$35))</f>
        <v>0</v>
      </c>
      <c r="R122" s="29" t="s">
        <v>30</v>
      </c>
      <c r="S122" s="70">
        <f t="shared" si="9"/>
        <v>0</v>
      </c>
      <c r="T122" s="70">
        <f t="shared" si="10"/>
        <v>10</v>
      </c>
      <c r="U122" s="70">
        <f t="shared" si="14"/>
        <v>10</v>
      </c>
      <c r="V122" s="3">
        <f>INPUT!$G$4*60</f>
        <v>352.2</v>
      </c>
      <c r="Y122" s="70">
        <v>115</v>
      </c>
      <c r="Z122" s="70">
        <f t="shared" si="16"/>
        <v>360</v>
      </c>
      <c r="AA122" s="70">
        <f t="shared" si="17"/>
        <v>0</v>
      </c>
      <c r="AB122" s="70">
        <f>(AA122)*(24.33333*INPUT!$G$10)</f>
        <v>0</v>
      </c>
      <c r="AC122" s="70">
        <f>IF(AB122&gt;0,((Y122^(PROCESSES1!$C$15))*AB122),0)</f>
        <v>0</v>
      </c>
      <c r="AK122" s="10"/>
      <c r="AL122" s="10"/>
      <c r="AN122" s="6"/>
      <c r="AO122" s="10"/>
      <c r="AP122" s="6"/>
      <c r="AQ122" s="10"/>
    </row>
    <row r="123" spans="2:43">
      <c r="B123" s="29" t="s">
        <v>31</v>
      </c>
      <c r="C123" s="27">
        <f>INPUT!K121</f>
        <v>116</v>
      </c>
      <c r="D123" s="36">
        <f>INPUT!L121</f>
        <v>0.55242932843543369</v>
      </c>
      <c r="E123" s="27">
        <f t="shared" si="12"/>
        <v>0.6</v>
      </c>
      <c r="F123" s="27">
        <f>LOOKUP(E123,PROCESSES1!$H$6:$H$34,PROCESSES1!$J$6:$J$34)</f>
        <v>165</v>
      </c>
      <c r="G123" s="27">
        <f>LOOKUP(E123,PROCESSES1!$H$6:$H$35,PROCESSES1!$L$6:$L$35)</f>
        <v>74</v>
      </c>
      <c r="J123" s="29" t="s">
        <v>31</v>
      </c>
      <c r="K123" s="36">
        <f>INPUT!K121</f>
        <v>116</v>
      </c>
      <c r="L123" s="36">
        <f>INPUT!M121</f>
        <v>0.54991409514974432</v>
      </c>
      <c r="M123" s="36">
        <f t="shared" si="13"/>
        <v>0.5</v>
      </c>
      <c r="N123" s="36">
        <f>IF(M123=0,0,LOOKUP(M123,PROCESSES1!$H$6:$H$34,PROCESSES1!$J$6:$J$34))</f>
        <v>129</v>
      </c>
      <c r="O123" s="36">
        <f>IF(M123=0,0,LOOKUP(M123,PROCESSES1!$H$6:$H$35,PROCESSES1!$L$6:$L$35))</f>
        <v>58</v>
      </c>
      <c r="R123" s="29" t="s">
        <v>31</v>
      </c>
      <c r="S123" s="70">
        <f t="shared" si="9"/>
        <v>58</v>
      </c>
      <c r="T123" s="70">
        <f t="shared" si="10"/>
        <v>74</v>
      </c>
      <c r="U123" s="70">
        <f t="shared" si="14"/>
        <v>16</v>
      </c>
      <c r="V123" s="3">
        <f>INPUT!$G$4*60</f>
        <v>352.2</v>
      </c>
      <c r="Y123" s="70">
        <v>116</v>
      </c>
      <c r="Z123" s="70">
        <f t="shared" si="16"/>
        <v>360</v>
      </c>
      <c r="AA123" s="70">
        <f t="shared" si="17"/>
        <v>0</v>
      </c>
      <c r="AB123" s="70">
        <f>(AA123)*(24.33333*INPUT!$G$10)</f>
        <v>0</v>
      </c>
      <c r="AC123" s="70">
        <f>IF(AB123&gt;0,((Y123^(PROCESSES1!$C$15))*AB123),0)</f>
        <v>0</v>
      </c>
      <c r="AK123" s="10"/>
      <c r="AL123" s="10"/>
      <c r="AN123" s="6"/>
      <c r="AO123" s="10"/>
      <c r="AP123" s="6"/>
      <c r="AQ123" s="10"/>
    </row>
    <row r="124" spans="2:43">
      <c r="B124" s="29" t="s">
        <v>32</v>
      </c>
      <c r="C124" s="27">
        <f>INPUT!K122</f>
        <v>117</v>
      </c>
      <c r="D124" s="36">
        <f>INPUT!L122</f>
        <v>0.96841526852235671</v>
      </c>
      <c r="E124" s="27">
        <f t="shared" si="12"/>
        <v>1</v>
      </c>
      <c r="F124" s="27">
        <f>LOOKUP(E124,PROCESSES1!$H$6:$H$34,PROCESSES1!$J$6:$J$34)</f>
        <v>334</v>
      </c>
      <c r="G124" s="27">
        <f>LOOKUP(E124,PROCESSES1!$H$6:$H$35,PROCESSES1!$L$6:$L$35)</f>
        <v>150</v>
      </c>
      <c r="J124" s="29" t="s">
        <v>32</v>
      </c>
      <c r="K124" s="36">
        <f>INPUT!K122</f>
        <v>117</v>
      </c>
      <c r="L124" s="36">
        <f>INPUT!M122</f>
        <v>0.96369920611168924</v>
      </c>
      <c r="M124" s="36">
        <f t="shared" si="13"/>
        <v>0.9</v>
      </c>
      <c r="N124" s="36">
        <f>IF(M124=0,0,LOOKUP(M124,PROCESSES1!$H$6:$H$34,PROCESSES1!$J$6:$J$34))</f>
        <v>289</v>
      </c>
      <c r="O124" s="36">
        <f>IF(M124=0,0,LOOKUP(M124,PROCESSES1!$H$6:$H$35,PROCESSES1!$L$6:$L$35))</f>
        <v>130</v>
      </c>
      <c r="R124" s="29" t="s">
        <v>32</v>
      </c>
      <c r="S124" s="70">
        <f t="shared" si="9"/>
        <v>130</v>
      </c>
      <c r="T124" s="70">
        <f t="shared" si="10"/>
        <v>150</v>
      </c>
      <c r="U124" s="70">
        <f t="shared" si="14"/>
        <v>20</v>
      </c>
      <c r="V124" s="3">
        <f>INPUT!$G$4*60</f>
        <v>352.2</v>
      </c>
      <c r="Y124" s="70">
        <v>117</v>
      </c>
      <c r="Z124" s="70">
        <f t="shared" si="16"/>
        <v>360</v>
      </c>
      <c r="AA124" s="70">
        <f t="shared" si="17"/>
        <v>0</v>
      </c>
      <c r="AB124" s="70">
        <f>(AA124)*(24.33333*INPUT!$G$10)</f>
        <v>0</v>
      </c>
      <c r="AC124" s="70">
        <f>IF(AB124&gt;0,((Y124^(PROCESSES1!$C$15))*AB124),0)</f>
        <v>0</v>
      </c>
      <c r="AK124" s="10"/>
      <c r="AL124" s="10"/>
      <c r="AN124" s="6"/>
      <c r="AO124" s="10"/>
      <c r="AP124" s="6"/>
      <c r="AQ124" s="10"/>
    </row>
    <row r="125" spans="2:43">
      <c r="B125" s="29" t="s">
        <v>33</v>
      </c>
      <c r="C125" s="27">
        <f>INPUT!K123</f>
        <v>118</v>
      </c>
      <c r="D125" s="36">
        <f>INPUT!L123</f>
        <v>1.3211713457160663</v>
      </c>
      <c r="E125" s="27">
        <f t="shared" si="12"/>
        <v>1.4000000000000001</v>
      </c>
      <c r="F125" s="27">
        <f>LOOKUP(E125,PROCESSES1!$H$6:$H$34,PROCESSES1!$J$6:$J$34)</f>
        <v>490</v>
      </c>
      <c r="G125" s="27">
        <f>LOOKUP(E125,PROCESSES1!$H$6:$H$35,PROCESSES1!$L$6:$L$35)</f>
        <v>220</v>
      </c>
      <c r="J125" s="29" t="s">
        <v>33</v>
      </c>
      <c r="K125" s="36">
        <f>INPUT!K123</f>
        <v>118</v>
      </c>
      <c r="L125" s="36">
        <f>INPUT!M123</f>
        <v>1.3148832625018441</v>
      </c>
      <c r="M125" s="36">
        <f t="shared" si="13"/>
        <v>1.3</v>
      </c>
      <c r="N125" s="36">
        <f>IF(M125=0,0,LOOKUP(M125,PROCESSES1!$H$6:$H$34,PROCESSES1!$J$6:$J$34))</f>
        <v>461</v>
      </c>
      <c r="O125" s="36">
        <f>IF(M125=0,0,LOOKUP(M125,PROCESSES1!$H$6:$H$35,PROCESSES1!$L$6:$L$35))</f>
        <v>207</v>
      </c>
      <c r="R125" s="29" t="s">
        <v>33</v>
      </c>
      <c r="S125" s="70">
        <f t="shared" si="9"/>
        <v>207</v>
      </c>
      <c r="T125" s="70">
        <f t="shared" si="10"/>
        <v>220</v>
      </c>
      <c r="U125" s="70">
        <f t="shared" si="14"/>
        <v>13</v>
      </c>
      <c r="V125" s="3">
        <f>INPUT!$G$4*60</f>
        <v>352.2</v>
      </c>
      <c r="Y125" s="70">
        <v>118</v>
      </c>
      <c r="Z125" s="70">
        <f t="shared" si="16"/>
        <v>360</v>
      </c>
      <c r="AA125" s="70">
        <f t="shared" si="17"/>
        <v>0</v>
      </c>
      <c r="AB125" s="70">
        <f>(AA125)*(24.33333*INPUT!$G$10)</f>
        <v>0</v>
      </c>
      <c r="AC125" s="70">
        <f>IF(AB125&gt;0,((Y125^(PROCESSES1!$C$15))*AB125),0)</f>
        <v>0</v>
      </c>
      <c r="AK125" s="10"/>
      <c r="AL125" s="10"/>
      <c r="AN125" s="6"/>
      <c r="AO125" s="10"/>
      <c r="AP125" s="6"/>
      <c r="AQ125" s="10"/>
    </row>
    <row r="126" spans="2:43">
      <c r="B126" s="29" t="s">
        <v>34</v>
      </c>
      <c r="C126" s="27">
        <f>INPUT!K124</f>
        <v>119</v>
      </c>
      <c r="D126" s="36">
        <f>INPUT!L124</f>
        <v>1.2446299327400734</v>
      </c>
      <c r="E126" s="27">
        <f t="shared" si="12"/>
        <v>1.3</v>
      </c>
      <c r="F126" s="27">
        <f>LOOKUP(E126,PROCESSES1!$H$6:$H$34,PROCESSES1!$J$6:$J$34)</f>
        <v>461</v>
      </c>
      <c r="G126" s="27">
        <f>LOOKUP(E126,PROCESSES1!$H$6:$H$35,PROCESSES1!$L$6:$L$35)</f>
        <v>207</v>
      </c>
      <c r="J126" s="29" t="s">
        <v>34</v>
      </c>
      <c r="K126" s="36">
        <f>INPUT!K124</f>
        <v>119</v>
      </c>
      <c r="L126" s="36">
        <f>INPUT!M124</f>
        <v>1.2386562536865617</v>
      </c>
      <c r="M126" s="36">
        <f t="shared" si="13"/>
        <v>1.2</v>
      </c>
      <c r="N126" s="36">
        <f>IF(M126=0,0,LOOKUP(M126,PROCESSES1!$H$6:$H$34,PROCESSES1!$J$6:$J$34))</f>
        <v>378</v>
      </c>
      <c r="O126" s="36">
        <f>IF(M126=0,0,LOOKUP(M126,PROCESSES1!$H$6:$H$35,PROCESSES1!$L$6:$L$35))</f>
        <v>170</v>
      </c>
      <c r="R126" s="29" t="s">
        <v>34</v>
      </c>
      <c r="S126" s="70">
        <f t="shared" si="9"/>
        <v>170</v>
      </c>
      <c r="T126" s="70">
        <f t="shared" si="10"/>
        <v>207</v>
      </c>
      <c r="U126" s="70">
        <f t="shared" si="14"/>
        <v>37</v>
      </c>
      <c r="V126" s="3">
        <f>INPUT!$G$4*60</f>
        <v>352.2</v>
      </c>
      <c r="Y126" s="70">
        <v>119</v>
      </c>
      <c r="Z126" s="70">
        <f t="shared" si="16"/>
        <v>360</v>
      </c>
      <c r="AA126" s="70">
        <f t="shared" si="17"/>
        <v>0</v>
      </c>
      <c r="AB126" s="70">
        <f>(AA126)*(24.33333*INPUT!$G$10)</f>
        <v>0</v>
      </c>
      <c r="AC126" s="70">
        <f>IF(AB126&gt;0,((Y126^(PROCESSES1!$C$15))*AB126),0)</f>
        <v>0</v>
      </c>
      <c r="AK126" s="10"/>
      <c r="AL126" s="10"/>
      <c r="AN126" s="6"/>
      <c r="AO126" s="10"/>
      <c r="AP126" s="6"/>
      <c r="AQ126" s="10"/>
    </row>
    <row r="127" spans="2:43">
      <c r="B127" s="29" t="s">
        <v>35</v>
      </c>
      <c r="C127" s="27">
        <f>INPUT!K125</f>
        <v>120</v>
      </c>
      <c r="D127" s="36">
        <f>INPUT!L125</f>
        <v>0.87523441794288603</v>
      </c>
      <c r="E127" s="27">
        <f t="shared" si="12"/>
        <v>0.9</v>
      </c>
      <c r="F127" s="27">
        <f>LOOKUP(E127,PROCESSES1!$H$6:$H$34,PROCESSES1!$J$6:$J$34)</f>
        <v>289</v>
      </c>
      <c r="G127" s="27">
        <f>LOOKUP(E127,PROCESSES1!$H$6:$H$35,PROCESSES1!$L$6:$L$35)</f>
        <v>130</v>
      </c>
      <c r="J127" s="29" t="s">
        <v>35</v>
      </c>
      <c r="K127" s="36">
        <f>INPUT!K125</f>
        <v>120</v>
      </c>
      <c r="L127" s="36">
        <f>INPUT!M125</f>
        <v>0.87114716385364077</v>
      </c>
      <c r="M127" s="36">
        <f t="shared" si="13"/>
        <v>0.8</v>
      </c>
      <c r="N127" s="36">
        <f>IF(M127=0,0,LOOKUP(M127,PROCESSES1!$H$6:$H$34,PROCESSES1!$J$6:$J$34))</f>
        <v>245</v>
      </c>
      <c r="O127" s="36">
        <f>IF(M127=0,0,LOOKUP(M127,PROCESSES1!$H$6:$H$35,PROCESSES1!$L$6:$L$35))</f>
        <v>110</v>
      </c>
      <c r="R127" s="29" t="s">
        <v>35</v>
      </c>
      <c r="S127" s="70">
        <f t="shared" si="9"/>
        <v>110</v>
      </c>
      <c r="T127" s="70">
        <f t="shared" si="10"/>
        <v>130</v>
      </c>
      <c r="U127" s="70">
        <f t="shared" si="14"/>
        <v>20</v>
      </c>
      <c r="V127" s="3">
        <f>INPUT!$G$4*60</f>
        <v>352.2</v>
      </c>
      <c r="Y127" s="70">
        <v>120</v>
      </c>
      <c r="Z127" s="70">
        <f t="shared" si="16"/>
        <v>360</v>
      </c>
      <c r="AA127" s="70">
        <f t="shared" si="17"/>
        <v>0</v>
      </c>
      <c r="AB127" s="70">
        <f>(AA127)*(24.33333*INPUT!$G$10)</f>
        <v>0</v>
      </c>
      <c r="AC127" s="70">
        <f>IF(AB127&gt;0,((Y127^(PROCESSES1!$C$15))*AB127),0)</f>
        <v>0</v>
      </c>
      <c r="AK127" s="10"/>
      <c r="AL127" s="10"/>
      <c r="AN127" s="6"/>
      <c r="AO127" s="10"/>
      <c r="AP127" s="6"/>
      <c r="AQ127" s="10"/>
    </row>
    <row r="128" spans="2:43">
      <c r="B128" s="28" t="s">
        <v>24</v>
      </c>
      <c r="C128" s="27">
        <f>INPUT!K126</f>
        <v>121</v>
      </c>
      <c r="D128" s="36">
        <f>INPUT!L126</f>
        <v>0.1264597257864245</v>
      </c>
      <c r="E128" s="27">
        <f t="shared" si="12"/>
        <v>0.2</v>
      </c>
      <c r="F128" s="27">
        <f>LOOKUP(E128,PROCESSES1!$H$6:$H$34,PROCESSES1!$J$6:$J$34)</f>
        <v>41</v>
      </c>
      <c r="G128" s="27">
        <f>LOOKUP(E128,PROCESSES1!$H$6:$H$35,PROCESSES1!$L$6:$L$35)</f>
        <v>19</v>
      </c>
      <c r="J128" s="28" t="s">
        <v>24</v>
      </c>
      <c r="K128" s="36">
        <f>INPUT!K126</f>
        <v>121</v>
      </c>
      <c r="L128" s="36">
        <f>INPUT!M126</f>
        <v>0.12595667912928676</v>
      </c>
      <c r="M128" s="36">
        <f t="shared" si="13"/>
        <v>0.1</v>
      </c>
      <c r="N128" s="36">
        <f>IF(M128=0,0,LOOKUP(M128,PROCESSES1!$H$6:$H$34,PROCESSES1!$J$6:$J$34))</f>
        <v>23</v>
      </c>
      <c r="O128" s="36">
        <f>IF(M128=0,0,LOOKUP(M128,PROCESSES1!$H$6:$H$35,PROCESSES1!$L$6:$L$35))</f>
        <v>10</v>
      </c>
      <c r="R128" s="28" t="s">
        <v>24</v>
      </c>
      <c r="S128" s="70">
        <f t="shared" si="9"/>
        <v>10</v>
      </c>
      <c r="T128" s="70">
        <f t="shared" si="10"/>
        <v>19</v>
      </c>
      <c r="U128" s="70">
        <f t="shared" si="14"/>
        <v>9</v>
      </c>
      <c r="V128" s="3">
        <f>INPUT!$G$4*60</f>
        <v>352.2</v>
      </c>
      <c r="Y128" s="70">
        <v>121</v>
      </c>
      <c r="Z128" s="70">
        <f t="shared" si="16"/>
        <v>360</v>
      </c>
      <c r="AA128" s="70">
        <f t="shared" si="17"/>
        <v>0</v>
      </c>
      <c r="AB128" s="70">
        <f>(AA128)*(24.33333*INPUT!$G$10)</f>
        <v>0</v>
      </c>
      <c r="AC128" s="70">
        <f>IF(AB128&gt;0,((Y128^(PROCESSES1!$C$15))*AB128),0)</f>
        <v>0</v>
      </c>
      <c r="AK128" s="10"/>
      <c r="AL128" s="10"/>
      <c r="AN128" s="6"/>
      <c r="AO128" s="10"/>
      <c r="AP128" s="6"/>
      <c r="AQ128" s="10"/>
    </row>
    <row r="129" spans="2:43">
      <c r="B129" s="28" t="s">
        <v>25</v>
      </c>
      <c r="C129" s="27">
        <f>INPUT!K127</f>
        <v>122</v>
      </c>
      <c r="D129" s="36">
        <f>INPUT!L127</f>
        <v>0.82531610513245446</v>
      </c>
      <c r="E129" s="27">
        <f t="shared" si="12"/>
        <v>0.9</v>
      </c>
      <c r="F129" s="27">
        <f>LOOKUP(E129,PROCESSES1!$H$6:$H$34,PROCESSES1!$J$6:$J$34)</f>
        <v>289</v>
      </c>
      <c r="G129" s="27">
        <f>LOOKUP(E129,PROCESSES1!$H$6:$H$35,PROCESSES1!$L$6:$L$35)</f>
        <v>130</v>
      </c>
      <c r="J129" s="28" t="s">
        <v>25</v>
      </c>
      <c r="K129" s="36">
        <f>INPUT!K127</f>
        <v>122</v>
      </c>
      <c r="L129" s="36">
        <f>INPUT!M127</f>
        <v>0.82229782518962813</v>
      </c>
      <c r="M129" s="36">
        <f t="shared" si="13"/>
        <v>0.8</v>
      </c>
      <c r="N129" s="36">
        <f>IF(M129=0,0,LOOKUP(M129,PROCESSES1!$H$6:$H$34,PROCESSES1!$J$6:$J$34))</f>
        <v>245</v>
      </c>
      <c r="O129" s="36">
        <f>IF(M129=0,0,LOOKUP(M129,PROCESSES1!$H$6:$H$35,PROCESSES1!$L$6:$L$35))</f>
        <v>110</v>
      </c>
      <c r="R129" s="28" t="s">
        <v>25</v>
      </c>
      <c r="S129" s="70">
        <f t="shared" si="9"/>
        <v>110</v>
      </c>
      <c r="T129" s="70">
        <f t="shared" si="10"/>
        <v>130</v>
      </c>
      <c r="U129" s="70">
        <f t="shared" si="14"/>
        <v>20</v>
      </c>
      <c r="V129" s="3">
        <f>INPUT!$G$4*60</f>
        <v>352.2</v>
      </c>
      <c r="Y129" s="70">
        <v>122</v>
      </c>
      <c r="Z129" s="70">
        <f t="shared" si="16"/>
        <v>360</v>
      </c>
      <c r="AA129" s="70">
        <f t="shared" si="17"/>
        <v>0</v>
      </c>
      <c r="AB129" s="70">
        <f>(AA129)*(24.33333*INPUT!$G$10)</f>
        <v>0</v>
      </c>
      <c r="AC129" s="70">
        <f>IF(AB129&gt;0,((Y129^(PROCESSES1!$C$15))*AB129),0)</f>
        <v>0</v>
      </c>
      <c r="AK129" s="10"/>
      <c r="AL129" s="10"/>
      <c r="AN129" s="6"/>
      <c r="AO129" s="10"/>
      <c r="AP129" s="6"/>
      <c r="AQ129" s="10"/>
    </row>
    <row r="130" spans="2:43">
      <c r="B130" s="28" t="s">
        <v>26</v>
      </c>
      <c r="C130" s="27">
        <f>INPUT!K128</f>
        <v>123</v>
      </c>
      <c r="D130" s="36">
        <f>INPUT!L128</f>
        <v>1.3644338834851062</v>
      </c>
      <c r="E130" s="27">
        <f t="shared" si="12"/>
        <v>1.4000000000000001</v>
      </c>
      <c r="F130" s="27">
        <f>LOOKUP(E130,PROCESSES1!$H$6:$H$34,PROCESSES1!$J$6:$J$34)</f>
        <v>490</v>
      </c>
      <c r="G130" s="27">
        <f>LOOKUP(E130,PROCESSES1!$H$6:$H$35,PROCESSES1!$L$6:$L$35)</f>
        <v>220</v>
      </c>
      <c r="J130" s="28" t="s">
        <v>26</v>
      </c>
      <c r="K130" s="36">
        <f>INPUT!K128</f>
        <v>123</v>
      </c>
      <c r="L130" s="36">
        <f>INPUT!M128</f>
        <v>1.3594034169137286</v>
      </c>
      <c r="M130" s="36">
        <f t="shared" si="13"/>
        <v>1.3</v>
      </c>
      <c r="N130" s="36">
        <f>IF(M130=0,0,LOOKUP(M130,PROCESSES1!$H$6:$H$34,PROCESSES1!$J$6:$J$34))</f>
        <v>461</v>
      </c>
      <c r="O130" s="36">
        <f>IF(M130=0,0,LOOKUP(M130,PROCESSES1!$H$6:$H$35,PROCESSES1!$L$6:$L$35))</f>
        <v>207</v>
      </c>
      <c r="R130" s="28" t="s">
        <v>26</v>
      </c>
      <c r="S130" s="70">
        <f t="shared" si="9"/>
        <v>207</v>
      </c>
      <c r="T130" s="70">
        <f t="shared" si="10"/>
        <v>220</v>
      </c>
      <c r="U130" s="70">
        <f t="shared" si="14"/>
        <v>13</v>
      </c>
      <c r="V130" s="3">
        <f>INPUT!$G$4*60</f>
        <v>352.2</v>
      </c>
      <c r="Y130" s="70">
        <v>123</v>
      </c>
      <c r="Z130" s="70">
        <f t="shared" si="16"/>
        <v>360</v>
      </c>
      <c r="AA130" s="70">
        <f t="shared" si="17"/>
        <v>0</v>
      </c>
      <c r="AB130" s="70">
        <f>(AA130)*(24.33333*INPUT!$G$10)</f>
        <v>0</v>
      </c>
      <c r="AC130" s="70">
        <f>IF(AB130&gt;0,((Y130^(PROCESSES1!$C$15))*AB130),0)</f>
        <v>0</v>
      </c>
      <c r="AK130" s="10"/>
      <c r="AL130" s="10"/>
      <c r="AN130" s="6"/>
      <c r="AO130" s="10"/>
      <c r="AP130" s="6"/>
      <c r="AQ130" s="10"/>
    </row>
    <row r="131" spans="2:43">
      <c r="B131" s="28" t="s">
        <v>27</v>
      </c>
      <c r="C131" s="27">
        <f>INPUT!K129</f>
        <v>124</v>
      </c>
      <c r="D131" s="36">
        <f>INPUT!L129</f>
        <v>1.4110243087748415</v>
      </c>
      <c r="E131" s="27">
        <f t="shared" si="12"/>
        <v>1.5</v>
      </c>
      <c r="F131" s="27">
        <f>LOOKUP(E131,PROCESSES1!$H$6:$H$34,PROCESSES1!$J$6:$J$34)</f>
        <v>479</v>
      </c>
      <c r="G131" s="27">
        <f>LOOKUP(E131,PROCESSES1!$H$6:$H$35,PROCESSES1!$L$6:$L$35)</f>
        <v>216</v>
      </c>
      <c r="J131" s="28" t="s">
        <v>27</v>
      </c>
      <c r="K131" s="36">
        <f>INPUT!K129</f>
        <v>124</v>
      </c>
      <c r="L131" s="36">
        <f>INPUT!M129</f>
        <v>1.4057423188748943</v>
      </c>
      <c r="M131" s="36">
        <f t="shared" si="13"/>
        <v>1.4</v>
      </c>
      <c r="N131" s="36">
        <f>IF(M131=0,0,LOOKUP(M131,PROCESSES1!$H$6:$H$34,PROCESSES1!$J$6:$J$34))</f>
        <v>461</v>
      </c>
      <c r="O131" s="36">
        <f>IF(M131=0,0,LOOKUP(M131,PROCESSES1!$H$6:$H$35,PROCESSES1!$L$6:$L$35))</f>
        <v>207</v>
      </c>
      <c r="R131" s="28" t="s">
        <v>27</v>
      </c>
      <c r="S131" s="70">
        <f t="shared" si="9"/>
        <v>207</v>
      </c>
      <c r="T131" s="70">
        <f t="shared" si="10"/>
        <v>216</v>
      </c>
      <c r="U131" s="70">
        <f t="shared" si="14"/>
        <v>9</v>
      </c>
      <c r="V131" s="3">
        <f>INPUT!$G$4*60</f>
        <v>352.2</v>
      </c>
      <c r="Y131" s="70">
        <v>124</v>
      </c>
      <c r="Z131" s="70">
        <f t="shared" si="16"/>
        <v>360</v>
      </c>
      <c r="AA131" s="70">
        <f t="shared" si="17"/>
        <v>0</v>
      </c>
      <c r="AB131" s="70">
        <f>(AA131)*(24.33333*INPUT!$G$10)</f>
        <v>0</v>
      </c>
      <c r="AC131" s="70">
        <f>IF(AB131&gt;0,((Y131^(PROCESSES1!$C$15))*AB131),0)</f>
        <v>0</v>
      </c>
      <c r="AK131" s="10"/>
      <c r="AL131" s="10"/>
      <c r="AN131" s="6"/>
      <c r="AO131" s="10"/>
      <c r="AP131" s="6"/>
      <c r="AQ131" s="10"/>
    </row>
    <row r="132" spans="2:43">
      <c r="B132" s="28" t="s">
        <v>28</v>
      </c>
      <c r="C132" s="27">
        <f>INPUT!K130</f>
        <v>125</v>
      </c>
      <c r="D132" s="36">
        <f>INPUT!L130</f>
        <v>1.2379741576986829</v>
      </c>
      <c r="E132" s="27">
        <f t="shared" si="12"/>
        <v>1.3</v>
      </c>
      <c r="F132" s="27">
        <f>LOOKUP(E132,PROCESSES1!$H$6:$H$34,PROCESSES1!$J$6:$J$34)</f>
        <v>461</v>
      </c>
      <c r="G132" s="27">
        <f>LOOKUP(E132,PROCESSES1!$H$6:$H$35,PROCESSES1!$L$6:$L$35)</f>
        <v>207</v>
      </c>
      <c r="J132" s="28" t="s">
        <v>28</v>
      </c>
      <c r="K132" s="36">
        <f>INPUT!K130</f>
        <v>125</v>
      </c>
      <c r="L132" s="36">
        <f>INPUT!M130</f>
        <v>1.2334467377844416</v>
      </c>
      <c r="M132" s="36">
        <f t="shared" si="13"/>
        <v>1.2</v>
      </c>
      <c r="N132" s="36">
        <f>IF(M132=0,0,LOOKUP(M132,PROCESSES1!$H$6:$H$34,PROCESSES1!$J$6:$J$34))</f>
        <v>378</v>
      </c>
      <c r="O132" s="36">
        <f>IF(M132=0,0,LOOKUP(M132,PROCESSES1!$H$6:$H$35,PROCESSES1!$L$6:$L$35))</f>
        <v>170</v>
      </c>
      <c r="R132" s="28" t="s">
        <v>28</v>
      </c>
      <c r="S132" s="70">
        <f t="shared" si="9"/>
        <v>170</v>
      </c>
      <c r="T132" s="70">
        <f t="shared" si="10"/>
        <v>207</v>
      </c>
      <c r="U132" s="70">
        <f t="shared" si="14"/>
        <v>37</v>
      </c>
      <c r="V132" s="3">
        <f>INPUT!$G$4*60</f>
        <v>352.2</v>
      </c>
      <c r="Y132" s="70">
        <v>125</v>
      </c>
      <c r="Z132" s="70">
        <f t="shared" si="16"/>
        <v>360</v>
      </c>
      <c r="AA132" s="70">
        <f t="shared" si="17"/>
        <v>0</v>
      </c>
      <c r="AB132" s="70">
        <f>(AA132)*(24.33333*INPUT!$G$10)</f>
        <v>0</v>
      </c>
      <c r="AC132" s="70">
        <f>IF(AB132&gt;0,((Y132^(PROCESSES1!$C$15))*AB132),0)</f>
        <v>0</v>
      </c>
      <c r="AK132" s="10"/>
      <c r="AL132" s="10"/>
      <c r="AN132" s="6"/>
      <c r="AO132" s="10"/>
      <c r="AP132" s="6"/>
      <c r="AQ132" s="10"/>
    </row>
    <row r="133" spans="2:43">
      <c r="B133" s="28" t="s">
        <v>29</v>
      </c>
      <c r="C133" s="27">
        <f>INPUT!K131</f>
        <v>126</v>
      </c>
      <c r="D133" s="36">
        <f>INPUT!L131</f>
        <v>0.53911777835265218</v>
      </c>
      <c r="E133" s="27">
        <f t="shared" si="12"/>
        <v>0.6</v>
      </c>
      <c r="F133" s="27">
        <f>LOOKUP(E133,PROCESSES1!$H$6:$H$34,PROCESSES1!$J$6:$J$34)</f>
        <v>165</v>
      </c>
      <c r="G133" s="27">
        <f>LOOKUP(E133,PROCESSES1!$H$6:$H$35,PROCESSES1!$L$6:$L$35)</f>
        <v>74</v>
      </c>
      <c r="J133" s="28" t="s">
        <v>29</v>
      </c>
      <c r="K133" s="36">
        <f>INPUT!K131</f>
        <v>126</v>
      </c>
      <c r="L133" s="36">
        <f>INPUT!M131</f>
        <v>0.53710559172410055</v>
      </c>
      <c r="M133" s="36">
        <f t="shared" si="13"/>
        <v>0.5</v>
      </c>
      <c r="N133" s="36">
        <f>IF(M133=0,0,LOOKUP(M133,PROCESSES1!$H$6:$H$34,PROCESSES1!$J$6:$J$34))</f>
        <v>129</v>
      </c>
      <c r="O133" s="36">
        <f>IF(M133=0,0,LOOKUP(M133,PROCESSES1!$H$6:$H$35,PROCESSES1!$L$6:$L$35))</f>
        <v>58</v>
      </c>
      <c r="R133" s="28" t="s">
        <v>29</v>
      </c>
      <c r="S133" s="70">
        <f t="shared" si="9"/>
        <v>58</v>
      </c>
      <c r="T133" s="70">
        <f t="shared" si="10"/>
        <v>74</v>
      </c>
      <c r="U133" s="70">
        <f t="shared" si="14"/>
        <v>16</v>
      </c>
      <c r="V133" s="3">
        <f>INPUT!$G$4*60</f>
        <v>352.2</v>
      </c>
      <c r="Y133" s="70">
        <v>126</v>
      </c>
      <c r="Z133" s="70">
        <f t="shared" si="16"/>
        <v>360</v>
      </c>
      <c r="AA133" s="70">
        <f t="shared" si="17"/>
        <v>0</v>
      </c>
      <c r="AB133" s="70">
        <f>(AA133)*(24.33333*INPUT!$G$10)</f>
        <v>0</v>
      </c>
      <c r="AC133" s="70">
        <f>IF(AB133&gt;0,((Y133^(PROCESSES1!$C$15))*AB133),0)</f>
        <v>0</v>
      </c>
      <c r="AK133" s="10"/>
      <c r="AL133" s="10"/>
      <c r="AN133" s="6"/>
      <c r="AO133" s="10"/>
      <c r="AP133" s="6"/>
      <c r="AQ133" s="10"/>
    </row>
    <row r="134" spans="2:43">
      <c r="B134" s="28" t="s">
        <v>30</v>
      </c>
      <c r="C134" s="27">
        <f>INPUT!K132</f>
        <v>127</v>
      </c>
      <c r="D134" s="36">
        <f>INPUT!L132</f>
        <v>7.9869300496689166E-2</v>
      </c>
      <c r="E134" s="27">
        <f t="shared" si="12"/>
        <v>0.1</v>
      </c>
      <c r="F134" s="27">
        <f>LOOKUP(E134,PROCESSES1!$H$6:$H$34,PROCESSES1!$J$6:$J$34)</f>
        <v>23</v>
      </c>
      <c r="G134" s="27">
        <f>LOOKUP(E134,PROCESSES1!$H$6:$H$35,PROCESSES1!$L$6:$L$35)</f>
        <v>10</v>
      </c>
      <c r="J134" s="28" t="s">
        <v>30</v>
      </c>
      <c r="K134" s="36">
        <f>INPUT!K132</f>
        <v>127</v>
      </c>
      <c r="L134" s="36">
        <f>INPUT!M132</f>
        <v>7.9617777168120268E-2</v>
      </c>
      <c r="M134" s="36">
        <f t="shared" si="13"/>
        <v>0</v>
      </c>
      <c r="N134" s="36">
        <f>IF(M134=0,0,LOOKUP(M134,PROCESSES1!$H$6:$H$34,PROCESSES1!$J$6:$J$34))</f>
        <v>0</v>
      </c>
      <c r="O134" s="36">
        <f>IF(M134=0,0,LOOKUP(M134,PROCESSES1!$H$6:$H$35,PROCESSES1!$L$6:$L$35))</f>
        <v>0</v>
      </c>
      <c r="R134" s="28" t="s">
        <v>30</v>
      </c>
      <c r="S134" s="70">
        <f t="shared" si="9"/>
        <v>0</v>
      </c>
      <c r="T134" s="70">
        <f t="shared" si="10"/>
        <v>10</v>
      </c>
      <c r="U134" s="70">
        <f t="shared" si="14"/>
        <v>10</v>
      </c>
      <c r="V134" s="3">
        <f>INPUT!$G$4*60</f>
        <v>352.2</v>
      </c>
      <c r="Y134" s="70">
        <v>127</v>
      </c>
      <c r="Z134" s="70">
        <f t="shared" si="16"/>
        <v>360</v>
      </c>
      <c r="AA134" s="70">
        <f t="shared" si="17"/>
        <v>0</v>
      </c>
      <c r="AB134" s="70">
        <f>(AA134)*(24.33333*INPUT!$G$10)</f>
        <v>0</v>
      </c>
      <c r="AC134" s="70">
        <f>IF(AB134&gt;0,((Y134^(PROCESSES1!$C$15))*AB134),0)</f>
        <v>0</v>
      </c>
      <c r="AK134" s="10"/>
      <c r="AL134" s="10"/>
      <c r="AN134" s="6"/>
      <c r="AO134" s="10"/>
      <c r="AP134" s="6"/>
      <c r="AQ134" s="10"/>
    </row>
    <row r="135" spans="2:43">
      <c r="B135" s="28" t="s">
        <v>31</v>
      </c>
      <c r="C135" s="27">
        <f>INPUT!K133</f>
        <v>128</v>
      </c>
      <c r="D135" s="36">
        <f>INPUT!L133</f>
        <v>0.57239665355960601</v>
      </c>
      <c r="E135" s="27">
        <f t="shared" si="12"/>
        <v>0.6</v>
      </c>
      <c r="F135" s="27">
        <f>LOOKUP(E135,PROCESSES1!$H$6:$H$34,PROCESSES1!$J$6:$J$34)</f>
        <v>165</v>
      </c>
      <c r="G135" s="27">
        <f>LOOKUP(E135,PROCESSES1!$H$6:$H$35,PROCESSES1!$L$6:$L$35)</f>
        <v>74</v>
      </c>
      <c r="J135" s="28" t="s">
        <v>31</v>
      </c>
      <c r="K135" s="36">
        <f>INPUT!K133</f>
        <v>128</v>
      </c>
      <c r="L135" s="36">
        <f>INPUT!M133</f>
        <v>0.57038446693105438</v>
      </c>
      <c r="M135" s="36">
        <f t="shared" si="13"/>
        <v>0.5</v>
      </c>
      <c r="N135" s="36">
        <f>IF(M135=0,0,LOOKUP(M135,PROCESSES1!$H$6:$H$34,PROCESSES1!$J$6:$J$34))</f>
        <v>129</v>
      </c>
      <c r="O135" s="36">
        <f>IF(M135=0,0,LOOKUP(M135,PROCESSES1!$H$6:$H$35,PROCESSES1!$L$6:$L$35))</f>
        <v>58</v>
      </c>
      <c r="R135" s="28" t="s">
        <v>31</v>
      </c>
      <c r="S135" s="70">
        <f t="shared" si="9"/>
        <v>58</v>
      </c>
      <c r="T135" s="70">
        <f t="shared" si="10"/>
        <v>74</v>
      </c>
      <c r="U135" s="70">
        <f t="shared" si="14"/>
        <v>16</v>
      </c>
      <c r="V135" s="3">
        <f>INPUT!$G$4*60</f>
        <v>352.2</v>
      </c>
      <c r="Y135" s="70">
        <v>128</v>
      </c>
      <c r="Z135" s="70">
        <f t="shared" si="16"/>
        <v>360</v>
      </c>
      <c r="AA135" s="70">
        <f t="shared" si="17"/>
        <v>0</v>
      </c>
      <c r="AB135" s="70">
        <f>(AA135)*(24.33333*INPUT!$G$10)</f>
        <v>0</v>
      </c>
      <c r="AC135" s="70">
        <f>IF(AB135&gt;0,((Y135^(PROCESSES1!$C$15))*AB135),0)</f>
        <v>0</v>
      </c>
      <c r="AK135" s="10"/>
      <c r="AL135" s="10"/>
      <c r="AN135" s="6"/>
      <c r="AO135" s="10"/>
      <c r="AP135" s="6"/>
      <c r="AQ135" s="10"/>
    </row>
    <row r="136" spans="2:43">
      <c r="B136" s="28" t="s">
        <v>32</v>
      </c>
      <c r="C136" s="27">
        <f>INPUT!K134</f>
        <v>129</v>
      </c>
      <c r="D136" s="36">
        <f>INPUT!L134</f>
        <v>0.99836625620861519</v>
      </c>
      <c r="E136" s="27">
        <f t="shared" si="12"/>
        <v>1</v>
      </c>
      <c r="F136" s="27">
        <f>LOOKUP(E136,PROCESSES1!$H$6:$H$34,PROCESSES1!$J$6:$J$34)</f>
        <v>334</v>
      </c>
      <c r="G136" s="27">
        <f>LOOKUP(E136,PROCESSES1!$H$6:$H$35,PROCESSES1!$L$6:$L$35)</f>
        <v>150</v>
      </c>
      <c r="J136" s="28" t="s">
        <v>32</v>
      </c>
      <c r="K136" s="36">
        <f>INPUT!K134</f>
        <v>129</v>
      </c>
      <c r="L136" s="36">
        <f>INPUT!M134</f>
        <v>0.99459340628008108</v>
      </c>
      <c r="M136" s="36">
        <f t="shared" si="13"/>
        <v>0.9</v>
      </c>
      <c r="N136" s="36">
        <f>IF(M136=0,0,LOOKUP(M136,PROCESSES1!$H$6:$H$34,PROCESSES1!$J$6:$J$34))</f>
        <v>289</v>
      </c>
      <c r="O136" s="36">
        <f>IF(M136=0,0,LOOKUP(M136,PROCESSES1!$H$6:$H$35,PROCESSES1!$L$6:$L$35))</f>
        <v>130</v>
      </c>
      <c r="R136" s="28" t="s">
        <v>32</v>
      </c>
      <c r="S136" s="70">
        <f t="shared" ref="S136:S199" si="18">MIN(O136)</f>
        <v>130</v>
      </c>
      <c r="T136" s="70">
        <f t="shared" ref="T136:T199" si="19">G136</f>
        <v>150</v>
      </c>
      <c r="U136" s="70">
        <f t="shared" si="14"/>
        <v>20</v>
      </c>
      <c r="V136" s="3">
        <f>INPUT!$G$4*60</f>
        <v>352.2</v>
      </c>
      <c r="Y136" s="70">
        <v>129</v>
      </c>
      <c r="Z136" s="70">
        <f t="shared" ref="Z136:Z167" si="20">FREQUENCY($U$8:$U$367,Y136)</f>
        <v>360</v>
      </c>
      <c r="AA136" s="70">
        <f t="shared" si="17"/>
        <v>0</v>
      </c>
      <c r="AB136" s="70">
        <f>(AA136)*(24.33333*INPUT!$G$10)</f>
        <v>0</v>
      </c>
      <c r="AC136" s="70">
        <f>IF(AB136&gt;0,((Y136^(PROCESSES1!$C$15))*AB136),0)</f>
        <v>0</v>
      </c>
      <c r="AK136" s="10"/>
      <c r="AL136" s="10"/>
      <c r="AN136" s="6"/>
      <c r="AO136" s="10"/>
      <c r="AP136" s="6"/>
      <c r="AQ136" s="10"/>
    </row>
    <row r="137" spans="2:43">
      <c r="B137" s="28" t="s">
        <v>33</v>
      </c>
      <c r="C137" s="27">
        <f>INPUT!K135</f>
        <v>130</v>
      </c>
      <c r="D137" s="36">
        <f>INPUT!L135</f>
        <v>1.3644338834851062</v>
      </c>
      <c r="E137" s="27">
        <f t="shared" ref="E137:E200" si="21">ROUNDUP(D137,1)</f>
        <v>1.4000000000000001</v>
      </c>
      <c r="F137" s="27">
        <f>LOOKUP(E137,PROCESSES1!$H$6:$H$34,PROCESSES1!$J$6:$J$34)</f>
        <v>490</v>
      </c>
      <c r="G137" s="27">
        <f>LOOKUP(E137,PROCESSES1!$H$6:$H$35,PROCESSES1!$L$6:$L$35)</f>
        <v>220</v>
      </c>
      <c r="J137" s="28" t="s">
        <v>33</v>
      </c>
      <c r="K137" s="36">
        <f>INPUT!K135</f>
        <v>130</v>
      </c>
      <c r="L137" s="36">
        <f>INPUT!M135</f>
        <v>1.3594034169137286</v>
      </c>
      <c r="M137" s="36">
        <f t="shared" ref="M137:M200" si="22">ROUNDDOWN(L137,1)</f>
        <v>1.3</v>
      </c>
      <c r="N137" s="36">
        <f>IF(M137=0,0,LOOKUP(M137,PROCESSES1!$H$6:$H$34,PROCESSES1!$J$6:$J$34))</f>
        <v>461</v>
      </c>
      <c r="O137" s="36">
        <f>IF(M137=0,0,LOOKUP(M137,PROCESSES1!$H$6:$H$35,PROCESSES1!$L$6:$L$35))</f>
        <v>207</v>
      </c>
      <c r="R137" s="28" t="s">
        <v>33</v>
      </c>
      <c r="S137" s="70">
        <f t="shared" si="18"/>
        <v>207</v>
      </c>
      <c r="T137" s="70">
        <f t="shared" si="19"/>
        <v>220</v>
      </c>
      <c r="U137" s="70">
        <f t="shared" ref="U137:U200" si="23">ROUNDUP((T137-S137),0)</f>
        <v>13</v>
      </c>
      <c r="V137" s="3">
        <f>INPUT!$G$4*60</f>
        <v>352.2</v>
      </c>
      <c r="Y137" s="70">
        <v>130</v>
      </c>
      <c r="Z137" s="70">
        <f t="shared" si="20"/>
        <v>360</v>
      </c>
      <c r="AA137" s="70">
        <f t="shared" ref="AA137:AA168" si="24">(Z137-Z136)*V137</f>
        <v>0</v>
      </c>
      <c r="AB137" s="70">
        <f>(AA137)*(24.33333*INPUT!$G$10)</f>
        <v>0</v>
      </c>
      <c r="AC137" s="70">
        <f>IF(AB137&gt;0,((Y137^(PROCESSES1!$C$15))*AB137),0)</f>
        <v>0</v>
      </c>
      <c r="AK137" s="10"/>
      <c r="AL137" s="10"/>
      <c r="AN137" s="6"/>
      <c r="AO137" s="10"/>
      <c r="AP137" s="6"/>
      <c r="AQ137" s="10"/>
    </row>
    <row r="138" spans="2:43">
      <c r="B138" s="28" t="s">
        <v>34</v>
      </c>
      <c r="C138" s="27">
        <f>INPUT!K136</f>
        <v>131</v>
      </c>
      <c r="D138" s="36">
        <f>INPUT!L136</f>
        <v>1.284564582988418</v>
      </c>
      <c r="E138" s="27">
        <f t="shared" si="21"/>
        <v>1.3</v>
      </c>
      <c r="F138" s="27">
        <f>LOOKUP(E138,PROCESSES1!$H$6:$H$34,PROCESSES1!$J$6:$J$34)</f>
        <v>461</v>
      </c>
      <c r="G138" s="27">
        <f>LOOKUP(E138,PROCESSES1!$H$6:$H$35,PROCESSES1!$L$6:$L$35)</f>
        <v>207</v>
      </c>
      <c r="J138" s="28" t="s">
        <v>34</v>
      </c>
      <c r="K138" s="36">
        <f>INPUT!K136</f>
        <v>131</v>
      </c>
      <c r="L138" s="36">
        <f>INPUT!M136</f>
        <v>1.2797856397456087</v>
      </c>
      <c r="M138" s="36">
        <f t="shared" si="22"/>
        <v>1.2</v>
      </c>
      <c r="N138" s="36">
        <f>IF(M138=0,0,LOOKUP(M138,PROCESSES1!$H$6:$H$34,PROCESSES1!$J$6:$J$34))</f>
        <v>378</v>
      </c>
      <c r="O138" s="36">
        <f>IF(M138=0,0,LOOKUP(M138,PROCESSES1!$H$6:$H$35,PROCESSES1!$L$6:$L$35))</f>
        <v>170</v>
      </c>
      <c r="R138" s="28" t="s">
        <v>34</v>
      </c>
      <c r="S138" s="70">
        <f t="shared" si="18"/>
        <v>170</v>
      </c>
      <c r="T138" s="70">
        <f t="shared" si="19"/>
        <v>207</v>
      </c>
      <c r="U138" s="70">
        <f t="shared" si="23"/>
        <v>37</v>
      </c>
      <c r="V138" s="3">
        <f>INPUT!$G$4*60</f>
        <v>352.2</v>
      </c>
      <c r="Y138" s="70">
        <v>131</v>
      </c>
      <c r="Z138" s="70">
        <f t="shared" si="20"/>
        <v>360</v>
      </c>
      <c r="AA138" s="70">
        <f t="shared" si="24"/>
        <v>0</v>
      </c>
      <c r="AB138" s="70">
        <f>(AA138)*(24.33333*INPUT!$G$10)</f>
        <v>0</v>
      </c>
      <c r="AC138" s="70">
        <f>IF(AB138&gt;0,((Y138^(PROCESSES1!$C$15))*AB138),0)</f>
        <v>0</v>
      </c>
      <c r="AK138" s="10"/>
      <c r="AL138" s="10"/>
      <c r="AN138" s="6"/>
      <c r="AO138" s="10"/>
      <c r="AP138" s="6"/>
      <c r="AQ138" s="10"/>
    </row>
    <row r="139" spans="2:43">
      <c r="B139" s="28" t="s">
        <v>35</v>
      </c>
      <c r="C139" s="27">
        <f>INPUT!K137</f>
        <v>132</v>
      </c>
      <c r="D139" s="36">
        <f>INPUT!L137</f>
        <v>0.90518540562914451</v>
      </c>
      <c r="E139" s="27">
        <f t="shared" si="21"/>
        <v>1</v>
      </c>
      <c r="F139" s="27">
        <f>LOOKUP(E139,PROCESSES1!$H$6:$H$34,PROCESSES1!$J$6:$J$34)</f>
        <v>334</v>
      </c>
      <c r="G139" s="27">
        <f>LOOKUP(E139,PROCESSES1!$H$6:$H$35,PROCESSES1!$L$6:$L$35)</f>
        <v>150</v>
      </c>
      <c r="J139" s="28" t="s">
        <v>35</v>
      </c>
      <c r="K139" s="36">
        <f>INPUT!K137</f>
        <v>132</v>
      </c>
      <c r="L139" s="36">
        <f>INPUT!M137</f>
        <v>0.90191560235774815</v>
      </c>
      <c r="M139" s="36">
        <f t="shared" si="22"/>
        <v>0.9</v>
      </c>
      <c r="N139" s="36">
        <f>IF(M139=0,0,LOOKUP(M139,PROCESSES1!$H$6:$H$34,PROCESSES1!$J$6:$J$34))</f>
        <v>289</v>
      </c>
      <c r="O139" s="36">
        <f>IF(M139=0,0,LOOKUP(M139,PROCESSES1!$H$6:$H$35,PROCESSES1!$L$6:$L$35))</f>
        <v>130</v>
      </c>
      <c r="R139" s="28" t="s">
        <v>35</v>
      </c>
      <c r="S139" s="70">
        <f t="shared" si="18"/>
        <v>130</v>
      </c>
      <c r="T139" s="70">
        <f t="shared" si="19"/>
        <v>150</v>
      </c>
      <c r="U139" s="70">
        <f t="shared" si="23"/>
        <v>20</v>
      </c>
      <c r="V139" s="3">
        <f>INPUT!$G$4*60</f>
        <v>352.2</v>
      </c>
      <c r="Y139" s="70">
        <v>132</v>
      </c>
      <c r="Z139" s="70">
        <f t="shared" si="20"/>
        <v>360</v>
      </c>
      <c r="AA139" s="70">
        <f t="shared" si="24"/>
        <v>0</v>
      </c>
      <c r="AB139" s="70">
        <f>(AA139)*(24.33333*INPUT!$G$10)</f>
        <v>0</v>
      </c>
      <c r="AC139" s="70">
        <f>IF(AB139&gt;0,((Y139^(PROCESSES1!$C$15))*AB139),0)</f>
        <v>0</v>
      </c>
      <c r="AK139" s="10"/>
      <c r="AL139" s="10"/>
      <c r="AN139" s="6"/>
      <c r="AO139" s="10"/>
      <c r="AP139" s="6"/>
      <c r="AQ139" s="10"/>
    </row>
    <row r="140" spans="2:43">
      <c r="B140" s="29" t="s">
        <v>24</v>
      </c>
      <c r="C140" s="27">
        <f>INPUT!K138</f>
        <v>133</v>
      </c>
      <c r="D140" s="36">
        <f>INPUT!L138</f>
        <v>0.12978761330711988</v>
      </c>
      <c r="E140" s="27">
        <f t="shared" si="21"/>
        <v>0.2</v>
      </c>
      <c r="F140" s="27">
        <f>LOOKUP(E140,PROCESSES1!$H$6:$H$34,PROCESSES1!$J$6:$J$34)</f>
        <v>41</v>
      </c>
      <c r="G140" s="27">
        <f>LOOKUP(E140,PROCESSES1!$H$6:$H$35,PROCESSES1!$L$6:$L$35)</f>
        <v>19</v>
      </c>
      <c r="J140" s="29" t="s">
        <v>24</v>
      </c>
      <c r="K140" s="36">
        <f>INPUT!K138</f>
        <v>133</v>
      </c>
      <c r="L140" s="36">
        <f>INPUT!M138</f>
        <v>0.1294103283142666</v>
      </c>
      <c r="M140" s="36">
        <f t="shared" si="22"/>
        <v>0.1</v>
      </c>
      <c r="N140" s="36">
        <f>IF(M140=0,0,LOOKUP(M140,PROCESSES1!$H$6:$H$34,PROCESSES1!$J$6:$J$34))</f>
        <v>23</v>
      </c>
      <c r="O140" s="36">
        <f>IF(M140=0,0,LOOKUP(M140,PROCESSES1!$H$6:$H$35,PROCESSES1!$L$6:$L$35))</f>
        <v>10</v>
      </c>
      <c r="R140" s="29" t="s">
        <v>24</v>
      </c>
      <c r="S140" s="70">
        <f t="shared" si="18"/>
        <v>10</v>
      </c>
      <c r="T140" s="70">
        <f t="shared" si="19"/>
        <v>19</v>
      </c>
      <c r="U140" s="70">
        <f t="shared" si="23"/>
        <v>9</v>
      </c>
      <c r="V140" s="3">
        <f>INPUT!$G$4*60</f>
        <v>352.2</v>
      </c>
      <c r="Y140" s="70">
        <v>133</v>
      </c>
      <c r="Z140" s="70">
        <f t="shared" si="20"/>
        <v>360</v>
      </c>
      <c r="AA140" s="70">
        <f t="shared" si="24"/>
        <v>0</v>
      </c>
      <c r="AB140" s="70">
        <f>(AA140)*(24.33333*INPUT!$G$10)</f>
        <v>0</v>
      </c>
      <c r="AC140" s="70">
        <f>IF(AB140&gt;0,((Y140^(PROCESSES1!$C$15))*AB140),0)</f>
        <v>0</v>
      </c>
      <c r="AK140" s="10"/>
      <c r="AL140" s="10"/>
      <c r="AN140" s="6"/>
      <c r="AO140" s="10"/>
      <c r="AP140" s="6"/>
      <c r="AQ140" s="10"/>
    </row>
    <row r="141" spans="2:43">
      <c r="B141" s="29" t="s">
        <v>25</v>
      </c>
      <c r="C141" s="27">
        <f>INPUT!K139</f>
        <v>134</v>
      </c>
      <c r="D141" s="36">
        <f>INPUT!L139</f>
        <v>0.85193920529801748</v>
      </c>
      <c r="E141" s="27">
        <f t="shared" si="21"/>
        <v>0.9</v>
      </c>
      <c r="F141" s="27">
        <f>LOOKUP(E141,PROCESSES1!$H$6:$H$34,PROCESSES1!$J$6:$J$34)</f>
        <v>289</v>
      </c>
      <c r="G141" s="27">
        <f>LOOKUP(E141,PROCESSES1!$H$6:$H$35,PROCESSES1!$L$6:$L$35)</f>
        <v>130</v>
      </c>
      <c r="J141" s="29" t="s">
        <v>25</v>
      </c>
      <c r="K141" s="36">
        <f>INPUT!K139</f>
        <v>134</v>
      </c>
      <c r="L141" s="36">
        <f>INPUT!M139</f>
        <v>0.84967549534089792</v>
      </c>
      <c r="M141" s="36">
        <f t="shared" si="22"/>
        <v>0.8</v>
      </c>
      <c r="N141" s="36">
        <f>IF(M141=0,0,LOOKUP(M141,PROCESSES1!$H$6:$H$34,PROCESSES1!$J$6:$J$34))</f>
        <v>245</v>
      </c>
      <c r="O141" s="36">
        <f>IF(M141=0,0,LOOKUP(M141,PROCESSES1!$H$6:$H$35,PROCESSES1!$L$6:$L$35))</f>
        <v>110</v>
      </c>
      <c r="R141" s="29" t="s">
        <v>25</v>
      </c>
      <c r="S141" s="70">
        <f t="shared" si="18"/>
        <v>110</v>
      </c>
      <c r="T141" s="70">
        <f t="shared" si="19"/>
        <v>130</v>
      </c>
      <c r="U141" s="70">
        <f t="shared" si="23"/>
        <v>20</v>
      </c>
      <c r="V141" s="3">
        <f>INPUT!$G$4*60</f>
        <v>352.2</v>
      </c>
      <c r="Y141" s="70">
        <v>134</v>
      </c>
      <c r="Z141" s="70">
        <f t="shared" si="20"/>
        <v>360</v>
      </c>
      <c r="AA141" s="70">
        <f t="shared" si="24"/>
        <v>0</v>
      </c>
      <c r="AB141" s="70">
        <f>(AA141)*(24.33333*INPUT!$G$10)</f>
        <v>0</v>
      </c>
      <c r="AC141" s="70">
        <f>IF(AB141&gt;0,((Y141^(PROCESSES1!$C$15))*AB141),0)</f>
        <v>0</v>
      </c>
      <c r="AK141" s="10"/>
      <c r="AL141" s="10"/>
      <c r="AN141" s="6"/>
      <c r="AO141" s="10"/>
      <c r="AP141" s="6"/>
      <c r="AQ141" s="10"/>
    </row>
    <row r="142" spans="2:43">
      <c r="B142" s="29" t="s">
        <v>26</v>
      </c>
      <c r="C142" s="27">
        <f>INPUT!K140</f>
        <v>135</v>
      </c>
      <c r="D142" s="36">
        <f>INPUT!L140</f>
        <v>1.4076964212541461</v>
      </c>
      <c r="E142" s="27">
        <f t="shared" si="21"/>
        <v>1.5</v>
      </c>
      <c r="F142" s="27">
        <f>LOOKUP(E142,PROCESSES1!$H$6:$H$34,PROCESSES1!$J$6:$J$34)</f>
        <v>479</v>
      </c>
      <c r="G142" s="27">
        <f>LOOKUP(E142,PROCESSES1!$H$6:$H$35,PROCESSES1!$L$6:$L$35)</f>
        <v>216</v>
      </c>
      <c r="J142" s="29" t="s">
        <v>26</v>
      </c>
      <c r="K142" s="36">
        <f>INPUT!K140</f>
        <v>135</v>
      </c>
      <c r="L142" s="36">
        <f>INPUT!M140</f>
        <v>1.4039235713256131</v>
      </c>
      <c r="M142" s="36">
        <f t="shared" si="22"/>
        <v>1.4</v>
      </c>
      <c r="N142" s="36">
        <f>IF(M142=0,0,LOOKUP(M142,PROCESSES1!$H$6:$H$34,PROCESSES1!$J$6:$J$34))</f>
        <v>461</v>
      </c>
      <c r="O142" s="36">
        <f>IF(M142=0,0,LOOKUP(M142,PROCESSES1!$H$6:$H$35,PROCESSES1!$L$6:$L$35))</f>
        <v>207</v>
      </c>
      <c r="R142" s="29" t="s">
        <v>26</v>
      </c>
      <c r="S142" s="70">
        <f t="shared" si="18"/>
        <v>207</v>
      </c>
      <c r="T142" s="70">
        <f t="shared" si="19"/>
        <v>216</v>
      </c>
      <c r="U142" s="70">
        <f t="shared" si="23"/>
        <v>9</v>
      </c>
      <c r="V142" s="3">
        <f>INPUT!$G$4*60</f>
        <v>352.2</v>
      </c>
      <c r="Y142" s="70">
        <v>135</v>
      </c>
      <c r="Z142" s="70">
        <f t="shared" si="20"/>
        <v>360</v>
      </c>
      <c r="AA142" s="70">
        <f t="shared" si="24"/>
        <v>0</v>
      </c>
      <c r="AB142" s="70">
        <f>(AA142)*(24.33333*INPUT!$G$10)</f>
        <v>0</v>
      </c>
      <c r="AC142" s="70">
        <f>IF(AB142&gt;0,((Y142^(PROCESSES1!$C$15))*AB142),0)</f>
        <v>0</v>
      </c>
      <c r="AK142" s="10"/>
      <c r="AL142" s="10"/>
      <c r="AN142" s="6"/>
      <c r="AO142" s="10"/>
      <c r="AP142" s="6"/>
      <c r="AQ142" s="10"/>
    </row>
    <row r="143" spans="2:43">
      <c r="B143" s="29" t="s">
        <v>27</v>
      </c>
      <c r="C143" s="27">
        <f>INPUT!K141</f>
        <v>136</v>
      </c>
      <c r="D143" s="36">
        <f>INPUT!L141</f>
        <v>1.4542868465438814</v>
      </c>
      <c r="E143" s="27">
        <f t="shared" si="21"/>
        <v>1.5</v>
      </c>
      <c r="F143" s="27">
        <f>LOOKUP(E143,PROCESSES1!$H$6:$H$34,PROCESSES1!$J$6:$J$34)</f>
        <v>479</v>
      </c>
      <c r="G143" s="27">
        <f>LOOKUP(E143,PROCESSES1!$H$6:$H$35,PROCESSES1!$L$6:$L$35)</f>
        <v>216</v>
      </c>
      <c r="J143" s="29" t="s">
        <v>27</v>
      </c>
      <c r="K143" s="36">
        <f>INPUT!K141</f>
        <v>136</v>
      </c>
      <c r="L143" s="36">
        <f>INPUT!M141</f>
        <v>1.4503253541189209</v>
      </c>
      <c r="M143" s="36">
        <f t="shared" si="22"/>
        <v>1.4</v>
      </c>
      <c r="N143" s="36">
        <f>IF(M143=0,0,LOOKUP(M143,PROCESSES1!$H$6:$H$34,PROCESSES1!$J$6:$J$34))</f>
        <v>461</v>
      </c>
      <c r="O143" s="36">
        <f>IF(M143=0,0,LOOKUP(M143,PROCESSES1!$H$6:$H$35,PROCESSES1!$L$6:$L$35))</f>
        <v>207</v>
      </c>
      <c r="R143" s="29" t="s">
        <v>27</v>
      </c>
      <c r="S143" s="70">
        <f t="shared" si="18"/>
        <v>207</v>
      </c>
      <c r="T143" s="70">
        <f t="shared" si="19"/>
        <v>216</v>
      </c>
      <c r="U143" s="70">
        <f t="shared" si="23"/>
        <v>9</v>
      </c>
      <c r="V143" s="3">
        <f>INPUT!$G$4*60</f>
        <v>352.2</v>
      </c>
      <c r="Y143" s="70">
        <v>136</v>
      </c>
      <c r="Z143" s="70">
        <f t="shared" si="20"/>
        <v>360</v>
      </c>
      <c r="AA143" s="70">
        <f t="shared" si="24"/>
        <v>0</v>
      </c>
      <c r="AB143" s="70">
        <f>(AA143)*(24.33333*INPUT!$G$10)</f>
        <v>0</v>
      </c>
      <c r="AC143" s="70">
        <f>IF(AB143&gt;0,((Y143^(PROCESSES1!$C$15))*AB143),0)</f>
        <v>0</v>
      </c>
      <c r="AK143" s="10"/>
      <c r="AL143" s="10"/>
      <c r="AN143" s="6"/>
      <c r="AO143" s="10"/>
      <c r="AP143" s="6"/>
      <c r="AQ143" s="10"/>
    </row>
    <row r="144" spans="2:43">
      <c r="B144" s="29" t="s">
        <v>28</v>
      </c>
      <c r="C144" s="27">
        <f>INPUT!K142</f>
        <v>137</v>
      </c>
      <c r="D144" s="36">
        <f>INPUT!L142</f>
        <v>1.2779088079470275</v>
      </c>
      <c r="E144" s="27">
        <f t="shared" si="21"/>
        <v>1.3</v>
      </c>
      <c r="F144" s="27">
        <f>LOOKUP(E144,PROCESSES1!$H$6:$H$34,PROCESSES1!$J$6:$J$34)</f>
        <v>461</v>
      </c>
      <c r="G144" s="27">
        <f>LOOKUP(E144,PROCESSES1!$H$6:$H$35,PROCESSES1!$L$6:$L$35)</f>
        <v>207</v>
      </c>
      <c r="J144" s="29" t="s">
        <v>28</v>
      </c>
      <c r="K144" s="36">
        <f>INPUT!K142</f>
        <v>137</v>
      </c>
      <c r="L144" s="36">
        <f>INPUT!M142</f>
        <v>1.2745132430113462</v>
      </c>
      <c r="M144" s="36">
        <f t="shared" si="22"/>
        <v>1.2</v>
      </c>
      <c r="N144" s="36">
        <f>IF(M144=0,0,LOOKUP(M144,PROCESSES1!$H$6:$H$34,PROCESSES1!$J$6:$J$34))</f>
        <v>378</v>
      </c>
      <c r="O144" s="36">
        <f>IF(M144=0,0,LOOKUP(M144,PROCESSES1!$H$6:$H$35,PROCESSES1!$L$6:$L$35))</f>
        <v>170</v>
      </c>
      <c r="R144" s="29" t="s">
        <v>28</v>
      </c>
      <c r="S144" s="70">
        <f t="shared" si="18"/>
        <v>170</v>
      </c>
      <c r="T144" s="70">
        <f t="shared" si="19"/>
        <v>207</v>
      </c>
      <c r="U144" s="70">
        <f t="shared" si="23"/>
        <v>37</v>
      </c>
      <c r="V144" s="3">
        <f>INPUT!$G$4*60</f>
        <v>352.2</v>
      </c>
      <c r="Y144" s="70">
        <v>137</v>
      </c>
      <c r="Z144" s="70">
        <f t="shared" si="20"/>
        <v>360</v>
      </c>
      <c r="AA144" s="70">
        <f t="shared" si="24"/>
        <v>0</v>
      </c>
      <c r="AB144" s="70">
        <f>(AA144)*(24.33333*INPUT!$G$10)</f>
        <v>0</v>
      </c>
      <c r="AC144" s="70">
        <f>IF(AB144&gt;0,((Y144^(PROCESSES1!$C$15))*AB144),0)</f>
        <v>0</v>
      </c>
      <c r="AK144" s="10"/>
      <c r="AL144" s="10"/>
      <c r="AN144" s="6"/>
      <c r="AO144" s="10"/>
      <c r="AP144" s="6"/>
      <c r="AQ144" s="10"/>
    </row>
    <row r="145" spans="2:43">
      <c r="B145" s="29" t="s">
        <v>29</v>
      </c>
      <c r="C145" s="27">
        <f>INPUT!K143</f>
        <v>138</v>
      </c>
      <c r="D145" s="36">
        <f>INPUT!L143</f>
        <v>0.55575721595612915</v>
      </c>
      <c r="E145" s="27">
        <f t="shared" si="21"/>
        <v>0.6</v>
      </c>
      <c r="F145" s="27">
        <f>LOOKUP(E145,PROCESSES1!$H$6:$H$34,PROCESSES1!$J$6:$J$34)</f>
        <v>165</v>
      </c>
      <c r="G145" s="27">
        <f>LOOKUP(E145,PROCESSES1!$H$6:$H$35,PROCESSES1!$L$6:$L$35)</f>
        <v>74</v>
      </c>
      <c r="J145" s="29" t="s">
        <v>29</v>
      </c>
      <c r="K145" s="36">
        <f>INPUT!K143</f>
        <v>138</v>
      </c>
      <c r="L145" s="36">
        <f>INPUT!M143</f>
        <v>0.55424807598471526</v>
      </c>
      <c r="M145" s="36">
        <f t="shared" si="22"/>
        <v>0.5</v>
      </c>
      <c r="N145" s="36">
        <f>IF(M145=0,0,LOOKUP(M145,PROCESSES1!$H$6:$H$34,PROCESSES1!$J$6:$J$34))</f>
        <v>129</v>
      </c>
      <c r="O145" s="36">
        <f>IF(M145=0,0,LOOKUP(M145,PROCESSES1!$H$6:$H$35,PROCESSES1!$L$6:$L$35))</f>
        <v>58</v>
      </c>
      <c r="R145" s="29" t="s">
        <v>29</v>
      </c>
      <c r="S145" s="70">
        <f t="shared" si="18"/>
        <v>58</v>
      </c>
      <c r="T145" s="70">
        <f t="shared" si="19"/>
        <v>74</v>
      </c>
      <c r="U145" s="70">
        <f t="shared" si="23"/>
        <v>16</v>
      </c>
      <c r="V145" s="3">
        <f>INPUT!$G$4*60</f>
        <v>352.2</v>
      </c>
      <c r="Y145" s="70">
        <v>138</v>
      </c>
      <c r="Z145" s="70">
        <f t="shared" si="20"/>
        <v>360</v>
      </c>
      <c r="AA145" s="70">
        <f t="shared" si="24"/>
        <v>0</v>
      </c>
      <c r="AB145" s="70">
        <f>(AA145)*(24.33333*INPUT!$G$10)</f>
        <v>0</v>
      </c>
      <c r="AC145" s="70">
        <f>IF(AB145&gt;0,((Y145^(PROCESSES1!$C$15))*AB145),0)</f>
        <v>0</v>
      </c>
      <c r="AK145" s="10"/>
      <c r="AL145" s="10"/>
      <c r="AN145" s="6"/>
      <c r="AO145" s="10"/>
      <c r="AP145" s="6"/>
      <c r="AQ145" s="10"/>
    </row>
    <row r="146" spans="2:43">
      <c r="B146" s="29" t="s">
        <v>30</v>
      </c>
      <c r="C146" s="27">
        <f>INPUT!K144</f>
        <v>139</v>
      </c>
      <c r="D146" s="36">
        <f>INPUT!L144</f>
        <v>8.3197188017384544E-2</v>
      </c>
      <c r="E146" s="27">
        <f t="shared" si="21"/>
        <v>0.1</v>
      </c>
      <c r="F146" s="27">
        <f>LOOKUP(E146,PROCESSES1!$H$6:$H$34,PROCESSES1!$J$6:$J$34)</f>
        <v>23</v>
      </c>
      <c r="G146" s="27">
        <f>LOOKUP(E146,PROCESSES1!$H$6:$H$35,PROCESSES1!$L$6:$L$35)</f>
        <v>10</v>
      </c>
      <c r="J146" s="29" t="s">
        <v>30</v>
      </c>
      <c r="K146" s="36">
        <f>INPUT!K144</f>
        <v>139</v>
      </c>
      <c r="L146" s="36">
        <f>INPUT!M144</f>
        <v>8.3008545520957877E-2</v>
      </c>
      <c r="M146" s="36">
        <f t="shared" si="22"/>
        <v>0</v>
      </c>
      <c r="N146" s="36">
        <f>IF(M146=0,0,LOOKUP(M146,PROCESSES1!$H$6:$H$34,PROCESSES1!$J$6:$J$34))</f>
        <v>0</v>
      </c>
      <c r="O146" s="36">
        <f>IF(M146=0,0,LOOKUP(M146,PROCESSES1!$H$6:$H$35,PROCESSES1!$L$6:$L$35))</f>
        <v>0</v>
      </c>
      <c r="R146" s="29" t="s">
        <v>30</v>
      </c>
      <c r="S146" s="70">
        <f t="shared" si="18"/>
        <v>0</v>
      </c>
      <c r="T146" s="70">
        <f t="shared" si="19"/>
        <v>10</v>
      </c>
      <c r="U146" s="70">
        <f t="shared" si="23"/>
        <v>10</v>
      </c>
      <c r="V146" s="3">
        <f>INPUT!$G$4*60</f>
        <v>352.2</v>
      </c>
      <c r="Y146" s="70">
        <v>139</v>
      </c>
      <c r="Z146" s="70">
        <f t="shared" si="20"/>
        <v>360</v>
      </c>
      <c r="AA146" s="70">
        <f t="shared" si="24"/>
        <v>0</v>
      </c>
      <c r="AB146" s="70">
        <f>(AA146)*(24.33333*INPUT!$G$10)</f>
        <v>0</v>
      </c>
      <c r="AC146" s="70">
        <f>IF(AB146&gt;0,((Y146^(PROCESSES1!$C$15))*AB146),0)</f>
        <v>0</v>
      </c>
      <c r="AK146" s="10"/>
      <c r="AL146" s="10"/>
      <c r="AN146" s="6"/>
      <c r="AO146" s="10"/>
      <c r="AP146" s="6"/>
      <c r="AQ146" s="10"/>
    </row>
    <row r="147" spans="2:43">
      <c r="B147" s="29" t="s">
        <v>31</v>
      </c>
      <c r="C147" s="27">
        <f>INPUT!K145</f>
        <v>140</v>
      </c>
      <c r="D147" s="36">
        <f>INPUT!L145</f>
        <v>0.59236397868377832</v>
      </c>
      <c r="E147" s="27">
        <f t="shared" si="21"/>
        <v>0.6</v>
      </c>
      <c r="F147" s="27">
        <f>LOOKUP(E147,PROCESSES1!$H$6:$H$34,PROCESSES1!$J$6:$J$34)</f>
        <v>165</v>
      </c>
      <c r="G147" s="27">
        <f>LOOKUP(E147,PROCESSES1!$H$6:$H$35,PROCESSES1!$L$6:$L$35)</f>
        <v>74</v>
      </c>
      <c r="J147" s="29" t="s">
        <v>31</v>
      </c>
      <c r="K147" s="36">
        <f>INPUT!K145</f>
        <v>140</v>
      </c>
      <c r="L147" s="36">
        <f>INPUT!M145</f>
        <v>0.59085483871236444</v>
      </c>
      <c r="M147" s="36">
        <f t="shared" si="22"/>
        <v>0.5</v>
      </c>
      <c r="N147" s="36">
        <f>IF(M147=0,0,LOOKUP(M147,PROCESSES1!$H$6:$H$34,PROCESSES1!$J$6:$J$34))</f>
        <v>129</v>
      </c>
      <c r="O147" s="36">
        <f>IF(M147=0,0,LOOKUP(M147,PROCESSES1!$H$6:$H$35,PROCESSES1!$L$6:$L$35))</f>
        <v>58</v>
      </c>
      <c r="R147" s="29" t="s">
        <v>31</v>
      </c>
      <c r="S147" s="70">
        <f t="shared" si="18"/>
        <v>58</v>
      </c>
      <c r="T147" s="70">
        <f t="shared" si="19"/>
        <v>74</v>
      </c>
      <c r="U147" s="70">
        <f t="shared" si="23"/>
        <v>16</v>
      </c>
      <c r="V147" s="3">
        <f>INPUT!$G$4*60</f>
        <v>352.2</v>
      </c>
      <c r="Y147" s="70">
        <v>140</v>
      </c>
      <c r="Z147" s="70">
        <f t="shared" si="20"/>
        <v>360</v>
      </c>
      <c r="AA147" s="70">
        <f t="shared" si="24"/>
        <v>0</v>
      </c>
      <c r="AB147" s="70">
        <f>(AA147)*(24.33333*INPUT!$G$10)</f>
        <v>0</v>
      </c>
      <c r="AC147" s="70">
        <f>IF(AB147&gt;0,((Y147^(PROCESSES1!$C$15))*AB147),0)</f>
        <v>0</v>
      </c>
      <c r="AK147" s="10"/>
      <c r="AL147" s="10"/>
      <c r="AN147" s="6"/>
      <c r="AO147" s="10"/>
      <c r="AP147" s="6"/>
      <c r="AQ147" s="10"/>
    </row>
    <row r="148" spans="2:43">
      <c r="B148" s="29" t="s">
        <v>32</v>
      </c>
      <c r="C148" s="27">
        <f>INPUT!K146</f>
        <v>141</v>
      </c>
      <c r="D148" s="36">
        <f>INPUT!L146</f>
        <v>1.0283172438948736</v>
      </c>
      <c r="E148" s="27">
        <f t="shared" si="21"/>
        <v>1.1000000000000001</v>
      </c>
      <c r="F148" s="27">
        <f>LOOKUP(E148,PROCESSES1!$H$6:$H$34,PROCESSES1!$J$6:$J$34)</f>
        <v>378</v>
      </c>
      <c r="G148" s="27">
        <f>LOOKUP(E148,PROCESSES1!$H$6:$H$35,PROCESSES1!$L$6:$L$35)</f>
        <v>170</v>
      </c>
      <c r="J148" s="29" t="s">
        <v>32</v>
      </c>
      <c r="K148" s="36">
        <f>INPUT!K146</f>
        <v>141</v>
      </c>
      <c r="L148" s="36">
        <f>INPUT!M146</f>
        <v>1.025487606448473</v>
      </c>
      <c r="M148" s="36">
        <f t="shared" si="22"/>
        <v>1</v>
      </c>
      <c r="N148" s="36">
        <f>IF(M148=0,0,LOOKUP(M148,PROCESSES1!$H$6:$H$34,PROCESSES1!$J$6:$J$34))</f>
        <v>334</v>
      </c>
      <c r="O148" s="36">
        <f>IF(M148=0,0,LOOKUP(M148,PROCESSES1!$H$6:$H$35,PROCESSES1!$L$6:$L$35))</f>
        <v>150</v>
      </c>
      <c r="R148" s="29" t="s">
        <v>32</v>
      </c>
      <c r="S148" s="70">
        <f t="shared" si="18"/>
        <v>150</v>
      </c>
      <c r="T148" s="70">
        <f t="shared" si="19"/>
        <v>170</v>
      </c>
      <c r="U148" s="70">
        <f t="shared" si="23"/>
        <v>20</v>
      </c>
      <c r="V148" s="3">
        <f>INPUT!$G$4*60</f>
        <v>352.2</v>
      </c>
      <c r="Y148" s="70">
        <v>141</v>
      </c>
      <c r="Z148" s="70">
        <f t="shared" si="20"/>
        <v>360</v>
      </c>
      <c r="AA148" s="70">
        <f t="shared" si="24"/>
        <v>0</v>
      </c>
      <c r="AB148" s="70">
        <f>(AA148)*(24.33333*INPUT!$G$10)</f>
        <v>0</v>
      </c>
      <c r="AC148" s="70">
        <f>IF(AB148&gt;0,((Y148^(PROCESSES1!$C$15))*AB148),0)</f>
        <v>0</v>
      </c>
      <c r="AK148" s="10"/>
      <c r="AL148" s="10"/>
      <c r="AN148" s="6"/>
      <c r="AO148" s="10"/>
      <c r="AP148" s="6"/>
      <c r="AQ148" s="10"/>
    </row>
    <row r="149" spans="2:43">
      <c r="B149" s="29" t="s">
        <v>33</v>
      </c>
      <c r="C149" s="27">
        <f>INPUT!K147</f>
        <v>142</v>
      </c>
      <c r="D149" s="36">
        <f>INPUT!L147</f>
        <v>1.4076964212541461</v>
      </c>
      <c r="E149" s="27">
        <f t="shared" si="21"/>
        <v>1.5</v>
      </c>
      <c r="F149" s="27">
        <f>LOOKUP(E149,PROCESSES1!$H$6:$H$34,PROCESSES1!$J$6:$J$34)</f>
        <v>479</v>
      </c>
      <c r="G149" s="27">
        <f>LOOKUP(E149,PROCESSES1!$H$6:$H$35,PROCESSES1!$L$6:$L$35)</f>
        <v>216</v>
      </c>
      <c r="J149" s="29" t="s">
        <v>33</v>
      </c>
      <c r="K149" s="36">
        <f>INPUT!K147</f>
        <v>142</v>
      </c>
      <c r="L149" s="36">
        <f>INPUT!M147</f>
        <v>1.4039235713256131</v>
      </c>
      <c r="M149" s="36">
        <f t="shared" si="22"/>
        <v>1.4</v>
      </c>
      <c r="N149" s="36">
        <f>IF(M149=0,0,LOOKUP(M149,PROCESSES1!$H$6:$H$34,PROCESSES1!$J$6:$J$34))</f>
        <v>461</v>
      </c>
      <c r="O149" s="36">
        <f>IF(M149=0,0,LOOKUP(M149,PROCESSES1!$H$6:$H$35,PROCESSES1!$L$6:$L$35))</f>
        <v>207</v>
      </c>
      <c r="R149" s="29" t="s">
        <v>33</v>
      </c>
      <c r="S149" s="70">
        <f t="shared" si="18"/>
        <v>207</v>
      </c>
      <c r="T149" s="70">
        <f t="shared" si="19"/>
        <v>216</v>
      </c>
      <c r="U149" s="70">
        <f t="shared" si="23"/>
        <v>9</v>
      </c>
      <c r="V149" s="3">
        <f>INPUT!$G$4*60</f>
        <v>352.2</v>
      </c>
      <c r="Y149" s="70">
        <v>142</v>
      </c>
      <c r="Z149" s="70">
        <f t="shared" si="20"/>
        <v>360</v>
      </c>
      <c r="AA149" s="70">
        <f t="shared" si="24"/>
        <v>0</v>
      </c>
      <c r="AB149" s="70">
        <f>(AA149)*(24.33333*INPUT!$G$10)</f>
        <v>0</v>
      </c>
      <c r="AC149" s="70">
        <f>IF(AB149&gt;0,((Y149^(PROCESSES1!$C$15))*AB149),0)</f>
        <v>0</v>
      </c>
      <c r="AK149" s="10"/>
      <c r="AL149" s="10"/>
      <c r="AN149" s="6"/>
      <c r="AO149" s="10"/>
      <c r="AP149" s="6"/>
      <c r="AQ149" s="10"/>
    </row>
    <row r="150" spans="2:43">
      <c r="B150" s="29" t="s">
        <v>34</v>
      </c>
      <c r="C150" s="27">
        <f>INPUT!K148</f>
        <v>143</v>
      </c>
      <c r="D150" s="36">
        <f>INPUT!L148</f>
        <v>1.3244992332367627</v>
      </c>
      <c r="E150" s="27">
        <f t="shared" si="21"/>
        <v>1.4000000000000001</v>
      </c>
      <c r="F150" s="27">
        <f>LOOKUP(E150,PROCESSES1!$H$6:$H$34,PROCESSES1!$J$6:$J$34)</f>
        <v>490</v>
      </c>
      <c r="G150" s="27">
        <f>LOOKUP(E150,PROCESSES1!$H$6:$H$35,PROCESSES1!$L$6:$L$35)</f>
        <v>220</v>
      </c>
      <c r="J150" s="29" t="s">
        <v>34</v>
      </c>
      <c r="K150" s="36">
        <f>INPUT!K148</f>
        <v>143</v>
      </c>
      <c r="L150" s="36">
        <f>INPUT!M148</f>
        <v>1.3209150258046556</v>
      </c>
      <c r="M150" s="36">
        <f t="shared" si="22"/>
        <v>1.3</v>
      </c>
      <c r="N150" s="36">
        <f>IF(M150=0,0,LOOKUP(M150,PROCESSES1!$H$6:$H$34,PROCESSES1!$J$6:$J$34))</f>
        <v>461</v>
      </c>
      <c r="O150" s="36">
        <f>IF(M150=0,0,LOOKUP(M150,PROCESSES1!$H$6:$H$35,PROCESSES1!$L$6:$L$35))</f>
        <v>207</v>
      </c>
      <c r="R150" s="29" t="s">
        <v>34</v>
      </c>
      <c r="S150" s="70">
        <f t="shared" si="18"/>
        <v>207</v>
      </c>
      <c r="T150" s="70">
        <f t="shared" si="19"/>
        <v>220</v>
      </c>
      <c r="U150" s="70">
        <f t="shared" si="23"/>
        <v>13</v>
      </c>
      <c r="V150" s="3">
        <f>INPUT!$G$4*60</f>
        <v>352.2</v>
      </c>
      <c r="Y150" s="70">
        <v>143</v>
      </c>
      <c r="Z150" s="70">
        <f t="shared" si="20"/>
        <v>360</v>
      </c>
      <c r="AA150" s="70">
        <f t="shared" si="24"/>
        <v>0</v>
      </c>
      <c r="AB150" s="70">
        <f>(AA150)*(24.33333*INPUT!$G$10)</f>
        <v>0</v>
      </c>
      <c r="AC150" s="70">
        <f>IF(AB150&gt;0,((Y150^(PROCESSES1!$C$15))*AB150),0)</f>
        <v>0</v>
      </c>
      <c r="AK150" s="10"/>
      <c r="AL150" s="10"/>
      <c r="AN150" s="6"/>
      <c r="AO150" s="10"/>
      <c r="AP150" s="6"/>
      <c r="AQ150" s="10"/>
    </row>
    <row r="151" spans="2:43">
      <c r="B151" s="29" t="s">
        <v>35</v>
      </c>
      <c r="C151" s="27">
        <f>INPUT!K149</f>
        <v>144</v>
      </c>
      <c r="D151" s="36">
        <f>INPUT!L149</f>
        <v>0.93513639331540299</v>
      </c>
      <c r="E151" s="27">
        <f t="shared" si="21"/>
        <v>1</v>
      </c>
      <c r="F151" s="27">
        <f>LOOKUP(E151,PROCESSES1!$H$6:$H$34,PROCESSES1!$J$6:$J$34)</f>
        <v>334</v>
      </c>
      <c r="G151" s="27">
        <f>LOOKUP(E151,PROCESSES1!$H$6:$H$35,PROCESSES1!$L$6:$L$35)</f>
        <v>150</v>
      </c>
      <c r="J151" s="29" t="s">
        <v>35</v>
      </c>
      <c r="K151" s="36">
        <f>INPUT!K149</f>
        <v>144</v>
      </c>
      <c r="L151" s="36">
        <f>INPUT!M149</f>
        <v>0.93268404086185552</v>
      </c>
      <c r="M151" s="36">
        <f t="shared" si="22"/>
        <v>0.9</v>
      </c>
      <c r="N151" s="36">
        <f>IF(M151=0,0,LOOKUP(M151,PROCESSES1!$H$6:$H$34,PROCESSES1!$J$6:$J$34))</f>
        <v>289</v>
      </c>
      <c r="O151" s="36">
        <f>IF(M151=0,0,LOOKUP(M151,PROCESSES1!$H$6:$H$35,PROCESSES1!$L$6:$L$35))</f>
        <v>130</v>
      </c>
      <c r="R151" s="29" t="s">
        <v>35</v>
      </c>
      <c r="S151" s="70">
        <f t="shared" si="18"/>
        <v>130</v>
      </c>
      <c r="T151" s="70">
        <f t="shared" si="19"/>
        <v>150</v>
      </c>
      <c r="U151" s="70">
        <f t="shared" si="23"/>
        <v>20</v>
      </c>
      <c r="V151" s="3">
        <f>INPUT!$G$4*60</f>
        <v>352.2</v>
      </c>
      <c r="Y151" s="70">
        <v>144</v>
      </c>
      <c r="Z151" s="70">
        <f t="shared" si="20"/>
        <v>360</v>
      </c>
      <c r="AA151" s="70">
        <f t="shared" si="24"/>
        <v>0</v>
      </c>
      <c r="AB151" s="70">
        <f>(AA151)*(24.33333*INPUT!$G$10)</f>
        <v>0</v>
      </c>
      <c r="AC151" s="70">
        <f>IF(AB151&gt;0,((Y151^(PROCESSES1!$C$15))*AB151),0)</f>
        <v>0</v>
      </c>
      <c r="AK151" s="10"/>
      <c r="AL151" s="10"/>
      <c r="AN151" s="6"/>
      <c r="AO151" s="10"/>
      <c r="AP151" s="6"/>
      <c r="AQ151" s="10"/>
    </row>
    <row r="152" spans="2:43">
      <c r="B152" s="28" t="s">
        <v>24</v>
      </c>
      <c r="C152" s="27">
        <f>INPUT!K150</f>
        <v>145</v>
      </c>
      <c r="D152" s="36">
        <f>INPUT!L150</f>
        <v>0.13311550082781526</v>
      </c>
      <c r="E152" s="27">
        <f t="shared" si="21"/>
        <v>0.2</v>
      </c>
      <c r="F152" s="27">
        <f>LOOKUP(E152,PROCESSES1!$H$6:$H$34,PROCESSES1!$J$6:$J$34)</f>
        <v>41</v>
      </c>
      <c r="G152" s="27">
        <f>LOOKUP(E152,PROCESSES1!$H$6:$H$35,PROCESSES1!$L$6:$L$35)</f>
        <v>19</v>
      </c>
      <c r="J152" s="28" t="s">
        <v>24</v>
      </c>
      <c r="K152" s="36">
        <f>INPUT!K150</f>
        <v>145</v>
      </c>
      <c r="L152" s="36">
        <f>INPUT!M150</f>
        <v>0.13286397749924644</v>
      </c>
      <c r="M152" s="36">
        <f t="shared" si="22"/>
        <v>0.1</v>
      </c>
      <c r="N152" s="36">
        <f>IF(M152=0,0,LOOKUP(M152,PROCESSES1!$H$6:$H$34,PROCESSES1!$J$6:$J$34))</f>
        <v>23</v>
      </c>
      <c r="O152" s="36">
        <f>IF(M152=0,0,LOOKUP(M152,PROCESSES1!$H$6:$H$35,PROCESSES1!$L$6:$L$35))</f>
        <v>10</v>
      </c>
      <c r="R152" s="28" t="s">
        <v>24</v>
      </c>
      <c r="S152" s="70">
        <f t="shared" si="18"/>
        <v>10</v>
      </c>
      <c r="T152" s="70">
        <f t="shared" si="19"/>
        <v>19</v>
      </c>
      <c r="U152" s="70">
        <f t="shared" si="23"/>
        <v>9</v>
      </c>
      <c r="V152" s="3">
        <f>INPUT!$G$4*60</f>
        <v>352.2</v>
      </c>
      <c r="Y152" s="70">
        <v>145</v>
      </c>
      <c r="Z152" s="70">
        <f t="shared" si="20"/>
        <v>360</v>
      </c>
      <c r="AA152" s="70">
        <f t="shared" si="24"/>
        <v>0</v>
      </c>
      <c r="AB152" s="70">
        <f>(AA152)*(24.33333*INPUT!$G$10)</f>
        <v>0</v>
      </c>
      <c r="AC152" s="70">
        <f>IF(AB152&gt;0,((Y152^(PROCESSES1!$C$15))*AB152),0)</f>
        <v>0</v>
      </c>
      <c r="AK152" s="10"/>
      <c r="AL152" s="10"/>
      <c r="AN152" s="6"/>
      <c r="AO152" s="10"/>
      <c r="AP152" s="6"/>
      <c r="AQ152" s="10"/>
    </row>
    <row r="153" spans="2:43">
      <c r="B153" s="28" t="s">
        <v>25</v>
      </c>
      <c r="C153" s="27">
        <f>INPUT!K151</f>
        <v>146</v>
      </c>
      <c r="D153" s="36">
        <f>INPUT!L151</f>
        <v>0.8785623054635805</v>
      </c>
      <c r="E153" s="27">
        <f t="shared" si="21"/>
        <v>0.9</v>
      </c>
      <c r="F153" s="27">
        <f>LOOKUP(E153,PROCESSES1!$H$6:$H$34,PROCESSES1!$J$6:$J$34)</f>
        <v>289</v>
      </c>
      <c r="G153" s="27">
        <f>LOOKUP(E153,PROCESSES1!$H$6:$H$35,PROCESSES1!$L$6:$L$35)</f>
        <v>130</v>
      </c>
      <c r="J153" s="28" t="s">
        <v>25</v>
      </c>
      <c r="K153" s="36">
        <f>INPUT!K151</f>
        <v>146</v>
      </c>
      <c r="L153" s="36">
        <f>INPUT!M151</f>
        <v>0.87705316549216772</v>
      </c>
      <c r="M153" s="36">
        <f t="shared" si="22"/>
        <v>0.8</v>
      </c>
      <c r="N153" s="36">
        <f>IF(M153=0,0,LOOKUP(M153,PROCESSES1!$H$6:$H$34,PROCESSES1!$J$6:$J$34))</f>
        <v>245</v>
      </c>
      <c r="O153" s="36">
        <f>IF(M153=0,0,LOOKUP(M153,PROCESSES1!$H$6:$H$35,PROCESSES1!$L$6:$L$35))</f>
        <v>110</v>
      </c>
      <c r="R153" s="28" t="s">
        <v>25</v>
      </c>
      <c r="S153" s="70">
        <f t="shared" si="18"/>
        <v>110</v>
      </c>
      <c r="T153" s="70">
        <f t="shared" si="19"/>
        <v>130</v>
      </c>
      <c r="U153" s="70">
        <f t="shared" si="23"/>
        <v>20</v>
      </c>
      <c r="V153" s="3">
        <f>INPUT!$G$4*60</f>
        <v>352.2</v>
      </c>
      <c r="Y153" s="70">
        <v>146</v>
      </c>
      <c r="Z153" s="70">
        <f t="shared" si="20"/>
        <v>360</v>
      </c>
      <c r="AA153" s="70">
        <f t="shared" si="24"/>
        <v>0</v>
      </c>
      <c r="AB153" s="70">
        <f>(AA153)*(24.33333*INPUT!$G$10)</f>
        <v>0</v>
      </c>
      <c r="AC153" s="70">
        <f>IF(AB153&gt;0,((Y153^(PROCESSES1!$C$15))*AB153),0)</f>
        <v>0</v>
      </c>
      <c r="AK153" s="10"/>
      <c r="AL153" s="10"/>
      <c r="AN153" s="6"/>
      <c r="AO153" s="10"/>
      <c r="AP153" s="6"/>
      <c r="AQ153" s="10"/>
    </row>
    <row r="154" spans="2:43">
      <c r="B154" s="28" t="s">
        <v>26</v>
      </c>
      <c r="C154" s="27">
        <f>INPUT!K152</f>
        <v>147</v>
      </c>
      <c r="D154" s="36">
        <f>INPUT!L152</f>
        <v>1.4509589590231859</v>
      </c>
      <c r="E154" s="27">
        <f t="shared" si="21"/>
        <v>1.5</v>
      </c>
      <c r="F154" s="27">
        <f>LOOKUP(E154,PROCESSES1!$H$6:$H$34,PROCESSES1!$J$6:$J$34)</f>
        <v>479</v>
      </c>
      <c r="G154" s="27">
        <f>LOOKUP(E154,PROCESSES1!$H$6:$H$35,PROCESSES1!$L$6:$L$35)</f>
        <v>216</v>
      </c>
      <c r="J154" s="28" t="s">
        <v>26</v>
      </c>
      <c r="K154" s="36">
        <f>INPUT!K152</f>
        <v>147</v>
      </c>
      <c r="L154" s="36">
        <f>INPUT!M152</f>
        <v>1.4484437257374976</v>
      </c>
      <c r="M154" s="36">
        <f t="shared" si="22"/>
        <v>1.4</v>
      </c>
      <c r="N154" s="36">
        <f>IF(M154=0,0,LOOKUP(M154,PROCESSES1!$H$6:$H$34,PROCESSES1!$J$6:$J$34))</f>
        <v>461</v>
      </c>
      <c r="O154" s="36">
        <f>IF(M154=0,0,LOOKUP(M154,PROCESSES1!$H$6:$H$35,PROCESSES1!$L$6:$L$35))</f>
        <v>207</v>
      </c>
      <c r="R154" s="28" t="s">
        <v>26</v>
      </c>
      <c r="S154" s="70">
        <f t="shared" si="18"/>
        <v>207</v>
      </c>
      <c r="T154" s="70">
        <f t="shared" si="19"/>
        <v>216</v>
      </c>
      <c r="U154" s="70">
        <f t="shared" si="23"/>
        <v>9</v>
      </c>
      <c r="V154" s="3">
        <f>INPUT!$G$4*60</f>
        <v>352.2</v>
      </c>
      <c r="Y154" s="70">
        <v>147</v>
      </c>
      <c r="Z154" s="70">
        <f t="shared" si="20"/>
        <v>360</v>
      </c>
      <c r="AA154" s="70">
        <f t="shared" si="24"/>
        <v>0</v>
      </c>
      <c r="AB154" s="70">
        <f>(AA154)*(24.33333*INPUT!$G$10)</f>
        <v>0</v>
      </c>
      <c r="AC154" s="70">
        <f>IF(AB154&gt;0,((Y154^(PROCESSES1!$C$15))*AB154),0)</f>
        <v>0</v>
      </c>
      <c r="AK154" s="10"/>
      <c r="AL154" s="10"/>
      <c r="AN154" s="6"/>
      <c r="AO154" s="10"/>
      <c r="AP154" s="6"/>
      <c r="AQ154" s="10"/>
    </row>
    <row r="155" spans="2:43">
      <c r="B155" s="28" t="s">
        <v>27</v>
      </c>
      <c r="C155" s="27">
        <f>INPUT!K153</f>
        <v>148</v>
      </c>
      <c r="D155" s="36">
        <f>INPUT!L153</f>
        <v>1.4975493843129213</v>
      </c>
      <c r="E155" s="27">
        <f t="shared" si="21"/>
        <v>1.5</v>
      </c>
      <c r="F155" s="27">
        <f>LOOKUP(E155,PROCESSES1!$H$6:$H$34,PROCESSES1!$J$6:$J$34)</f>
        <v>479</v>
      </c>
      <c r="G155" s="27">
        <f>LOOKUP(E155,PROCESSES1!$H$6:$H$35,PROCESSES1!$L$6:$L$35)</f>
        <v>216</v>
      </c>
      <c r="J155" s="28" t="s">
        <v>27</v>
      </c>
      <c r="K155" s="36">
        <f>INPUT!K153</f>
        <v>148</v>
      </c>
      <c r="L155" s="36">
        <f>INPUT!M153</f>
        <v>1.4949083893629476</v>
      </c>
      <c r="M155" s="36">
        <f t="shared" si="22"/>
        <v>1.4</v>
      </c>
      <c r="N155" s="36">
        <f>IF(M155=0,0,LOOKUP(M155,PROCESSES1!$H$6:$H$34,PROCESSES1!$J$6:$J$34))</f>
        <v>461</v>
      </c>
      <c r="O155" s="36">
        <f>IF(M155=0,0,LOOKUP(M155,PROCESSES1!$H$6:$H$35,PROCESSES1!$L$6:$L$35))</f>
        <v>207</v>
      </c>
      <c r="R155" s="28" t="s">
        <v>27</v>
      </c>
      <c r="S155" s="70">
        <f t="shared" si="18"/>
        <v>207</v>
      </c>
      <c r="T155" s="70">
        <f t="shared" si="19"/>
        <v>216</v>
      </c>
      <c r="U155" s="70">
        <f t="shared" si="23"/>
        <v>9</v>
      </c>
      <c r="V155" s="3">
        <f>INPUT!$G$4*60</f>
        <v>352.2</v>
      </c>
      <c r="Y155" s="70">
        <v>148</v>
      </c>
      <c r="Z155" s="70">
        <f t="shared" si="20"/>
        <v>360</v>
      </c>
      <c r="AA155" s="70">
        <f t="shared" si="24"/>
        <v>0</v>
      </c>
      <c r="AB155" s="70">
        <f>(AA155)*(24.33333*INPUT!$G$10)</f>
        <v>0</v>
      </c>
      <c r="AC155" s="70">
        <f>IF(AB155&gt;0,((Y155^(PROCESSES1!$C$15))*AB155),0)</f>
        <v>0</v>
      </c>
      <c r="AK155" s="10"/>
      <c r="AL155" s="10"/>
      <c r="AN155" s="6"/>
      <c r="AO155" s="10"/>
      <c r="AP155" s="6"/>
      <c r="AQ155" s="10"/>
    </row>
    <row r="156" spans="2:43">
      <c r="B156" s="28" t="s">
        <v>28</v>
      </c>
      <c r="C156" s="27">
        <f>INPUT!K154</f>
        <v>149</v>
      </c>
      <c r="D156" s="36">
        <f>INPUT!L154</f>
        <v>1.3178434581953722</v>
      </c>
      <c r="E156" s="27">
        <f t="shared" si="21"/>
        <v>1.4000000000000001</v>
      </c>
      <c r="F156" s="27">
        <f>LOOKUP(E156,PROCESSES1!$H$6:$H$34,PROCESSES1!$J$6:$J$34)</f>
        <v>490</v>
      </c>
      <c r="G156" s="27">
        <f>LOOKUP(E156,PROCESSES1!$H$6:$H$35,PROCESSES1!$L$6:$L$35)</f>
        <v>220</v>
      </c>
      <c r="J156" s="28" t="s">
        <v>28</v>
      </c>
      <c r="K156" s="36">
        <f>INPUT!K154</f>
        <v>149</v>
      </c>
      <c r="L156" s="36">
        <f>INPUT!M154</f>
        <v>1.3155797482382507</v>
      </c>
      <c r="M156" s="36">
        <f t="shared" si="22"/>
        <v>1.3</v>
      </c>
      <c r="N156" s="36">
        <f>IF(M156=0,0,LOOKUP(M156,PROCESSES1!$H$6:$H$34,PROCESSES1!$J$6:$J$34))</f>
        <v>461</v>
      </c>
      <c r="O156" s="36">
        <f>IF(M156=0,0,LOOKUP(M156,PROCESSES1!$H$6:$H$35,PROCESSES1!$L$6:$L$35))</f>
        <v>207</v>
      </c>
      <c r="R156" s="28" t="s">
        <v>28</v>
      </c>
      <c r="S156" s="70">
        <f t="shared" si="18"/>
        <v>207</v>
      </c>
      <c r="T156" s="70">
        <f t="shared" si="19"/>
        <v>220</v>
      </c>
      <c r="U156" s="70">
        <f t="shared" si="23"/>
        <v>13</v>
      </c>
      <c r="V156" s="3">
        <f>INPUT!$G$4*60</f>
        <v>352.2</v>
      </c>
      <c r="Y156" s="70">
        <v>149</v>
      </c>
      <c r="Z156" s="70">
        <f t="shared" si="20"/>
        <v>360</v>
      </c>
      <c r="AA156" s="70">
        <f t="shared" si="24"/>
        <v>0</v>
      </c>
      <c r="AB156" s="70">
        <f>(AA156)*(24.33333*INPUT!$G$10)</f>
        <v>0</v>
      </c>
      <c r="AC156" s="70">
        <f>IF(AB156&gt;0,((Y156^(PROCESSES1!$C$15))*AB156),0)</f>
        <v>0</v>
      </c>
      <c r="AK156" s="10"/>
      <c r="AL156" s="10"/>
      <c r="AN156" s="6"/>
      <c r="AO156" s="10"/>
      <c r="AP156" s="6"/>
      <c r="AQ156" s="10"/>
    </row>
    <row r="157" spans="2:43">
      <c r="B157" s="28" t="s">
        <v>29</v>
      </c>
      <c r="C157" s="27">
        <f>INPUT!K155</f>
        <v>150</v>
      </c>
      <c r="D157" s="36">
        <f>INPUT!L155</f>
        <v>0.57239665355960612</v>
      </c>
      <c r="E157" s="27">
        <f t="shared" si="21"/>
        <v>0.6</v>
      </c>
      <c r="F157" s="27">
        <f>LOOKUP(E157,PROCESSES1!$H$6:$H$34,PROCESSES1!$J$6:$J$34)</f>
        <v>165</v>
      </c>
      <c r="G157" s="27">
        <f>LOOKUP(E157,PROCESSES1!$H$6:$H$35,PROCESSES1!$L$6:$L$35)</f>
        <v>74</v>
      </c>
      <c r="J157" s="28" t="s">
        <v>29</v>
      </c>
      <c r="K157" s="36">
        <f>INPUT!K155</f>
        <v>150</v>
      </c>
      <c r="L157" s="36">
        <f>INPUT!M155</f>
        <v>0.57139056024532997</v>
      </c>
      <c r="M157" s="36">
        <f t="shared" si="22"/>
        <v>0.5</v>
      </c>
      <c r="N157" s="36">
        <f>IF(M157=0,0,LOOKUP(M157,PROCESSES1!$H$6:$H$34,PROCESSES1!$J$6:$J$34))</f>
        <v>129</v>
      </c>
      <c r="O157" s="36">
        <f>IF(M157=0,0,LOOKUP(M157,PROCESSES1!$H$6:$H$35,PROCESSES1!$L$6:$L$35))</f>
        <v>58</v>
      </c>
      <c r="R157" s="28" t="s">
        <v>29</v>
      </c>
      <c r="S157" s="70">
        <f t="shared" si="18"/>
        <v>58</v>
      </c>
      <c r="T157" s="70">
        <f t="shared" si="19"/>
        <v>74</v>
      </c>
      <c r="U157" s="70">
        <f t="shared" si="23"/>
        <v>16</v>
      </c>
      <c r="V157" s="3">
        <f>INPUT!$G$4*60</f>
        <v>352.2</v>
      </c>
      <c r="Y157" s="70">
        <v>150</v>
      </c>
      <c r="Z157" s="70">
        <f t="shared" si="20"/>
        <v>360</v>
      </c>
      <c r="AA157" s="70">
        <f t="shared" si="24"/>
        <v>0</v>
      </c>
      <c r="AB157" s="70">
        <f>(AA157)*(24.33333*INPUT!$G$10)</f>
        <v>0</v>
      </c>
      <c r="AC157" s="70">
        <f>IF(AB157&gt;0,((Y157^(PROCESSES1!$C$15))*AB157),0)</f>
        <v>0</v>
      </c>
      <c r="AK157" s="10"/>
      <c r="AL157" s="10"/>
      <c r="AN157" s="6"/>
      <c r="AO157" s="10"/>
      <c r="AP157" s="6"/>
      <c r="AQ157" s="10"/>
    </row>
    <row r="158" spans="2:43">
      <c r="B158" s="28" t="s">
        <v>30</v>
      </c>
      <c r="C158" s="27">
        <f>INPUT!K156</f>
        <v>151</v>
      </c>
      <c r="D158" s="36">
        <f>INPUT!L156</f>
        <v>8.6525075538079921E-2</v>
      </c>
      <c r="E158" s="27">
        <f t="shared" si="21"/>
        <v>0.1</v>
      </c>
      <c r="F158" s="27">
        <f>LOOKUP(E158,PROCESSES1!$H$6:$H$34,PROCESSES1!$J$6:$J$34)</f>
        <v>23</v>
      </c>
      <c r="G158" s="27">
        <f>LOOKUP(E158,PROCESSES1!$H$6:$H$35,PROCESSES1!$L$6:$L$35)</f>
        <v>10</v>
      </c>
      <c r="J158" s="28" t="s">
        <v>30</v>
      </c>
      <c r="K158" s="36">
        <f>INPUT!K156</f>
        <v>151</v>
      </c>
      <c r="L158" s="36">
        <f>INPUT!M156</f>
        <v>8.6399313873795486E-2</v>
      </c>
      <c r="M158" s="36">
        <f t="shared" si="22"/>
        <v>0</v>
      </c>
      <c r="N158" s="36">
        <f>IF(M158=0,0,LOOKUP(M158,PROCESSES1!$H$6:$H$34,PROCESSES1!$J$6:$J$34))</f>
        <v>0</v>
      </c>
      <c r="O158" s="36">
        <f>IF(M158=0,0,LOOKUP(M158,PROCESSES1!$H$6:$H$35,PROCESSES1!$L$6:$L$35))</f>
        <v>0</v>
      </c>
      <c r="R158" s="28" t="s">
        <v>30</v>
      </c>
      <c r="S158" s="70">
        <f t="shared" si="18"/>
        <v>0</v>
      </c>
      <c r="T158" s="70">
        <f t="shared" si="19"/>
        <v>10</v>
      </c>
      <c r="U158" s="70">
        <f t="shared" si="23"/>
        <v>10</v>
      </c>
      <c r="V158" s="3">
        <f>INPUT!$G$4*60</f>
        <v>352.2</v>
      </c>
      <c r="Y158" s="70">
        <v>151</v>
      </c>
      <c r="Z158" s="70">
        <f t="shared" si="20"/>
        <v>360</v>
      </c>
      <c r="AA158" s="70">
        <f t="shared" si="24"/>
        <v>0</v>
      </c>
      <c r="AB158" s="70">
        <f>(AA158)*(24.33333*INPUT!$G$10)</f>
        <v>0</v>
      </c>
      <c r="AC158" s="70">
        <f>IF(AB158&gt;0,((Y158^(PROCESSES1!$C$15))*AB158),0)</f>
        <v>0</v>
      </c>
      <c r="AK158" s="10"/>
      <c r="AL158" s="10"/>
      <c r="AN158" s="6"/>
      <c r="AO158" s="10"/>
      <c r="AP158" s="6"/>
      <c r="AQ158" s="10"/>
    </row>
    <row r="159" spans="2:43">
      <c r="B159" s="28" t="s">
        <v>31</v>
      </c>
      <c r="C159" s="27">
        <f>INPUT!K157</f>
        <v>152</v>
      </c>
      <c r="D159" s="36">
        <f>INPUT!L157</f>
        <v>0.61233130380795064</v>
      </c>
      <c r="E159" s="27">
        <f t="shared" si="21"/>
        <v>0.7</v>
      </c>
      <c r="F159" s="27">
        <f>LOOKUP(E159,PROCESSES1!$H$6:$H$34,PROCESSES1!$J$6:$J$34)</f>
        <v>165</v>
      </c>
      <c r="G159" s="27">
        <f>LOOKUP(E159,PROCESSES1!$H$6:$H$35,PROCESSES1!$L$6:$L$35)</f>
        <v>74</v>
      </c>
      <c r="J159" s="28" t="s">
        <v>31</v>
      </c>
      <c r="K159" s="36">
        <f>INPUT!K157</f>
        <v>152</v>
      </c>
      <c r="L159" s="36">
        <f>INPUT!M157</f>
        <v>0.6113252104936745</v>
      </c>
      <c r="M159" s="36">
        <f t="shared" si="22"/>
        <v>0.6</v>
      </c>
      <c r="N159" s="36">
        <f>IF(M159=0,0,LOOKUP(M159,PROCESSES1!$H$6:$H$34,PROCESSES1!$J$6:$J$34))</f>
        <v>165</v>
      </c>
      <c r="O159" s="36">
        <f>IF(M159=0,0,LOOKUP(M159,PROCESSES1!$H$6:$H$35,PROCESSES1!$L$6:$L$35))</f>
        <v>74</v>
      </c>
      <c r="R159" s="28" t="s">
        <v>31</v>
      </c>
      <c r="S159" s="70">
        <f t="shared" si="18"/>
        <v>74</v>
      </c>
      <c r="T159" s="70">
        <f t="shared" si="19"/>
        <v>74</v>
      </c>
      <c r="U159" s="70">
        <f t="shared" si="23"/>
        <v>0</v>
      </c>
      <c r="V159" s="3">
        <f>INPUT!$G$4*60</f>
        <v>352.2</v>
      </c>
      <c r="Y159" s="70">
        <v>152</v>
      </c>
      <c r="Z159" s="70">
        <f t="shared" si="20"/>
        <v>360</v>
      </c>
      <c r="AA159" s="70">
        <f t="shared" si="24"/>
        <v>0</v>
      </c>
      <c r="AB159" s="70">
        <f>(AA159)*(24.33333*INPUT!$G$10)</f>
        <v>0</v>
      </c>
      <c r="AC159" s="70">
        <f>IF(AB159&gt;0,((Y159^(PROCESSES1!$C$15))*AB159),0)</f>
        <v>0</v>
      </c>
      <c r="AK159" s="10"/>
      <c r="AL159" s="10"/>
      <c r="AN159" s="6"/>
      <c r="AO159" s="10"/>
      <c r="AP159" s="6"/>
      <c r="AQ159" s="10"/>
    </row>
    <row r="160" spans="2:43">
      <c r="B160" s="28" t="s">
        <v>32</v>
      </c>
      <c r="C160" s="27">
        <f>INPUT!K158</f>
        <v>153</v>
      </c>
      <c r="D160" s="36">
        <f>INPUT!L158</f>
        <v>1.058268231581132</v>
      </c>
      <c r="E160" s="27">
        <f t="shared" si="21"/>
        <v>1.1000000000000001</v>
      </c>
      <c r="F160" s="27">
        <f>LOOKUP(E160,PROCESSES1!$H$6:$H$34,PROCESSES1!$J$6:$J$34)</f>
        <v>378</v>
      </c>
      <c r="G160" s="27">
        <f>LOOKUP(E160,PROCESSES1!$H$6:$H$35,PROCESSES1!$L$6:$L$35)</f>
        <v>170</v>
      </c>
      <c r="J160" s="28" t="s">
        <v>32</v>
      </c>
      <c r="K160" s="36">
        <f>INPUT!K158</f>
        <v>153</v>
      </c>
      <c r="L160" s="36">
        <f>INPUT!M158</f>
        <v>1.0563818066168649</v>
      </c>
      <c r="M160" s="36">
        <f t="shared" si="22"/>
        <v>1</v>
      </c>
      <c r="N160" s="36">
        <f>IF(M160=0,0,LOOKUP(M160,PROCESSES1!$H$6:$H$34,PROCESSES1!$J$6:$J$34))</f>
        <v>334</v>
      </c>
      <c r="O160" s="36">
        <f>IF(M160=0,0,LOOKUP(M160,PROCESSES1!$H$6:$H$35,PROCESSES1!$L$6:$L$35))</f>
        <v>150</v>
      </c>
      <c r="R160" s="28" t="s">
        <v>32</v>
      </c>
      <c r="S160" s="70">
        <f t="shared" si="18"/>
        <v>150</v>
      </c>
      <c r="T160" s="70">
        <f t="shared" si="19"/>
        <v>170</v>
      </c>
      <c r="U160" s="70">
        <f t="shared" si="23"/>
        <v>20</v>
      </c>
      <c r="V160" s="3">
        <f>INPUT!$G$4*60</f>
        <v>352.2</v>
      </c>
      <c r="Y160" s="70">
        <v>153</v>
      </c>
      <c r="Z160" s="70">
        <f t="shared" si="20"/>
        <v>360</v>
      </c>
      <c r="AA160" s="70">
        <f t="shared" si="24"/>
        <v>0</v>
      </c>
      <c r="AB160" s="70">
        <f>(AA160)*(24.33333*INPUT!$G$10)</f>
        <v>0</v>
      </c>
      <c r="AC160" s="70">
        <f>IF(AB160&gt;0,((Y160^(PROCESSES1!$C$15))*AB160),0)</f>
        <v>0</v>
      </c>
      <c r="AK160" s="10"/>
      <c r="AL160" s="10"/>
      <c r="AN160" s="6"/>
      <c r="AO160" s="10"/>
      <c r="AP160" s="6"/>
      <c r="AQ160" s="10"/>
    </row>
    <row r="161" spans="2:43">
      <c r="B161" s="28" t="s">
        <v>33</v>
      </c>
      <c r="C161" s="27">
        <f>INPUT!K159</f>
        <v>154</v>
      </c>
      <c r="D161" s="36">
        <f>INPUT!L159</f>
        <v>1.4509589590231859</v>
      </c>
      <c r="E161" s="27">
        <f t="shared" si="21"/>
        <v>1.5</v>
      </c>
      <c r="F161" s="27">
        <f>LOOKUP(E161,PROCESSES1!$H$6:$H$34,PROCESSES1!$J$6:$J$34)</f>
        <v>479</v>
      </c>
      <c r="G161" s="27">
        <f>LOOKUP(E161,PROCESSES1!$H$6:$H$35,PROCESSES1!$L$6:$L$35)</f>
        <v>216</v>
      </c>
      <c r="J161" s="28" t="s">
        <v>33</v>
      </c>
      <c r="K161" s="36">
        <f>INPUT!K159</f>
        <v>154</v>
      </c>
      <c r="L161" s="36">
        <f>INPUT!M159</f>
        <v>1.4484437257374976</v>
      </c>
      <c r="M161" s="36">
        <f t="shared" si="22"/>
        <v>1.4</v>
      </c>
      <c r="N161" s="36">
        <f>IF(M161=0,0,LOOKUP(M161,PROCESSES1!$H$6:$H$34,PROCESSES1!$J$6:$J$34))</f>
        <v>461</v>
      </c>
      <c r="O161" s="36">
        <f>IF(M161=0,0,LOOKUP(M161,PROCESSES1!$H$6:$H$35,PROCESSES1!$L$6:$L$35))</f>
        <v>207</v>
      </c>
      <c r="R161" s="28" t="s">
        <v>33</v>
      </c>
      <c r="S161" s="70">
        <f t="shared" si="18"/>
        <v>207</v>
      </c>
      <c r="T161" s="70">
        <f t="shared" si="19"/>
        <v>216</v>
      </c>
      <c r="U161" s="70">
        <f t="shared" si="23"/>
        <v>9</v>
      </c>
      <c r="V161" s="3">
        <f>INPUT!$G$4*60</f>
        <v>352.2</v>
      </c>
      <c r="Y161" s="70">
        <v>154</v>
      </c>
      <c r="Z161" s="70">
        <f t="shared" si="20"/>
        <v>360</v>
      </c>
      <c r="AA161" s="70">
        <f t="shared" si="24"/>
        <v>0</v>
      </c>
      <c r="AB161" s="70">
        <f>(AA161)*(24.33333*INPUT!$G$10)</f>
        <v>0</v>
      </c>
      <c r="AC161" s="70">
        <f>IF(AB161&gt;0,((Y161^(PROCESSES1!$C$15))*AB161),0)</f>
        <v>0</v>
      </c>
      <c r="AK161" s="10"/>
      <c r="AL161" s="10"/>
      <c r="AN161" s="6"/>
      <c r="AO161" s="10"/>
      <c r="AP161" s="6"/>
      <c r="AQ161" s="10"/>
    </row>
    <row r="162" spans="2:43">
      <c r="B162" s="28" t="s">
        <v>34</v>
      </c>
      <c r="C162" s="27">
        <f>INPUT!K160</f>
        <v>155</v>
      </c>
      <c r="D162" s="36">
        <f>INPUT!L160</f>
        <v>1.3644338834851073</v>
      </c>
      <c r="E162" s="27">
        <f t="shared" si="21"/>
        <v>1.4000000000000001</v>
      </c>
      <c r="F162" s="27">
        <f>LOOKUP(E162,PROCESSES1!$H$6:$H$34,PROCESSES1!$J$6:$J$34)</f>
        <v>490</v>
      </c>
      <c r="G162" s="27">
        <f>LOOKUP(E162,PROCESSES1!$H$6:$H$35,PROCESSES1!$L$6:$L$35)</f>
        <v>220</v>
      </c>
      <c r="J162" s="28" t="s">
        <v>34</v>
      </c>
      <c r="K162" s="36">
        <f>INPUT!K160</f>
        <v>155</v>
      </c>
      <c r="L162" s="36">
        <f>INPUT!M160</f>
        <v>1.3620444118637025</v>
      </c>
      <c r="M162" s="36">
        <f t="shared" si="22"/>
        <v>1.3</v>
      </c>
      <c r="N162" s="36">
        <f>IF(M162=0,0,LOOKUP(M162,PROCESSES1!$H$6:$H$34,PROCESSES1!$J$6:$J$34))</f>
        <v>461</v>
      </c>
      <c r="O162" s="36">
        <f>IF(M162=0,0,LOOKUP(M162,PROCESSES1!$H$6:$H$35,PROCESSES1!$L$6:$L$35))</f>
        <v>207</v>
      </c>
      <c r="R162" s="28" t="s">
        <v>34</v>
      </c>
      <c r="S162" s="70">
        <f t="shared" si="18"/>
        <v>207</v>
      </c>
      <c r="T162" s="70">
        <f t="shared" si="19"/>
        <v>220</v>
      </c>
      <c r="U162" s="70">
        <f t="shared" si="23"/>
        <v>13</v>
      </c>
      <c r="V162" s="3">
        <f>INPUT!$G$4*60</f>
        <v>352.2</v>
      </c>
      <c r="Y162" s="70">
        <v>155</v>
      </c>
      <c r="Z162" s="70">
        <f t="shared" si="20"/>
        <v>360</v>
      </c>
      <c r="AA162" s="70">
        <f t="shared" si="24"/>
        <v>0</v>
      </c>
      <c r="AB162" s="70">
        <f>(AA162)*(24.33333*INPUT!$G$10)</f>
        <v>0</v>
      </c>
      <c r="AC162" s="70">
        <f>IF(AB162&gt;0,((Y162^(PROCESSES1!$C$15))*AB162),0)</f>
        <v>0</v>
      </c>
      <c r="AK162" s="10"/>
      <c r="AL162" s="10"/>
      <c r="AN162" s="6"/>
      <c r="AO162" s="10"/>
      <c r="AP162" s="6"/>
      <c r="AQ162" s="10"/>
    </row>
    <row r="163" spans="2:43">
      <c r="B163" s="28" t="s">
        <v>35</v>
      </c>
      <c r="C163" s="27">
        <f>INPUT!K161</f>
        <v>156</v>
      </c>
      <c r="D163" s="36">
        <f>INPUT!L161</f>
        <v>0.96508738100166147</v>
      </c>
      <c r="E163" s="27">
        <f t="shared" si="21"/>
        <v>1</v>
      </c>
      <c r="F163" s="27">
        <f>LOOKUP(E163,PROCESSES1!$H$6:$H$34,PROCESSES1!$J$6:$J$34)</f>
        <v>334</v>
      </c>
      <c r="G163" s="27">
        <f>LOOKUP(E163,PROCESSES1!$H$6:$H$35,PROCESSES1!$L$6:$L$35)</f>
        <v>150</v>
      </c>
      <c r="J163" s="28" t="s">
        <v>35</v>
      </c>
      <c r="K163" s="36">
        <f>INPUT!K161</f>
        <v>156</v>
      </c>
      <c r="L163" s="36">
        <f>INPUT!M161</f>
        <v>0.9634524793659629</v>
      </c>
      <c r="M163" s="36">
        <f t="shared" si="22"/>
        <v>0.9</v>
      </c>
      <c r="N163" s="36">
        <f>IF(M163=0,0,LOOKUP(M163,PROCESSES1!$H$6:$H$34,PROCESSES1!$J$6:$J$34))</f>
        <v>289</v>
      </c>
      <c r="O163" s="36">
        <f>IF(M163=0,0,LOOKUP(M163,PROCESSES1!$H$6:$H$35,PROCESSES1!$L$6:$L$35))</f>
        <v>130</v>
      </c>
      <c r="R163" s="28" t="s">
        <v>35</v>
      </c>
      <c r="S163" s="70">
        <f t="shared" si="18"/>
        <v>130</v>
      </c>
      <c r="T163" s="70">
        <f t="shared" si="19"/>
        <v>150</v>
      </c>
      <c r="U163" s="70">
        <f t="shared" si="23"/>
        <v>20</v>
      </c>
      <c r="V163" s="3">
        <f>INPUT!$G$4*60</f>
        <v>352.2</v>
      </c>
      <c r="Y163" s="70">
        <v>156</v>
      </c>
      <c r="Z163" s="70">
        <f t="shared" si="20"/>
        <v>360</v>
      </c>
      <c r="AA163" s="70">
        <f t="shared" si="24"/>
        <v>0</v>
      </c>
      <c r="AB163" s="70">
        <f>(AA163)*(24.33333*INPUT!$G$10)</f>
        <v>0</v>
      </c>
      <c r="AC163" s="70">
        <f>IF(AB163&gt;0,((Y163^(PROCESSES1!$C$15))*AB163),0)</f>
        <v>0</v>
      </c>
      <c r="AK163" s="10"/>
      <c r="AL163" s="10"/>
      <c r="AN163" s="6"/>
      <c r="AO163" s="10"/>
      <c r="AP163" s="6"/>
      <c r="AQ163" s="10"/>
    </row>
    <row r="164" spans="2:43">
      <c r="B164" s="29" t="s">
        <v>24</v>
      </c>
      <c r="C164" s="27">
        <f>INPUT!K162</f>
        <v>157</v>
      </c>
      <c r="D164" s="36">
        <f>INPUT!L162</f>
        <v>0.13644338834851064</v>
      </c>
      <c r="E164" s="27">
        <f t="shared" si="21"/>
        <v>0.2</v>
      </c>
      <c r="F164" s="27">
        <f>LOOKUP(E164,PROCESSES1!$H$6:$H$34,PROCESSES1!$J$6:$J$34)</f>
        <v>41</v>
      </c>
      <c r="G164" s="27">
        <f>LOOKUP(E164,PROCESSES1!$H$6:$H$35,PROCESSES1!$L$6:$L$35)</f>
        <v>19</v>
      </c>
      <c r="J164" s="29" t="s">
        <v>24</v>
      </c>
      <c r="K164" s="36">
        <f>INPUT!K162</f>
        <v>157</v>
      </c>
      <c r="L164" s="36">
        <f>INPUT!M162</f>
        <v>0.13631762668422628</v>
      </c>
      <c r="M164" s="36">
        <f t="shared" si="22"/>
        <v>0.1</v>
      </c>
      <c r="N164" s="36">
        <f>IF(M164=0,0,LOOKUP(M164,PROCESSES1!$H$6:$H$34,PROCESSES1!$J$6:$J$34))</f>
        <v>23</v>
      </c>
      <c r="O164" s="36">
        <f>IF(M164=0,0,LOOKUP(M164,PROCESSES1!$H$6:$H$35,PROCESSES1!$L$6:$L$35))</f>
        <v>10</v>
      </c>
      <c r="R164" s="29" t="s">
        <v>24</v>
      </c>
      <c r="S164" s="70">
        <f t="shared" si="18"/>
        <v>10</v>
      </c>
      <c r="T164" s="70">
        <f t="shared" si="19"/>
        <v>19</v>
      </c>
      <c r="U164" s="70">
        <f t="shared" si="23"/>
        <v>9</v>
      </c>
      <c r="V164" s="3">
        <f>INPUT!$G$4*60</f>
        <v>352.2</v>
      </c>
      <c r="Y164" s="70">
        <v>157</v>
      </c>
      <c r="Z164" s="70">
        <f t="shared" si="20"/>
        <v>360</v>
      </c>
      <c r="AA164" s="70">
        <f t="shared" si="24"/>
        <v>0</v>
      </c>
      <c r="AB164" s="70">
        <f>(AA164)*(24.33333*INPUT!$G$10)</f>
        <v>0</v>
      </c>
      <c r="AC164" s="70">
        <f>IF(AB164&gt;0,((Y164^(PROCESSES1!$C$15))*AB164),0)</f>
        <v>0</v>
      </c>
      <c r="AK164" s="10"/>
      <c r="AL164" s="10"/>
      <c r="AN164" s="6"/>
      <c r="AO164" s="10"/>
      <c r="AP164" s="6"/>
      <c r="AQ164" s="10"/>
    </row>
    <row r="165" spans="2:43">
      <c r="B165" s="29" t="s">
        <v>25</v>
      </c>
      <c r="C165" s="27">
        <f>INPUT!K163</f>
        <v>158</v>
      </c>
      <c r="D165" s="36">
        <f>INPUT!L163</f>
        <v>0.90518540562914351</v>
      </c>
      <c r="E165" s="27">
        <f t="shared" si="21"/>
        <v>1</v>
      </c>
      <c r="F165" s="27">
        <f>LOOKUP(E165,PROCESSES1!$H$6:$H$34,PROCESSES1!$J$6:$J$34)</f>
        <v>334</v>
      </c>
      <c r="G165" s="27">
        <f>LOOKUP(E165,PROCESSES1!$H$6:$H$35,PROCESSES1!$L$6:$L$35)</f>
        <v>150</v>
      </c>
      <c r="J165" s="29" t="s">
        <v>25</v>
      </c>
      <c r="K165" s="36">
        <f>INPUT!K163</f>
        <v>158</v>
      </c>
      <c r="L165" s="36">
        <f>INPUT!M163</f>
        <v>0.90443083564343751</v>
      </c>
      <c r="M165" s="36">
        <f t="shared" si="22"/>
        <v>0.9</v>
      </c>
      <c r="N165" s="36">
        <f>IF(M165=0,0,LOOKUP(M165,PROCESSES1!$H$6:$H$34,PROCESSES1!$J$6:$J$34))</f>
        <v>289</v>
      </c>
      <c r="O165" s="36">
        <f>IF(M165=0,0,LOOKUP(M165,PROCESSES1!$H$6:$H$35,PROCESSES1!$L$6:$L$35))</f>
        <v>130</v>
      </c>
      <c r="R165" s="29" t="s">
        <v>25</v>
      </c>
      <c r="S165" s="70">
        <f t="shared" si="18"/>
        <v>130</v>
      </c>
      <c r="T165" s="70">
        <f t="shared" si="19"/>
        <v>150</v>
      </c>
      <c r="U165" s="70">
        <f t="shared" si="23"/>
        <v>20</v>
      </c>
      <c r="V165" s="3">
        <f>INPUT!$G$4*60</f>
        <v>352.2</v>
      </c>
      <c r="Y165" s="70">
        <v>158</v>
      </c>
      <c r="Z165" s="70">
        <f t="shared" si="20"/>
        <v>360</v>
      </c>
      <c r="AA165" s="70">
        <f t="shared" si="24"/>
        <v>0</v>
      </c>
      <c r="AB165" s="70">
        <f>(AA165)*(24.33333*INPUT!$G$10)</f>
        <v>0</v>
      </c>
      <c r="AC165" s="70">
        <f>IF(AB165&gt;0,((Y165^(PROCESSES1!$C$15))*AB165),0)</f>
        <v>0</v>
      </c>
      <c r="AK165" s="10"/>
      <c r="AL165" s="10"/>
      <c r="AN165" s="6"/>
      <c r="AO165" s="10"/>
      <c r="AP165" s="6"/>
      <c r="AQ165" s="10"/>
    </row>
    <row r="166" spans="2:43">
      <c r="B166" s="29" t="s">
        <v>26</v>
      </c>
      <c r="C166" s="27">
        <f>INPUT!K164</f>
        <v>159</v>
      </c>
      <c r="D166" s="36">
        <f>INPUT!L164</f>
        <v>1.4942214967922258</v>
      </c>
      <c r="E166" s="27">
        <f t="shared" si="21"/>
        <v>1.5</v>
      </c>
      <c r="F166" s="27">
        <f>LOOKUP(E166,PROCESSES1!$H$6:$H$34,PROCESSES1!$J$6:$J$34)</f>
        <v>479</v>
      </c>
      <c r="G166" s="27">
        <f>LOOKUP(E166,PROCESSES1!$H$6:$H$35,PROCESSES1!$L$6:$L$35)</f>
        <v>216</v>
      </c>
      <c r="J166" s="29" t="s">
        <v>26</v>
      </c>
      <c r="K166" s="36">
        <f>INPUT!K164</f>
        <v>159</v>
      </c>
      <c r="L166" s="36">
        <f>INPUT!M164</f>
        <v>1.4929638801493821</v>
      </c>
      <c r="M166" s="36">
        <f t="shared" si="22"/>
        <v>1.4</v>
      </c>
      <c r="N166" s="36">
        <f>IF(M166=0,0,LOOKUP(M166,PROCESSES1!$H$6:$H$34,PROCESSES1!$J$6:$J$34))</f>
        <v>461</v>
      </c>
      <c r="O166" s="36">
        <f>IF(M166=0,0,LOOKUP(M166,PROCESSES1!$H$6:$H$35,PROCESSES1!$L$6:$L$35))</f>
        <v>207</v>
      </c>
      <c r="R166" s="29" t="s">
        <v>26</v>
      </c>
      <c r="S166" s="70">
        <f t="shared" si="18"/>
        <v>207</v>
      </c>
      <c r="T166" s="70">
        <f t="shared" si="19"/>
        <v>216</v>
      </c>
      <c r="U166" s="70">
        <f t="shared" si="23"/>
        <v>9</v>
      </c>
      <c r="V166" s="3">
        <f>INPUT!$G$4*60</f>
        <v>352.2</v>
      </c>
      <c r="Y166" s="70">
        <v>159</v>
      </c>
      <c r="Z166" s="70">
        <f t="shared" si="20"/>
        <v>360</v>
      </c>
      <c r="AA166" s="70">
        <f t="shared" si="24"/>
        <v>0</v>
      </c>
      <c r="AB166" s="70">
        <f>(AA166)*(24.33333*INPUT!$G$10)</f>
        <v>0</v>
      </c>
      <c r="AC166" s="70">
        <f>IF(AB166&gt;0,((Y166^(PROCESSES1!$C$15))*AB166),0)</f>
        <v>0</v>
      </c>
      <c r="AK166" s="10"/>
      <c r="AL166" s="10"/>
      <c r="AN166" s="6"/>
      <c r="AO166" s="10"/>
      <c r="AP166" s="6"/>
      <c r="AQ166" s="10"/>
    </row>
    <row r="167" spans="2:43">
      <c r="B167" s="29" t="s">
        <v>27</v>
      </c>
      <c r="C167" s="27">
        <f>INPUT!K165</f>
        <v>160</v>
      </c>
      <c r="D167" s="36">
        <f>INPUT!L165</f>
        <v>1.5408119220819612</v>
      </c>
      <c r="E167" s="27">
        <f t="shared" si="21"/>
        <v>1.6</v>
      </c>
      <c r="F167" s="27">
        <f>LOOKUP(E167,PROCESSES1!$H$6:$H$34,PROCESSES1!$J$6:$J$34)</f>
        <v>478</v>
      </c>
      <c r="G167" s="27">
        <f>LOOKUP(E167,PROCESSES1!$H$6:$H$35,PROCESSES1!$L$6:$L$35)</f>
        <v>215</v>
      </c>
      <c r="J167" s="29" t="s">
        <v>27</v>
      </c>
      <c r="K167" s="36">
        <f>INPUT!K165</f>
        <v>160</v>
      </c>
      <c r="L167" s="36">
        <f>INPUT!M165</f>
        <v>1.5394914246069742</v>
      </c>
      <c r="M167" s="36">
        <f t="shared" si="22"/>
        <v>1.5</v>
      </c>
      <c r="N167" s="36">
        <f>IF(M167=0,0,LOOKUP(M167,PROCESSES1!$H$6:$H$34,PROCESSES1!$J$6:$J$34))</f>
        <v>479</v>
      </c>
      <c r="O167" s="36">
        <f>IF(M167=0,0,LOOKUP(M167,PROCESSES1!$H$6:$H$35,PROCESSES1!$L$6:$L$35))</f>
        <v>216</v>
      </c>
      <c r="R167" s="29" t="s">
        <v>27</v>
      </c>
      <c r="S167" s="70">
        <f t="shared" si="18"/>
        <v>216</v>
      </c>
      <c r="T167" s="70">
        <f t="shared" si="19"/>
        <v>215</v>
      </c>
      <c r="U167" s="70">
        <f t="shared" si="23"/>
        <v>-1</v>
      </c>
      <c r="V167" s="3">
        <f>INPUT!$G$4*60</f>
        <v>352.2</v>
      </c>
      <c r="Y167" s="70">
        <v>160</v>
      </c>
      <c r="Z167" s="70">
        <f t="shared" si="20"/>
        <v>360</v>
      </c>
      <c r="AA167" s="70">
        <f t="shared" si="24"/>
        <v>0</v>
      </c>
      <c r="AB167" s="70">
        <f>(AA167)*(24.33333*INPUT!$G$10)</f>
        <v>0</v>
      </c>
      <c r="AC167" s="70">
        <f>IF(AB167&gt;0,((Y167^(PROCESSES1!$C$15))*AB167),0)</f>
        <v>0</v>
      </c>
      <c r="AK167" s="10"/>
      <c r="AL167" s="10"/>
      <c r="AN167" s="6"/>
      <c r="AO167" s="10"/>
      <c r="AP167" s="6"/>
      <c r="AQ167" s="10"/>
    </row>
    <row r="168" spans="2:43">
      <c r="B168" s="29" t="s">
        <v>28</v>
      </c>
      <c r="C168" s="27">
        <f>INPUT!K166</f>
        <v>161</v>
      </c>
      <c r="D168" s="36">
        <f>INPUT!L166</f>
        <v>1.3577781084437168</v>
      </c>
      <c r="E168" s="27">
        <f t="shared" si="21"/>
        <v>1.4000000000000001</v>
      </c>
      <c r="F168" s="27">
        <f>LOOKUP(E168,PROCESSES1!$H$6:$H$34,PROCESSES1!$J$6:$J$34)</f>
        <v>490</v>
      </c>
      <c r="G168" s="27">
        <f>LOOKUP(E168,PROCESSES1!$H$6:$H$35,PROCESSES1!$L$6:$L$35)</f>
        <v>220</v>
      </c>
      <c r="J168" s="29" t="s">
        <v>28</v>
      </c>
      <c r="K168" s="36">
        <f>INPUT!K166</f>
        <v>161</v>
      </c>
      <c r="L168" s="36">
        <f>INPUT!M166</f>
        <v>1.3566462534651553</v>
      </c>
      <c r="M168" s="36">
        <f t="shared" si="22"/>
        <v>1.3</v>
      </c>
      <c r="N168" s="36">
        <f>IF(M168=0,0,LOOKUP(M168,PROCESSES1!$H$6:$H$34,PROCESSES1!$J$6:$J$34))</f>
        <v>461</v>
      </c>
      <c r="O168" s="36">
        <f>IF(M168=0,0,LOOKUP(M168,PROCESSES1!$H$6:$H$35,PROCESSES1!$L$6:$L$35))</f>
        <v>207</v>
      </c>
      <c r="R168" s="29" t="s">
        <v>28</v>
      </c>
      <c r="S168" s="70">
        <f t="shared" si="18"/>
        <v>207</v>
      </c>
      <c r="T168" s="70">
        <f t="shared" si="19"/>
        <v>220</v>
      </c>
      <c r="U168" s="70">
        <f t="shared" si="23"/>
        <v>13</v>
      </c>
      <c r="V168" s="3">
        <f>INPUT!$G$4*60</f>
        <v>352.2</v>
      </c>
      <c r="Y168" s="70">
        <v>161</v>
      </c>
      <c r="Z168" s="70">
        <f t="shared" ref="Z168:Z199" si="25">FREQUENCY($U$8:$U$367,Y168)</f>
        <v>360</v>
      </c>
      <c r="AA168" s="70">
        <f t="shared" si="24"/>
        <v>0</v>
      </c>
      <c r="AB168" s="70">
        <f>(AA168)*(24.33333*INPUT!$G$10)</f>
        <v>0</v>
      </c>
      <c r="AC168" s="70">
        <f>IF(AB168&gt;0,((Y168^(PROCESSES1!$C$15))*AB168),0)</f>
        <v>0</v>
      </c>
      <c r="AK168" s="10"/>
      <c r="AL168" s="10"/>
      <c r="AN168" s="6"/>
      <c r="AO168" s="10"/>
      <c r="AP168" s="6"/>
      <c r="AQ168" s="10"/>
    </row>
    <row r="169" spans="2:43">
      <c r="B169" s="29" t="s">
        <v>29</v>
      </c>
      <c r="C169" s="27">
        <f>INPUT!K167</f>
        <v>162</v>
      </c>
      <c r="D169" s="36">
        <f>INPUT!L167</f>
        <v>0.58903609116308309</v>
      </c>
      <c r="E169" s="27">
        <f t="shared" si="21"/>
        <v>0.6</v>
      </c>
      <c r="F169" s="27">
        <f>LOOKUP(E169,PROCESSES1!$H$6:$H$34,PROCESSES1!$J$6:$J$34)</f>
        <v>165</v>
      </c>
      <c r="G169" s="27">
        <f>LOOKUP(E169,PROCESSES1!$H$6:$H$35,PROCESSES1!$L$6:$L$35)</f>
        <v>74</v>
      </c>
      <c r="J169" s="29" t="s">
        <v>29</v>
      </c>
      <c r="K169" s="36">
        <f>INPUT!K167</f>
        <v>162</v>
      </c>
      <c r="L169" s="36">
        <f>INPUT!M167</f>
        <v>0.58853304450594468</v>
      </c>
      <c r="M169" s="36">
        <f t="shared" si="22"/>
        <v>0.5</v>
      </c>
      <c r="N169" s="36">
        <f>IF(M169=0,0,LOOKUP(M169,PROCESSES1!$H$6:$H$34,PROCESSES1!$J$6:$J$34))</f>
        <v>129</v>
      </c>
      <c r="O169" s="36">
        <f>IF(M169=0,0,LOOKUP(M169,PROCESSES1!$H$6:$H$35,PROCESSES1!$L$6:$L$35))</f>
        <v>58</v>
      </c>
      <c r="R169" s="29" t="s">
        <v>29</v>
      </c>
      <c r="S169" s="70">
        <f t="shared" si="18"/>
        <v>58</v>
      </c>
      <c r="T169" s="70">
        <f t="shared" si="19"/>
        <v>74</v>
      </c>
      <c r="U169" s="70">
        <f t="shared" si="23"/>
        <v>16</v>
      </c>
      <c r="V169" s="3">
        <f>INPUT!$G$4*60</f>
        <v>352.2</v>
      </c>
      <c r="Y169" s="70">
        <v>162</v>
      </c>
      <c r="Z169" s="70">
        <f t="shared" si="25"/>
        <v>360</v>
      </c>
      <c r="AA169" s="70">
        <f t="shared" ref="AA169:AA200" si="26">(Z169-Z168)*V169</f>
        <v>0</v>
      </c>
      <c r="AB169" s="70">
        <f>(AA169)*(24.33333*INPUT!$G$10)</f>
        <v>0</v>
      </c>
      <c r="AC169" s="70">
        <f>IF(AB169&gt;0,((Y169^(PROCESSES1!$C$15))*AB169),0)</f>
        <v>0</v>
      </c>
      <c r="AK169" s="10"/>
      <c r="AL169" s="10"/>
      <c r="AN169" s="6"/>
      <c r="AO169" s="10"/>
      <c r="AP169" s="6"/>
      <c r="AQ169" s="10"/>
    </row>
    <row r="170" spans="2:43">
      <c r="B170" s="29" t="s">
        <v>30</v>
      </c>
      <c r="C170" s="27">
        <f>INPUT!K168</f>
        <v>163</v>
      </c>
      <c r="D170" s="36">
        <f>INPUT!L168</f>
        <v>8.9852963058775298E-2</v>
      </c>
      <c r="E170" s="27">
        <f t="shared" si="21"/>
        <v>0.1</v>
      </c>
      <c r="F170" s="27">
        <f>LOOKUP(E170,PROCESSES1!$H$6:$H$34,PROCESSES1!$J$6:$J$34)</f>
        <v>23</v>
      </c>
      <c r="G170" s="27">
        <f>LOOKUP(E170,PROCESSES1!$H$6:$H$35,PROCESSES1!$L$6:$L$35)</f>
        <v>10</v>
      </c>
      <c r="J170" s="29" t="s">
        <v>30</v>
      </c>
      <c r="K170" s="36">
        <f>INPUT!K168</f>
        <v>163</v>
      </c>
      <c r="L170" s="36">
        <f>INPUT!M168</f>
        <v>8.9790082226633094E-2</v>
      </c>
      <c r="M170" s="36">
        <f t="shared" si="22"/>
        <v>0</v>
      </c>
      <c r="N170" s="36">
        <f>IF(M170=0,0,LOOKUP(M170,PROCESSES1!$H$6:$H$34,PROCESSES1!$J$6:$J$34))</f>
        <v>0</v>
      </c>
      <c r="O170" s="36">
        <f>IF(M170=0,0,LOOKUP(M170,PROCESSES1!$H$6:$H$35,PROCESSES1!$L$6:$L$35))</f>
        <v>0</v>
      </c>
      <c r="R170" s="29" t="s">
        <v>30</v>
      </c>
      <c r="S170" s="70">
        <f t="shared" si="18"/>
        <v>0</v>
      </c>
      <c r="T170" s="70">
        <f t="shared" si="19"/>
        <v>10</v>
      </c>
      <c r="U170" s="70">
        <f t="shared" si="23"/>
        <v>10</v>
      </c>
      <c r="V170" s="3">
        <f>INPUT!$G$4*60</f>
        <v>352.2</v>
      </c>
      <c r="Y170" s="70">
        <v>163</v>
      </c>
      <c r="Z170" s="70">
        <f t="shared" si="25"/>
        <v>360</v>
      </c>
      <c r="AA170" s="70">
        <f t="shared" si="26"/>
        <v>0</v>
      </c>
      <c r="AB170" s="70">
        <f>(AA170)*(24.33333*INPUT!$G$10)</f>
        <v>0</v>
      </c>
      <c r="AC170" s="70">
        <f>IF(AB170&gt;0,((Y170^(PROCESSES1!$C$15))*AB170),0)</f>
        <v>0</v>
      </c>
      <c r="AK170" s="10"/>
      <c r="AL170" s="10"/>
      <c r="AN170" s="6"/>
      <c r="AO170" s="10"/>
      <c r="AP170" s="6"/>
      <c r="AQ170" s="10"/>
    </row>
    <row r="171" spans="2:43">
      <c r="B171" s="29" t="s">
        <v>31</v>
      </c>
      <c r="C171" s="27">
        <f>INPUT!K169</f>
        <v>164</v>
      </c>
      <c r="D171" s="36">
        <f>INPUT!L169</f>
        <v>0.63229862893212296</v>
      </c>
      <c r="E171" s="27">
        <f t="shared" si="21"/>
        <v>0.7</v>
      </c>
      <c r="F171" s="27">
        <f>LOOKUP(E171,PROCESSES1!$H$6:$H$34,PROCESSES1!$J$6:$J$34)</f>
        <v>165</v>
      </c>
      <c r="G171" s="27">
        <f>LOOKUP(E171,PROCESSES1!$H$6:$H$35,PROCESSES1!$L$6:$L$35)</f>
        <v>74</v>
      </c>
      <c r="J171" s="29" t="s">
        <v>31</v>
      </c>
      <c r="K171" s="36">
        <f>INPUT!K169</f>
        <v>164</v>
      </c>
      <c r="L171" s="36">
        <f>INPUT!M169</f>
        <v>0.63179558227498456</v>
      </c>
      <c r="M171" s="36">
        <f t="shared" si="22"/>
        <v>0.6</v>
      </c>
      <c r="N171" s="36">
        <f>IF(M171=0,0,LOOKUP(M171,PROCESSES1!$H$6:$H$34,PROCESSES1!$J$6:$J$34))</f>
        <v>165</v>
      </c>
      <c r="O171" s="36">
        <f>IF(M171=0,0,LOOKUP(M171,PROCESSES1!$H$6:$H$35,PROCESSES1!$L$6:$L$35))</f>
        <v>74</v>
      </c>
      <c r="R171" s="29" t="s">
        <v>31</v>
      </c>
      <c r="S171" s="70">
        <f t="shared" si="18"/>
        <v>74</v>
      </c>
      <c r="T171" s="70">
        <f t="shared" si="19"/>
        <v>74</v>
      </c>
      <c r="U171" s="70">
        <f t="shared" si="23"/>
        <v>0</v>
      </c>
      <c r="V171" s="3">
        <f>INPUT!$G$4*60</f>
        <v>352.2</v>
      </c>
      <c r="Y171" s="70">
        <v>164</v>
      </c>
      <c r="Z171" s="70">
        <f t="shared" si="25"/>
        <v>360</v>
      </c>
      <c r="AA171" s="70">
        <f t="shared" si="26"/>
        <v>0</v>
      </c>
      <c r="AB171" s="70">
        <f>(AA171)*(24.33333*INPUT!$G$10)</f>
        <v>0</v>
      </c>
      <c r="AC171" s="70">
        <f>IF(AB171&gt;0,((Y171^(PROCESSES1!$C$15))*AB171),0)</f>
        <v>0</v>
      </c>
      <c r="AK171" s="10"/>
      <c r="AL171" s="10"/>
      <c r="AN171" s="6"/>
      <c r="AO171" s="10"/>
      <c r="AP171" s="6"/>
      <c r="AQ171" s="10"/>
    </row>
    <row r="172" spans="2:43">
      <c r="B172" s="29" t="s">
        <v>32</v>
      </c>
      <c r="C172" s="27">
        <f>INPUT!K170</f>
        <v>165</v>
      </c>
      <c r="D172" s="36">
        <f>INPUT!L170</f>
        <v>1.0882192192673905</v>
      </c>
      <c r="E172" s="27">
        <f t="shared" si="21"/>
        <v>1.1000000000000001</v>
      </c>
      <c r="F172" s="27">
        <f>LOOKUP(E172,PROCESSES1!$H$6:$H$34,PROCESSES1!$J$6:$J$34)</f>
        <v>378</v>
      </c>
      <c r="G172" s="27">
        <f>LOOKUP(E172,PROCESSES1!$H$6:$H$35,PROCESSES1!$L$6:$L$35)</f>
        <v>170</v>
      </c>
      <c r="J172" s="29" t="s">
        <v>32</v>
      </c>
      <c r="K172" s="36">
        <f>INPUT!K170</f>
        <v>165</v>
      </c>
      <c r="L172" s="36">
        <f>INPUT!M170</f>
        <v>1.0872760067852567</v>
      </c>
      <c r="M172" s="36">
        <f t="shared" si="22"/>
        <v>1</v>
      </c>
      <c r="N172" s="36">
        <f>IF(M172=0,0,LOOKUP(M172,PROCESSES1!$H$6:$H$34,PROCESSES1!$J$6:$J$34))</f>
        <v>334</v>
      </c>
      <c r="O172" s="36">
        <f>IF(M172=0,0,LOOKUP(M172,PROCESSES1!$H$6:$H$35,PROCESSES1!$L$6:$L$35))</f>
        <v>150</v>
      </c>
      <c r="R172" s="29" t="s">
        <v>32</v>
      </c>
      <c r="S172" s="70">
        <f t="shared" si="18"/>
        <v>150</v>
      </c>
      <c r="T172" s="70">
        <f t="shared" si="19"/>
        <v>170</v>
      </c>
      <c r="U172" s="70">
        <f t="shared" si="23"/>
        <v>20</v>
      </c>
      <c r="V172" s="3">
        <f>INPUT!$G$4*60</f>
        <v>352.2</v>
      </c>
      <c r="Y172" s="70">
        <v>165</v>
      </c>
      <c r="Z172" s="70">
        <f t="shared" si="25"/>
        <v>360</v>
      </c>
      <c r="AA172" s="70">
        <f t="shared" si="26"/>
        <v>0</v>
      </c>
      <c r="AB172" s="70">
        <f>(AA172)*(24.33333*INPUT!$G$10)</f>
        <v>0</v>
      </c>
      <c r="AC172" s="70">
        <f>IF(AB172&gt;0,((Y172^(PROCESSES1!$C$15))*AB172),0)</f>
        <v>0</v>
      </c>
      <c r="AK172" s="10"/>
      <c r="AL172" s="10"/>
      <c r="AN172" s="6"/>
      <c r="AO172" s="10"/>
      <c r="AP172" s="6"/>
      <c r="AQ172" s="10"/>
    </row>
    <row r="173" spans="2:43">
      <c r="B173" s="29" t="s">
        <v>33</v>
      </c>
      <c r="C173" s="27">
        <f>INPUT!K171</f>
        <v>166</v>
      </c>
      <c r="D173" s="36">
        <f>INPUT!L171</f>
        <v>1.4942214967922258</v>
      </c>
      <c r="E173" s="27">
        <f t="shared" si="21"/>
        <v>1.5</v>
      </c>
      <c r="F173" s="27">
        <f>LOOKUP(E173,PROCESSES1!$H$6:$H$34,PROCESSES1!$J$6:$J$34)</f>
        <v>479</v>
      </c>
      <c r="G173" s="27">
        <f>LOOKUP(E173,PROCESSES1!$H$6:$H$35,PROCESSES1!$L$6:$L$35)</f>
        <v>216</v>
      </c>
      <c r="J173" s="29" t="s">
        <v>33</v>
      </c>
      <c r="K173" s="36">
        <f>INPUT!K171</f>
        <v>166</v>
      </c>
      <c r="L173" s="36">
        <f>INPUT!M171</f>
        <v>1.4929638801493821</v>
      </c>
      <c r="M173" s="36">
        <f t="shared" si="22"/>
        <v>1.4</v>
      </c>
      <c r="N173" s="36">
        <f>IF(M173=0,0,LOOKUP(M173,PROCESSES1!$H$6:$H$34,PROCESSES1!$J$6:$J$34))</f>
        <v>461</v>
      </c>
      <c r="O173" s="36">
        <f>IF(M173=0,0,LOOKUP(M173,PROCESSES1!$H$6:$H$35,PROCESSES1!$L$6:$L$35))</f>
        <v>207</v>
      </c>
      <c r="R173" s="29" t="s">
        <v>33</v>
      </c>
      <c r="S173" s="70">
        <f t="shared" si="18"/>
        <v>207</v>
      </c>
      <c r="T173" s="70">
        <f t="shared" si="19"/>
        <v>216</v>
      </c>
      <c r="U173" s="70">
        <f t="shared" si="23"/>
        <v>9</v>
      </c>
      <c r="V173" s="3">
        <f>INPUT!$G$4*60</f>
        <v>352.2</v>
      </c>
      <c r="Y173" s="70">
        <v>166</v>
      </c>
      <c r="Z173" s="70">
        <f t="shared" si="25"/>
        <v>360</v>
      </c>
      <c r="AA173" s="70">
        <f t="shared" si="26"/>
        <v>0</v>
      </c>
      <c r="AB173" s="70">
        <f>(AA173)*(24.33333*INPUT!$G$10)</f>
        <v>0</v>
      </c>
      <c r="AC173" s="70">
        <f>IF(AB173&gt;0,((Y173^(PROCESSES1!$C$15))*AB173),0)</f>
        <v>0</v>
      </c>
      <c r="AK173" s="10"/>
      <c r="AL173" s="10"/>
      <c r="AN173" s="6"/>
      <c r="AO173" s="10"/>
      <c r="AP173" s="6"/>
      <c r="AQ173" s="10"/>
    </row>
    <row r="174" spans="2:43">
      <c r="B174" s="29" t="s">
        <v>34</v>
      </c>
      <c r="C174" s="27">
        <f>INPUT!K172</f>
        <v>167</v>
      </c>
      <c r="D174" s="36">
        <f>INPUT!L172</f>
        <v>1.4043685337334519</v>
      </c>
      <c r="E174" s="27">
        <f t="shared" si="21"/>
        <v>1.5</v>
      </c>
      <c r="F174" s="27">
        <f>LOOKUP(E174,PROCESSES1!$H$6:$H$34,PROCESSES1!$J$6:$J$34)</f>
        <v>479</v>
      </c>
      <c r="G174" s="27">
        <f>LOOKUP(E174,PROCESSES1!$H$6:$H$35,PROCESSES1!$L$6:$L$35)</f>
        <v>216</v>
      </c>
      <c r="J174" s="29" t="s">
        <v>34</v>
      </c>
      <c r="K174" s="36">
        <f>INPUT!K172</f>
        <v>167</v>
      </c>
      <c r="L174" s="36">
        <f>INPUT!M172</f>
        <v>1.4031737979227494</v>
      </c>
      <c r="M174" s="36">
        <f t="shared" si="22"/>
        <v>1.4</v>
      </c>
      <c r="N174" s="36">
        <f>IF(M174=0,0,LOOKUP(M174,PROCESSES1!$H$6:$H$34,PROCESSES1!$J$6:$J$34))</f>
        <v>461</v>
      </c>
      <c r="O174" s="36">
        <f>IF(M174=0,0,LOOKUP(M174,PROCESSES1!$H$6:$H$35,PROCESSES1!$L$6:$L$35))</f>
        <v>207</v>
      </c>
      <c r="R174" s="29" t="s">
        <v>34</v>
      </c>
      <c r="S174" s="70">
        <f t="shared" si="18"/>
        <v>207</v>
      </c>
      <c r="T174" s="70">
        <f t="shared" si="19"/>
        <v>216</v>
      </c>
      <c r="U174" s="70">
        <f t="shared" si="23"/>
        <v>9</v>
      </c>
      <c r="V174" s="3">
        <f>INPUT!$G$4*60</f>
        <v>352.2</v>
      </c>
      <c r="Y174" s="70">
        <v>167</v>
      </c>
      <c r="Z174" s="70">
        <f t="shared" si="25"/>
        <v>360</v>
      </c>
      <c r="AA174" s="70">
        <f t="shared" si="26"/>
        <v>0</v>
      </c>
      <c r="AB174" s="70">
        <f>(AA174)*(24.33333*INPUT!$G$10)</f>
        <v>0</v>
      </c>
      <c r="AC174" s="70">
        <f>IF(AB174&gt;0,((Y174^(PROCESSES1!$C$15))*AB174),0)</f>
        <v>0</v>
      </c>
      <c r="AK174" s="10"/>
      <c r="AL174" s="10"/>
      <c r="AN174" s="6"/>
      <c r="AO174" s="10"/>
      <c r="AP174" s="6"/>
      <c r="AQ174" s="10"/>
    </row>
    <row r="175" spans="2:43">
      <c r="B175" s="29" t="s">
        <v>35</v>
      </c>
      <c r="C175" s="27">
        <f>INPUT!K173</f>
        <v>168</v>
      </c>
      <c r="D175" s="36">
        <f>INPUT!L173</f>
        <v>0.99503836868791995</v>
      </c>
      <c r="E175" s="27">
        <f t="shared" si="21"/>
        <v>1</v>
      </c>
      <c r="F175" s="27">
        <f>LOOKUP(E175,PROCESSES1!$H$6:$H$34,PROCESSES1!$J$6:$J$34)</f>
        <v>334</v>
      </c>
      <c r="G175" s="27">
        <f>LOOKUP(E175,PROCESSES1!$H$6:$H$35,PROCESSES1!$L$6:$L$35)</f>
        <v>150</v>
      </c>
      <c r="J175" s="29" t="s">
        <v>35</v>
      </c>
      <c r="K175" s="36">
        <f>INPUT!K173</f>
        <v>168</v>
      </c>
      <c r="L175" s="36">
        <f>INPUT!M173</f>
        <v>0.99422091787007028</v>
      </c>
      <c r="M175" s="36">
        <f t="shared" si="22"/>
        <v>0.9</v>
      </c>
      <c r="N175" s="36">
        <f>IF(M175=0,0,LOOKUP(M175,PROCESSES1!$H$6:$H$34,PROCESSES1!$J$6:$J$34))</f>
        <v>289</v>
      </c>
      <c r="O175" s="36">
        <f>IF(M175=0,0,LOOKUP(M175,PROCESSES1!$H$6:$H$35,PROCESSES1!$L$6:$L$35))</f>
        <v>130</v>
      </c>
      <c r="R175" s="29" t="s">
        <v>35</v>
      </c>
      <c r="S175" s="70">
        <f t="shared" si="18"/>
        <v>130</v>
      </c>
      <c r="T175" s="70">
        <f t="shared" si="19"/>
        <v>150</v>
      </c>
      <c r="U175" s="70">
        <f t="shared" si="23"/>
        <v>20</v>
      </c>
      <c r="V175" s="3">
        <f>INPUT!$G$4*60</f>
        <v>352.2</v>
      </c>
      <c r="Y175" s="70">
        <v>168</v>
      </c>
      <c r="Z175" s="70">
        <f t="shared" si="25"/>
        <v>360</v>
      </c>
      <c r="AA175" s="70">
        <f t="shared" si="26"/>
        <v>0</v>
      </c>
      <c r="AB175" s="70">
        <f>(AA175)*(24.33333*INPUT!$G$10)</f>
        <v>0</v>
      </c>
      <c r="AC175" s="70">
        <f>IF(AB175&gt;0,((Y175^(PROCESSES1!$C$15))*AB175),0)</f>
        <v>0</v>
      </c>
      <c r="AK175" s="10"/>
      <c r="AL175" s="10"/>
      <c r="AN175" s="6"/>
      <c r="AO175" s="10"/>
      <c r="AP175" s="6"/>
      <c r="AQ175" s="10"/>
    </row>
    <row r="176" spans="2:43">
      <c r="B176" s="28" t="s">
        <v>24</v>
      </c>
      <c r="C176" s="27">
        <f>INPUT!K174</f>
        <v>169</v>
      </c>
      <c r="D176" s="36">
        <f>INPUT!L174</f>
        <v>0.13977127586920601</v>
      </c>
      <c r="E176" s="27">
        <f t="shared" si="21"/>
        <v>0.2</v>
      </c>
      <c r="F176" s="27">
        <f>LOOKUP(E176,PROCESSES1!$H$6:$H$34,PROCESSES1!$J$6:$J$34)</f>
        <v>41</v>
      </c>
      <c r="G176" s="27">
        <f>LOOKUP(E176,PROCESSES1!$H$6:$H$35,PROCESSES1!$L$6:$L$35)</f>
        <v>19</v>
      </c>
      <c r="J176" s="28" t="s">
        <v>24</v>
      </c>
      <c r="K176" s="36">
        <f>INPUT!K174</f>
        <v>169</v>
      </c>
      <c r="L176" s="36">
        <f>INPUT!M174</f>
        <v>0.13977127586920612</v>
      </c>
      <c r="M176" s="36">
        <f t="shared" si="22"/>
        <v>0.1</v>
      </c>
      <c r="N176" s="36">
        <f>IF(M176=0,0,LOOKUP(M176,PROCESSES1!$H$6:$H$34,PROCESSES1!$J$6:$J$34))</f>
        <v>23</v>
      </c>
      <c r="O176" s="36">
        <f>IF(M176=0,0,LOOKUP(M176,PROCESSES1!$H$6:$H$35,PROCESSES1!$L$6:$L$35))</f>
        <v>10</v>
      </c>
      <c r="R176" s="28" t="s">
        <v>24</v>
      </c>
      <c r="S176" s="70">
        <f t="shared" si="18"/>
        <v>10</v>
      </c>
      <c r="T176" s="70">
        <f t="shared" si="19"/>
        <v>19</v>
      </c>
      <c r="U176" s="70">
        <f t="shared" si="23"/>
        <v>9</v>
      </c>
      <c r="V176" s="3">
        <f>INPUT!$G$4*60</f>
        <v>352.2</v>
      </c>
      <c r="Y176" s="70">
        <v>169</v>
      </c>
      <c r="Z176" s="70">
        <f t="shared" si="25"/>
        <v>360</v>
      </c>
      <c r="AA176" s="70">
        <f t="shared" si="26"/>
        <v>0</v>
      </c>
      <c r="AB176" s="70">
        <f>(AA176)*(24.33333*INPUT!$G$10)</f>
        <v>0</v>
      </c>
      <c r="AC176" s="70">
        <f>IF(AB176&gt;0,((Y176^(PROCESSES1!$C$15))*AB176),0)</f>
        <v>0</v>
      </c>
      <c r="AK176" s="10"/>
      <c r="AL176" s="10"/>
      <c r="AN176" s="6"/>
      <c r="AO176" s="10"/>
      <c r="AP176" s="6"/>
      <c r="AQ176" s="10"/>
    </row>
    <row r="177" spans="2:43">
      <c r="B177" s="28" t="s">
        <v>25</v>
      </c>
      <c r="C177" s="27">
        <f>INPUT!K175</f>
        <v>170</v>
      </c>
      <c r="D177" s="36">
        <f>INPUT!L175</f>
        <v>0.93180850579470653</v>
      </c>
      <c r="E177" s="27">
        <f t="shared" si="21"/>
        <v>1</v>
      </c>
      <c r="F177" s="27">
        <f>LOOKUP(E177,PROCESSES1!$H$6:$H$34,PROCESSES1!$J$6:$J$34)</f>
        <v>334</v>
      </c>
      <c r="G177" s="27">
        <f>LOOKUP(E177,PROCESSES1!$H$6:$H$35,PROCESSES1!$L$6:$L$35)</f>
        <v>150</v>
      </c>
      <c r="J177" s="28" t="s">
        <v>25</v>
      </c>
      <c r="K177" s="36">
        <f>INPUT!K175</f>
        <v>170</v>
      </c>
      <c r="L177" s="36">
        <f>INPUT!M175</f>
        <v>0.93180850579470731</v>
      </c>
      <c r="M177" s="36">
        <f t="shared" si="22"/>
        <v>0.9</v>
      </c>
      <c r="N177" s="36">
        <f>IF(M177=0,0,LOOKUP(M177,PROCESSES1!$H$6:$H$34,PROCESSES1!$J$6:$J$34))</f>
        <v>289</v>
      </c>
      <c r="O177" s="36">
        <f>IF(M177=0,0,LOOKUP(M177,PROCESSES1!$H$6:$H$35,PROCESSES1!$L$6:$L$35))</f>
        <v>130</v>
      </c>
      <c r="R177" s="28" t="s">
        <v>25</v>
      </c>
      <c r="S177" s="70">
        <f t="shared" si="18"/>
        <v>130</v>
      </c>
      <c r="T177" s="70">
        <f t="shared" si="19"/>
        <v>150</v>
      </c>
      <c r="U177" s="70">
        <f t="shared" si="23"/>
        <v>20</v>
      </c>
      <c r="V177" s="3">
        <f>INPUT!$G$4*60</f>
        <v>352.2</v>
      </c>
      <c r="Y177" s="70">
        <v>170</v>
      </c>
      <c r="Z177" s="70">
        <f t="shared" si="25"/>
        <v>360</v>
      </c>
      <c r="AA177" s="70">
        <f t="shared" si="26"/>
        <v>0</v>
      </c>
      <c r="AB177" s="70">
        <f>(AA177)*(24.33333*INPUT!$G$10)</f>
        <v>0</v>
      </c>
      <c r="AC177" s="70">
        <f>IF(AB177&gt;0,((Y177^(PROCESSES1!$C$15))*AB177),0)</f>
        <v>0</v>
      </c>
      <c r="AK177" s="10"/>
      <c r="AL177" s="10"/>
      <c r="AN177" s="6"/>
      <c r="AO177" s="10"/>
      <c r="AP177" s="6"/>
      <c r="AQ177" s="10"/>
    </row>
    <row r="178" spans="2:43">
      <c r="B178" s="28" t="s">
        <v>26</v>
      </c>
      <c r="C178" s="27">
        <f>INPUT!K176</f>
        <v>171</v>
      </c>
      <c r="D178" s="36">
        <f>INPUT!L176</f>
        <v>1.5374840345612657</v>
      </c>
      <c r="E178" s="27">
        <f t="shared" si="21"/>
        <v>1.6</v>
      </c>
      <c r="F178" s="27">
        <f>LOOKUP(E178,PROCESSES1!$H$6:$H$34,PROCESSES1!$J$6:$J$34)</f>
        <v>478</v>
      </c>
      <c r="G178" s="27">
        <f>LOOKUP(E178,PROCESSES1!$H$6:$H$35,PROCESSES1!$L$6:$L$35)</f>
        <v>215</v>
      </c>
      <c r="J178" s="28" t="s">
        <v>26</v>
      </c>
      <c r="K178" s="36">
        <f>INPUT!K176</f>
        <v>171</v>
      </c>
      <c r="L178" s="36">
        <f>INPUT!M176</f>
        <v>1.5374840345612666</v>
      </c>
      <c r="M178" s="36">
        <f t="shared" si="22"/>
        <v>1.5</v>
      </c>
      <c r="N178" s="36">
        <f>IF(M178=0,0,LOOKUP(M178,PROCESSES1!$H$6:$H$34,PROCESSES1!$J$6:$J$34))</f>
        <v>479</v>
      </c>
      <c r="O178" s="36">
        <f>IF(M178=0,0,LOOKUP(M178,PROCESSES1!$H$6:$H$35,PROCESSES1!$L$6:$L$35))</f>
        <v>216</v>
      </c>
      <c r="R178" s="28" t="s">
        <v>26</v>
      </c>
      <c r="S178" s="70">
        <f t="shared" si="18"/>
        <v>216</v>
      </c>
      <c r="T178" s="70">
        <f t="shared" si="19"/>
        <v>215</v>
      </c>
      <c r="U178" s="70">
        <f t="shared" si="23"/>
        <v>-1</v>
      </c>
      <c r="V178" s="3">
        <f>INPUT!$G$4*60</f>
        <v>352.2</v>
      </c>
      <c r="Y178" s="70">
        <v>171</v>
      </c>
      <c r="Z178" s="70">
        <f t="shared" si="25"/>
        <v>360</v>
      </c>
      <c r="AA178" s="70">
        <f t="shared" si="26"/>
        <v>0</v>
      </c>
      <c r="AB178" s="70">
        <f>(AA178)*(24.33333*INPUT!$G$10)</f>
        <v>0</v>
      </c>
      <c r="AC178" s="70">
        <f>IF(AB178&gt;0,((Y178^(PROCESSES1!$C$15))*AB178),0)</f>
        <v>0</v>
      </c>
      <c r="AK178" s="10"/>
      <c r="AL178" s="10"/>
      <c r="AN178" s="6"/>
      <c r="AO178" s="10"/>
      <c r="AP178" s="6"/>
      <c r="AQ178" s="10"/>
    </row>
    <row r="179" spans="2:43">
      <c r="B179" s="28" t="s">
        <v>27</v>
      </c>
      <c r="C179" s="27">
        <f>INPUT!K177</f>
        <v>172</v>
      </c>
      <c r="D179" s="36">
        <f>INPUT!L177</f>
        <v>1.584074459851001</v>
      </c>
      <c r="E179" s="27">
        <f t="shared" si="21"/>
        <v>1.6</v>
      </c>
      <c r="F179" s="27">
        <f>LOOKUP(E179,PROCESSES1!$H$6:$H$34,PROCESSES1!$J$6:$J$34)</f>
        <v>478</v>
      </c>
      <c r="G179" s="27">
        <f>LOOKUP(E179,PROCESSES1!$H$6:$H$35,PROCESSES1!$L$6:$L$35)</f>
        <v>215</v>
      </c>
      <c r="J179" s="28" t="s">
        <v>27</v>
      </c>
      <c r="K179" s="36">
        <f>INPUT!K177</f>
        <v>172</v>
      </c>
      <c r="L179" s="36">
        <f>INPUT!M177</f>
        <v>1.5840744598510008</v>
      </c>
      <c r="M179" s="36">
        <f t="shared" si="22"/>
        <v>1.5</v>
      </c>
      <c r="N179" s="36">
        <f>IF(M179=0,0,LOOKUP(M179,PROCESSES1!$H$6:$H$34,PROCESSES1!$J$6:$J$34))</f>
        <v>479</v>
      </c>
      <c r="O179" s="36">
        <f>IF(M179=0,0,LOOKUP(M179,PROCESSES1!$H$6:$H$35,PROCESSES1!$L$6:$L$35))</f>
        <v>216</v>
      </c>
      <c r="R179" s="28" t="s">
        <v>27</v>
      </c>
      <c r="S179" s="70">
        <f t="shared" si="18"/>
        <v>216</v>
      </c>
      <c r="T179" s="70">
        <f t="shared" si="19"/>
        <v>215</v>
      </c>
      <c r="U179" s="70">
        <f t="shared" si="23"/>
        <v>-1</v>
      </c>
      <c r="V179" s="3">
        <f>INPUT!$G$4*60</f>
        <v>352.2</v>
      </c>
      <c r="Y179" s="70">
        <v>172</v>
      </c>
      <c r="Z179" s="70">
        <f t="shared" si="25"/>
        <v>360</v>
      </c>
      <c r="AA179" s="70">
        <f t="shared" si="26"/>
        <v>0</v>
      </c>
      <c r="AB179" s="70">
        <f>(AA179)*(24.33333*INPUT!$G$10)</f>
        <v>0</v>
      </c>
      <c r="AC179" s="70">
        <f>IF(AB179&gt;0,((Y179^(PROCESSES1!$C$15))*AB179),0)</f>
        <v>0</v>
      </c>
      <c r="AK179" s="10"/>
      <c r="AL179" s="10"/>
      <c r="AN179" s="6"/>
      <c r="AO179" s="10"/>
      <c r="AP179" s="6"/>
      <c r="AQ179" s="10"/>
    </row>
    <row r="180" spans="2:43">
      <c r="B180" s="28" t="s">
        <v>28</v>
      </c>
      <c r="C180" s="27">
        <f>INPUT!K178</f>
        <v>173</v>
      </c>
      <c r="D180" s="36">
        <f>INPUT!L178</f>
        <v>1.3977127586920615</v>
      </c>
      <c r="E180" s="27">
        <f t="shared" si="21"/>
        <v>1.4000000000000001</v>
      </c>
      <c r="F180" s="27">
        <f>LOOKUP(E180,PROCESSES1!$H$6:$H$34,PROCESSES1!$J$6:$J$34)</f>
        <v>490</v>
      </c>
      <c r="G180" s="27">
        <f>LOOKUP(E180,PROCESSES1!$H$6:$H$35,PROCESSES1!$L$6:$L$35)</f>
        <v>220</v>
      </c>
      <c r="J180" s="28" t="s">
        <v>28</v>
      </c>
      <c r="K180" s="36">
        <f>INPUT!K178</f>
        <v>173</v>
      </c>
      <c r="L180" s="36">
        <f>INPUT!M178</f>
        <v>1.3977127586920599</v>
      </c>
      <c r="M180" s="36">
        <f t="shared" si="22"/>
        <v>1.3</v>
      </c>
      <c r="N180" s="36">
        <f>IF(M180=0,0,LOOKUP(M180,PROCESSES1!$H$6:$H$34,PROCESSES1!$J$6:$J$34))</f>
        <v>461</v>
      </c>
      <c r="O180" s="36">
        <f>IF(M180=0,0,LOOKUP(M180,PROCESSES1!$H$6:$H$35,PROCESSES1!$L$6:$L$35))</f>
        <v>207</v>
      </c>
      <c r="R180" s="28" t="s">
        <v>28</v>
      </c>
      <c r="S180" s="70">
        <f t="shared" si="18"/>
        <v>207</v>
      </c>
      <c r="T180" s="70">
        <f t="shared" si="19"/>
        <v>220</v>
      </c>
      <c r="U180" s="70">
        <f t="shared" si="23"/>
        <v>13</v>
      </c>
      <c r="V180" s="3">
        <f>INPUT!$G$4*60</f>
        <v>352.2</v>
      </c>
      <c r="Y180" s="70">
        <v>173</v>
      </c>
      <c r="Z180" s="70">
        <f t="shared" si="25"/>
        <v>360</v>
      </c>
      <c r="AA180" s="70">
        <f t="shared" si="26"/>
        <v>0</v>
      </c>
      <c r="AB180" s="70">
        <f>(AA180)*(24.33333*INPUT!$G$10)</f>
        <v>0</v>
      </c>
      <c r="AC180" s="70">
        <f>IF(AB180&gt;0,((Y180^(PROCESSES1!$C$15))*AB180),0)</f>
        <v>0</v>
      </c>
      <c r="AK180" s="10"/>
      <c r="AL180" s="10"/>
      <c r="AN180" s="6"/>
      <c r="AO180" s="10"/>
      <c r="AP180" s="6"/>
      <c r="AQ180" s="10"/>
    </row>
    <row r="181" spans="2:43">
      <c r="B181" s="28" t="s">
        <v>29</v>
      </c>
      <c r="C181" s="27">
        <f>INPUT!K179</f>
        <v>174</v>
      </c>
      <c r="D181" s="36">
        <f>INPUT!L179</f>
        <v>0.60567552876656006</v>
      </c>
      <c r="E181" s="27">
        <f t="shared" si="21"/>
        <v>0.7</v>
      </c>
      <c r="F181" s="27">
        <f>LOOKUP(E181,PROCESSES1!$H$6:$H$34,PROCESSES1!$J$6:$J$34)</f>
        <v>165</v>
      </c>
      <c r="G181" s="27">
        <f>LOOKUP(E181,PROCESSES1!$H$6:$H$35,PROCESSES1!$L$6:$L$35)</f>
        <v>74</v>
      </c>
      <c r="J181" s="28" t="s">
        <v>29</v>
      </c>
      <c r="K181" s="36">
        <f>INPUT!K179</f>
        <v>174</v>
      </c>
      <c r="L181" s="36">
        <f>INPUT!M179</f>
        <v>0.60567552876655939</v>
      </c>
      <c r="M181" s="36">
        <f t="shared" si="22"/>
        <v>0.6</v>
      </c>
      <c r="N181" s="36">
        <f>IF(M181=0,0,LOOKUP(M181,PROCESSES1!$H$6:$H$34,PROCESSES1!$J$6:$J$34))</f>
        <v>165</v>
      </c>
      <c r="O181" s="36">
        <f>IF(M181=0,0,LOOKUP(M181,PROCESSES1!$H$6:$H$35,PROCESSES1!$L$6:$L$35))</f>
        <v>74</v>
      </c>
      <c r="R181" s="28" t="s">
        <v>29</v>
      </c>
      <c r="S181" s="70">
        <f t="shared" si="18"/>
        <v>74</v>
      </c>
      <c r="T181" s="70">
        <f t="shared" si="19"/>
        <v>74</v>
      </c>
      <c r="U181" s="70">
        <f t="shared" si="23"/>
        <v>0</v>
      </c>
      <c r="V181" s="3">
        <f>INPUT!$G$4*60</f>
        <v>352.2</v>
      </c>
      <c r="Y181" s="70">
        <v>174</v>
      </c>
      <c r="Z181" s="70">
        <f t="shared" si="25"/>
        <v>360</v>
      </c>
      <c r="AA181" s="70">
        <f t="shared" si="26"/>
        <v>0</v>
      </c>
      <c r="AB181" s="70">
        <f>(AA181)*(24.33333*INPUT!$G$10)</f>
        <v>0</v>
      </c>
      <c r="AC181" s="70">
        <f>IF(AB181&gt;0,((Y181^(PROCESSES1!$C$15))*AB181),0)</f>
        <v>0</v>
      </c>
      <c r="AK181" s="10"/>
      <c r="AL181" s="10"/>
      <c r="AN181" s="6"/>
      <c r="AO181" s="10"/>
      <c r="AP181" s="6"/>
      <c r="AQ181" s="10"/>
    </row>
    <row r="182" spans="2:43">
      <c r="B182" s="28" t="s">
        <v>30</v>
      </c>
      <c r="C182" s="27">
        <f>INPUT!K180</f>
        <v>175</v>
      </c>
      <c r="D182" s="36">
        <f>INPUT!L180</f>
        <v>9.3180850579470675E-2</v>
      </c>
      <c r="E182" s="27">
        <f t="shared" si="21"/>
        <v>0.1</v>
      </c>
      <c r="F182" s="27">
        <f>LOOKUP(E182,PROCESSES1!$H$6:$H$34,PROCESSES1!$J$6:$J$34)</f>
        <v>23</v>
      </c>
      <c r="G182" s="27">
        <f>LOOKUP(E182,PROCESSES1!$H$6:$H$35,PROCESSES1!$L$6:$L$35)</f>
        <v>10</v>
      </c>
      <c r="J182" s="28" t="s">
        <v>30</v>
      </c>
      <c r="K182" s="36">
        <f>INPUT!K180</f>
        <v>175</v>
      </c>
      <c r="L182" s="36">
        <f>INPUT!M180</f>
        <v>9.3180850579470703E-2</v>
      </c>
      <c r="M182" s="36">
        <f t="shared" si="22"/>
        <v>0</v>
      </c>
      <c r="N182" s="36">
        <f>IF(M182=0,0,LOOKUP(M182,PROCESSES1!$H$6:$H$34,PROCESSES1!$J$6:$J$34))</f>
        <v>0</v>
      </c>
      <c r="O182" s="36">
        <f>IF(M182=0,0,LOOKUP(M182,PROCESSES1!$H$6:$H$35,PROCESSES1!$L$6:$L$35))</f>
        <v>0</v>
      </c>
      <c r="R182" s="28" t="s">
        <v>30</v>
      </c>
      <c r="S182" s="70">
        <f t="shared" si="18"/>
        <v>0</v>
      </c>
      <c r="T182" s="70">
        <f t="shared" si="19"/>
        <v>10</v>
      </c>
      <c r="U182" s="70">
        <f t="shared" si="23"/>
        <v>10</v>
      </c>
      <c r="V182" s="3">
        <f>INPUT!$G$4*60</f>
        <v>352.2</v>
      </c>
      <c r="Y182" s="70">
        <v>175</v>
      </c>
      <c r="Z182" s="70">
        <f t="shared" si="25"/>
        <v>360</v>
      </c>
      <c r="AA182" s="70">
        <f t="shared" si="26"/>
        <v>0</v>
      </c>
      <c r="AB182" s="70">
        <f>(AA182)*(24.33333*INPUT!$G$10)</f>
        <v>0</v>
      </c>
      <c r="AC182" s="70">
        <f>IF(AB182&gt;0,((Y182^(PROCESSES1!$C$15))*AB182),0)</f>
        <v>0</v>
      </c>
      <c r="AK182" s="10"/>
      <c r="AL182" s="10"/>
      <c r="AN182" s="6"/>
      <c r="AO182" s="10"/>
      <c r="AP182" s="6"/>
      <c r="AQ182" s="10"/>
    </row>
    <row r="183" spans="2:43">
      <c r="B183" s="28" t="s">
        <v>31</v>
      </c>
      <c r="C183" s="27">
        <f>INPUT!K181</f>
        <v>176</v>
      </c>
      <c r="D183" s="36">
        <f>INPUT!L181</f>
        <v>0.65226595405629528</v>
      </c>
      <c r="E183" s="27">
        <f t="shared" si="21"/>
        <v>0.7</v>
      </c>
      <c r="F183" s="27">
        <f>LOOKUP(E183,PROCESSES1!$H$6:$H$34,PROCESSES1!$J$6:$J$34)</f>
        <v>165</v>
      </c>
      <c r="G183" s="27">
        <f>LOOKUP(E183,PROCESSES1!$H$6:$H$35,PROCESSES1!$L$6:$L$35)</f>
        <v>74</v>
      </c>
      <c r="J183" s="28" t="s">
        <v>31</v>
      </c>
      <c r="K183" s="36">
        <f>INPUT!K181</f>
        <v>176</v>
      </c>
      <c r="L183" s="36">
        <f>INPUT!M181</f>
        <v>0.65226595405629462</v>
      </c>
      <c r="M183" s="36">
        <f t="shared" si="22"/>
        <v>0.6</v>
      </c>
      <c r="N183" s="36">
        <f>IF(M183=0,0,LOOKUP(M183,PROCESSES1!$H$6:$H$34,PROCESSES1!$J$6:$J$34))</f>
        <v>165</v>
      </c>
      <c r="O183" s="36">
        <f>IF(M183=0,0,LOOKUP(M183,PROCESSES1!$H$6:$H$35,PROCESSES1!$L$6:$L$35))</f>
        <v>74</v>
      </c>
      <c r="R183" s="28" t="s">
        <v>31</v>
      </c>
      <c r="S183" s="70">
        <f t="shared" si="18"/>
        <v>74</v>
      </c>
      <c r="T183" s="70">
        <f t="shared" si="19"/>
        <v>74</v>
      </c>
      <c r="U183" s="70">
        <f t="shared" si="23"/>
        <v>0</v>
      </c>
      <c r="V183" s="3">
        <f>INPUT!$G$4*60</f>
        <v>352.2</v>
      </c>
      <c r="Y183" s="70">
        <v>176</v>
      </c>
      <c r="Z183" s="70">
        <f t="shared" si="25"/>
        <v>360</v>
      </c>
      <c r="AA183" s="70">
        <f t="shared" si="26"/>
        <v>0</v>
      </c>
      <c r="AB183" s="70">
        <f>(AA183)*(24.33333*INPUT!$G$10)</f>
        <v>0</v>
      </c>
      <c r="AC183" s="70">
        <f>IF(AB183&gt;0,((Y183^(PROCESSES1!$C$15))*AB183),0)</f>
        <v>0</v>
      </c>
      <c r="AK183" s="10"/>
      <c r="AL183" s="10"/>
      <c r="AN183" s="6"/>
      <c r="AO183" s="10"/>
      <c r="AP183" s="6"/>
      <c r="AQ183" s="10"/>
    </row>
    <row r="184" spans="2:43">
      <c r="B184" s="28" t="s">
        <v>32</v>
      </c>
      <c r="C184" s="27">
        <f>INPUT!K182</f>
        <v>177</v>
      </c>
      <c r="D184" s="36">
        <f>INPUT!L182</f>
        <v>1.118170206953649</v>
      </c>
      <c r="E184" s="27">
        <f t="shared" si="21"/>
        <v>1.2000000000000002</v>
      </c>
      <c r="F184" s="27">
        <f>LOOKUP(E184,PROCESSES1!$H$6:$H$34,PROCESSES1!$J$6:$J$34)</f>
        <v>422</v>
      </c>
      <c r="G184" s="27">
        <f>LOOKUP(E184,PROCESSES1!$H$6:$H$35,PROCESSES1!$L$6:$L$35)</f>
        <v>190</v>
      </c>
      <c r="J184" s="28" t="s">
        <v>32</v>
      </c>
      <c r="K184" s="36">
        <f>INPUT!K182</f>
        <v>177</v>
      </c>
      <c r="L184" s="36">
        <f>INPUT!M182</f>
        <v>1.1181702069536485</v>
      </c>
      <c r="M184" s="36">
        <f t="shared" si="22"/>
        <v>1.1000000000000001</v>
      </c>
      <c r="N184" s="36">
        <f>IF(M184=0,0,LOOKUP(M184,PROCESSES1!$H$6:$H$34,PROCESSES1!$J$6:$J$34))</f>
        <v>378</v>
      </c>
      <c r="O184" s="36">
        <f>IF(M184=0,0,LOOKUP(M184,PROCESSES1!$H$6:$H$35,PROCESSES1!$L$6:$L$35))</f>
        <v>170</v>
      </c>
      <c r="R184" s="28" t="s">
        <v>32</v>
      </c>
      <c r="S184" s="70">
        <f t="shared" si="18"/>
        <v>170</v>
      </c>
      <c r="T184" s="70">
        <f t="shared" si="19"/>
        <v>190</v>
      </c>
      <c r="U184" s="70">
        <f t="shared" si="23"/>
        <v>20</v>
      </c>
      <c r="V184" s="3">
        <f>INPUT!$G$4*60</f>
        <v>352.2</v>
      </c>
      <c r="Y184" s="70">
        <v>177</v>
      </c>
      <c r="Z184" s="70">
        <f t="shared" si="25"/>
        <v>360</v>
      </c>
      <c r="AA184" s="70">
        <f t="shared" si="26"/>
        <v>0</v>
      </c>
      <c r="AB184" s="70">
        <f>(AA184)*(24.33333*INPUT!$G$10)</f>
        <v>0</v>
      </c>
      <c r="AC184" s="70">
        <f>IF(AB184&gt;0,((Y184^(PROCESSES1!$C$15))*AB184),0)</f>
        <v>0</v>
      </c>
      <c r="AK184" s="10"/>
      <c r="AL184" s="10"/>
      <c r="AN184" s="6"/>
      <c r="AO184" s="10"/>
      <c r="AP184" s="6"/>
      <c r="AQ184" s="10"/>
    </row>
    <row r="185" spans="2:43">
      <c r="B185" s="28" t="s">
        <v>33</v>
      </c>
      <c r="C185" s="27">
        <f>INPUT!K183</f>
        <v>178</v>
      </c>
      <c r="D185" s="36">
        <f>INPUT!L183</f>
        <v>1.5374840345612657</v>
      </c>
      <c r="E185" s="27">
        <f t="shared" si="21"/>
        <v>1.6</v>
      </c>
      <c r="F185" s="27">
        <f>LOOKUP(E185,PROCESSES1!$H$6:$H$34,PROCESSES1!$J$6:$J$34)</f>
        <v>478</v>
      </c>
      <c r="G185" s="27">
        <f>LOOKUP(E185,PROCESSES1!$H$6:$H$35,PROCESSES1!$L$6:$L$35)</f>
        <v>215</v>
      </c>
      <c r="J185" s="28" t="s">
        <v>33</v>
      </c>
      <c r="K185" s="36">
        <f>INPUT!K183</f>
        <v>178</v>
      </c>
      <c r="L185" s="36">
        <f>INPUT!M183</f>
        <v>1.5374840345612666</v>
      </c>
      <c r="M185" s="36">
        <f t="shared" si="22"/>
        <v>1.5</v>
      </c>
      <c r="N185" s="36">
        <f>IF(M185=0,0,LOOKUP(M185,PROCESSES1!$H$6:$H$34,PROCESSES1!$J$6:$J$34))</f>
        <v>479</v>
      </c>
      <c r="O185" s="36">
        <f>IF(M185=0,0,LOOKUP(M185,PROCESSES1!$H$6:$H$35,PROCESSES1!$L$6:$L$35))</f>
        <v>216</v>
      </c>
      <c r="R185" s="28" t="s">
        <v>33</v>
      </c>
      <c r="S185" s="70">
        <f t="shared" si="18"/>
        <v>216</v>
      </c>
      <c r="T185" s="70">
        <f t="shared" si="19"/>
        <v>215</v>
      </c>
      <c r="U185" s="70">
        <f t="shared" si="23"/>
        <v>-1</v>
      </c>
      <c r="V185" s="3">
        <f>INPUT!$G$4*60</f>
        <v>352.2</v>
      </c>
      <c r="Y185" s="70">
        <v>178</v>
      </c>
      <c r="Z185" s="70">
        <f t="shared" si="25"/>
        <v>360</v>
      </c>
      <c r="AA185" s="70">
        <f t="shared" si="26"/>
        <v>0</v>
      </c>
      <c r="AB185" s="70">
        <f>(AA185)*(24.33333*INPUT!$G$10)</f>
        <v>0</v>
      </c>
      <c r="AC185" s="70">
        <f>IF(AB185&gt;0,((Y185^(PROCESSES1!$C$15))*AB185),0)</f>
        <v>0</v>
      </c>
      <c r="AK185" s="10"/>
      <c r="AL185" s="10"/>
      <c r="AN185" s="6"/>
      <c r="AO185" s="10"/>
      <c r="AP185" s="6"/>
      <c r="AQ185" s="10"/>
    </row>
    <row r="186" spans="2:43">
      <c r="B186" s="28" t="s">
        <v>34</v>
      </c>
      <c r="C186" s="27">
        <f>INPUT!K184</f>
        <v>179</v>
      </c>
      <c r="D186" s="36">
        <f>INPUT!L184</f>
        <v>1.4443031839817966</v>
      </c>
      <c r="E186" s="27">
        <f t="shared" si="21"/>
        <v>1.5</v>
      </c>
      <c r="F186" s="27">
        <f>LOOKUP(E186,PROCESSES1!$H$6:$H$34,PROCESSES1!$J$6:$J$34)</f>
        <v>479</v>
      </c>
      <c r="G186" s="27">
        <f>LOOKUP(E186,PROCESSES1!$H$6:$H$35,PROCESSES1!$L$6:$L$35)</f>
        <v>216</v>
      </c>
      <c r="J186" s="28" t="s">
        <v>34</v>
      </c>
      <c r="K186" s="36">
        <f>INPUT!K184</f>
        <v>179</v>
      </c>
      <c r="L186" s="36">
        <f>INPUT!M184</f>
        <v>1.4443031839817964</v>
      </c>
      <c r="M186" s="36">
        <f t="shared" si="22"/>
        <v>1.4</v>
      </c>
      <c r="N186" s="36">
        <f>IF(M186=0,0,LOOKUP(M186,PROCESSES1!$H$6:$H$34,PROCESSES1!$J$6:$J$34))</f>
        <v>461</v>
      </c>
      <c r="O186" s="36">
        <f>IF(M186=0,0,LOOKUP(M186,PROCESSES1!$H$6:$H$35,PROCESSES1!$L$6:$L$35))</f>
        <v>207</v>
      </c>
      <c r="R186" s="28" t="s">
        <v>34</v>
      </c>
      <c r="S186" s="70">
        <f t="shared" si="18"/>
        <v>207</v>
      </c>
      <c r="T186" s="70">
        <f t="shared" si="19"/>
        <v>216</v>
      </c>
      <c r="U186" s="70">
        <f t="shared" si="23"/>
        <v>9</v>
      </c>
      <c r="V186" s="3">
        <f>INPUT!$G$4*60</f>
        <v>352.2</v>
      </c>
      <c r="Y186" s="70">
        <v>179</v>
      </c>
      <c r="Z186" s="70">
        <f t="shared" si="25"/>
        <v>360</v>
      </c>
      <c r="AA186" s="70">
        <f t="shared" si="26"/>
        <v>0</v>
      </c>
      <c r="AB186" s="70">
        <f>(AA186)*(24.33333*INPUT!$G$10)</f>
        <v>0</v>
      </c>
      <c r="AC186" s="70">
        <f>IF(AB186&gt;0,((Y186^(PROCESSES1!$C$15))*AB186),0)</f>
        <v>0</v>
      </c>
      <c r="AK186" s="10"/>
      <c r="AL186" s="10"/>
      <c r="AN186" s="6"/>
      <c r="AO186" s="10"/>
      <c r="AP186" s="6"/>
      <c r="AQ186" s="10"/>
    </row>
    <row r="187" spans="2:43">
      <c r="B187" s="28" t="s">
        <v>35</v>
      </c>
      <c r="C187" s="27">
        <f>INPUT!K185</f>
        <v>180</v>
      </c>
      <c r="D187" s="36">
        <f>INPUT!L185</f>
        <v>1.0249893563741783</v>
      </c>
      <c r="E187" s="27">
        <f t="shared" si="21"/>
        <v>1.1000000000000001</v>
      </c>
      <c r="F187" s="27">
        <f>LOOKUP(E187,PROCESSES1!$H$6:$H$34,PROCESSES1!$J$6:$J$34)</f>
        <v>378</v>
      </c>
      <c r="G187" s="27">
        <f>LOOKUP(E187,PROCESSES1!$H$6:$H$35,PROCESSES1!$L$6:$L$35)</f>
        <v>170</v>
      </c>
      <c r="J187" s="28" t="s">
        <v>35</v>
      </c>
      <c r="K187" s="36">
        <f>INPUT!K185</f>
        <v>180</v>
      </c>
      <c r="L187" s="36">
        <f>INPUT!M185</f>
        <v>1.0249893563741777</v>
      </c>
      <c r="M187" s="36">
        <f t="shared" si="22"/>
        <v>1</v>
      </c>
      <c r="N187" s="36">
        <f>IF(M187=0,0,LOOKUP(M187,PROCESSES1!$H$6:$H$34,PROCESSES1!$J$6:$J$34))</f>
        <v>334</v>
      </c>
      <c r="O187" s="36">
        <f>IF(M187=0,0,LOOKUP(M187,PROCESSES1!$H$6:$H$35,PROCESSES1!$L$6:$L$35))</f>
        <v>150</v>
      </c>
      <c r="R187" s="28" t="s">
        <v>35</v>
      </c>
      <c r="S187" s="70">
        <f t="shared" si="18"/>
        <v>150</v>
      </c>
      <c r="T187" s="70">
        <f t="shared" si="19"/>
        <v>170</v>
      </c>
      <c r="U187" s="70">
        <f t="shared" si="23"/>
        <v>20</v>
      </c>
      <c r="V187" s="3">
        <f>INPUT!$G$4*60</f>
        <v>352.2</v>
      </c>
      <c r="Y187" s="70">
        <v>180</v>
      </c>
      <c r="Z187" s="70">
        <f t="shared" si="25"/>
        <v>360</v>
      </c>
      <c r="AA187" s="70">
        <f t="shared" si="26"/>
        <v>0</v>
      </c>
      <c r="AB187" s="70">
        <f>(AA187)*(24.33333*INPUT!$G$10)</f>
        <v>0</v>
      </c>
      <c r="AC187" s="70">
        <f>IF(AB187&gt;0,((Y187^(PROCESSES1!$C$15))*AB187),0)</f>
        <v>0</v>
      </c>
      <c r="AK187" s="10"/>
      <c r="AL187" s="10"/>
      <c r="AN187" s="6"/>
      <c r="AO187" s="10"/>
      <c r="AP187" s="6"/>
      <c r="AQ187" s="10"/>
    </row>
    <row r="188" spans="2:43">
      <c r="B188" s="29" t="s">
        <v>24</v>
      </c>
      <c r="C188" s="27">
        <f>INPUT!K186</f>
        <v>181</v>
      </c>
      <c r="D188" s="36">
        <f>INPUT!L186</f>
        <v>0.13644338834851064</v>
      </c>
      <c r="E188" s="27">
        <f t="shared" si="21"/>
        <v>0.2</v>
      </c>
      <c r="F188" s="27">
        <f>LOOKUP(E188,PROCESSES1!$H$6:$H$34,PROCESSES1!$J$6:$J$34)</f>
        <v>41</v>
      </c>
      <c r="G188" s="27">
        <f>LOOKUP(E188,PROCESSES1!$H$6:$H$35,PROCESSES1!$L$6:$L$35)</f>
        <v>19</v>
      </c>
      <c r="J188" s="29" t="s">
        <v>24</v>
      </c>
      <c r="K188" s="36">
        <f>INPUT!K186</f>
        <v>181</v>
      </c>
      <c r="L188" s="36">
        <f>INPUT!M186</f>
        <v>0.13631762668422628</v>
      </c>
      <c r="M188" s="36">
        <f t="shared" si="22"/>
        <v>0.1</v>
      </c>
      <c r="N188" s="36">
        <f>IF(M188=0,0,LOOKUP(M188,PROCESSES1!$H$6:$H$34,PROCESSES1!$J$6:$J$34))</f>
        <v>23</v>
      </c>
      <c r="O188" s="36">
        <f>IF(M188=0,0,LOOKUP(M188,PROCESSES1!$H$6:$H$35,PROCESSES1!$L$6:$L$35))</f>
        <v>10</v>
      </c>
      <c r="R188" s="29" t="s">
        <v>24</v>
      </c>
      <c r="S188" s="70">
        <f t="shared" si="18"/>
        <v>10</v>
      </c>
      <c r="T188" s="70">
        <f t="shared" si="19"/>
        <v>19</v>
      </c>
      <c r="U188" s="70">
        <f t="shared" si="23"/>
        <v>9</v>
      </c>
      <c r="V188" s="3">
        <f>INPUT!$G$4*60</f>
        <v>352.2</v>
      </c>
      <c r="Y188" s="70">
        <v>181</v>
      </c>
      <c r="Z188" s="70">
        <f t="shared" si="25"/>
        <v>360</v>
      </c>
      <c r="AA188" s="70">
        <f t="shared" si="26"/>
        <v>0</v>
      </c>
      <c r="AB188" s="70">
        <f>(AA188)*(24.33333*INPUT!$G$10)</f>
        <v>0</v>
      </c>
      <c r="AC188" s="70">
        <f>IF(AB188&gt;0,((Y188^(PROCESSES1!$C$15))*AB188),0)</f>
        <v>0</v>
      </c>
      <c r="AK188" s="10"/>
      <c r="AL188" s="10"/>
      <c r="AN188" s="6"/>
      <c r="AO188" s="10"/>
      <c r="AP188" s="6"/>
      <c r="AQ188" s="10"/>
    </row>
    <row r="189" spans="2:43">
      <c r="B189" s="29" t="s">
        <v>25</v>
      </c>
      <c r="C189" s="27">
        <f>INPUT!K187</f>
        <v>182</v>
      </c>
      <c r="D189" s="36">
        <f>INPUT!L187</f>
        <v>6.9885637934603034E-2</v>
      </c>
      <c r="E189" s="27">
        <f t="shared" si="21"/>
        <v>0.1</v>
      </c>
      <c r="F189" s="27">
        <f>LOOKUP(E189,PROCESSES1!$H$6:$H$34,PROCESSES1!$J$6:$J$34)</f>
        <v>23</v>
      </c>
      <c r="G189" s="27">
        <f>LOOKUP(E189,PROCESSES1!$H$6:$H$35,PROCESSES1!$L$6:$L$35)</f>
        <v>10</v>
      </c>
      <c r="J189" s="29" t="s">
        <v>25</v>
      </c>
      <c r="K189" s="36">
        <f>INPUT!K187</f>
        <v>182</v>
      </c>
      <c r="L189" s="36">
        <f>INPUT!M187</f>
        <v>6.7496166313198408E-2</v>
      </c>
      <c r="M189" s="36">
        <f t="shared" si="22"/>
        <v>0</v>
      </c>
      <c r="N189" s="36">
        <f>IF(M189=0,0,LOOKUP(M189,PROCESSES1!$H$6:$H$34,PROCESSES1!$J$6:$J$34))</f>
        <v>0</v>
      </c>
      <c r="O189" s="36">
        <f>IF(M189=0,0,LOOKUP(M189,PROCESSES1!$H$6:$H$35,PROCESSES1!$L$6:$L$35))</f>
        <v>0</v>
      </c>
      <c r="R189" s="29" t="s">
        <v>25</v>
      </c>
      <c r="S189" s="70">
        <f t="shared" si="18"/>
        <v>0</v>
      </c>
      <c r="T189" s="70">
        <f t="shared" si="19"/>
        <v>10</v>
      </c>
      <c r="U189" s="70">
        <f t="shared" si="23"/>
        <v>10</v>
      </c>
      <c r="V189" s="3">
        <f>INPUT!$G$4*60</f>
        <v>352.2</v>
      </c>
      <c r="Y189" s="70">
        <v>182</v>
      </c>
      <c r="Z189" s="70">
        <f t="shared" si="25"/>
        <v>360</v>
      </c>
      <c r="AA189" s="70">
        <f t="shared" si="26"/>
        <v>0</v>
      </c>
      <c r="AB189" s="70">
        <f>(AA189)*(24.33333*INPUT!$G$10)</f>
        <v>0</v>
      </c>
      <c r="AC189" s="70">
        <f>IF(AB189&gt;0,((Y189^(PROCESSES1!$C$15))*AB189),0)</f>
        <v>0</v>
      </c>
      <c r="AK189" s="10"/>
      <c r="AL189" s="10"/>
      <c r="AN189" s="6"/>
      <c r="AO189" s="10"/>
      <c r="AP189" s="6"/>
      <c r="AQ189" s="10"/>
    </row>
    <row r="190" spans="2:43">
      <c r="B190" s="29" t="s">
        <v>26</v>
      </c>
      <c r="C190" s="27">
        <f>INPUT!K188</f>
        <v>183</v>
      </c>
      <c r="D190" s="36">
        <f>INPUT!L188</f>
        <v>1.4942214967922258</v>
      </c>
      <c r="E190" s="27">
        <f t="shared" si="21"/>
        <v>1.5</v>
      </c>
      <c r="F190" s="27">
        <f>LOOKUP(E190,PROCESSES1!$H$6:$H$34,PROCESSES1!$J$6:$J$34)</f>
        <v>479</v>
      </c>
      <c r="G190" s="27">
        <f>LOOKUP(E190,PROCESSES1!$H$6:$H$35,PROCESSES1!$L$6:$L$35)</f>
        <v>216</v>
      </c>
      <c r="J190" s="29" t="s">
        <v>26</v>
      </c>
      <c r="K190" s="36">
        <f>INPUT!K188</f>
        <v>183</v>
      </c>
      <c r="L190" s="36">
        <f>INPUT!M188</f>
        <v>1.4929638801493821</v>
      </c>
      <c r="M190" s="36">
        <f t="shared" si="22"/>
        <v>1.4</v>
      </c>
      <c r="N190" s="36">
        <f>IF(M190=0,0,LOOKUP(M190,PROCESSES1!$H$6:$H$34,PROCESSES1!$J$6:$J$34))</f>
        <v>461</v>
      </c>
      <c r="O190" s="36">
        <f>IF(M190=0,0,LOOKUP(M190,PROCESSES1!$H$6:$H$35,PROCESSES1!$L$6:$L$35))</f>
        <v>207</v>
      </c>
      <c r="R190" s="29" t="s">
        <v>26</v>
      </c>
      <c r="S190" s="70">
        <f t="shared" si="18"/>
        <v>207</v>
      </c>
      <c r="T190" s="70">
        <f t="shared" si="19"/>
        <v>216</v>
      </c>
      <c r="U190" s="70">
        <f t="shared" si="23"/>
        <v>9</v>
      </c>
      <c r="V190" s="3">
        <f>INPUT!$G$4*60</f>
        <v>352.2</v>
      </c>
      <c r="Y190" s="70">
        <v>183</v>
      </c>
      <c r="Z190" s="70">
        <f t="shared" si="25"/>
        <v>360</v>
      </c>
      <c r="AA190" s="70">
        <f t="shared" si="26"/>
        <v>0</v>
      </c>
      <c r="AB190" s="70">
        <f>(AA190)*(24.33333*INPUT!$G$10)</f>
        <v>0</v>
      </c>
      <c r="AC190" s="70">
        <f>IF(AB190&gt;0,((Y190^(PROCESSES1!$C$15))*AB190),0)</f>
        <v>0</v>
      </c>
      <c r="AK190" s="10"/>
      <c r="AL190" s="10"/>
      <c r="AN190" s="6"/>
      <c r="AO190" s="10"/>
      <c r="AP190" s="6"/>
      <c r="AQ190" s="10"/>
    </row>
    <row r="191" spans="2:43">
      <c r="B191" s="29" t="s">
        <v>27</v>
      </c>
      <c r="C191" s="27">
        <f>INPUT!K189</f>
        <v>184</v>
      </c>
      <c r="D191" s="36">
        <f>INPUT!L189</f>
        <v>1.5408119220819612</v>
      </c>
      <c r="E191" s="27">
        <f t="shared" si="21"/>
        <v>1.6</v>
      </c>
      <c r="F191" s="27">
        <f>LOOKUP(E191,PROCESSES1!$H$6:$H$34,PROCESSES1!$J$6:$J$34)</f>
        <v>478</v>
      </c>
      <c r="G191" s="27">
        <f>LOOKUP(E191,PROCESSES1!$H$6:$H$35,PROCESSES1!$L$6:$L$35)</f>
        <v>215</v>
      </c>
      <c r="J191" s="29" t="s">
        <v>27</v>
      </c>
      <c r="K191" s="36">
        <f>INPUT!K189</f>
        <v>184</v>
      </c>
      <c r="L191" s="36">
        <f>INPUT!M189</f>
        <v>1.5394914246069742</v>
      </c>
      <c r="M191" s="36">
        <f t="shared" si="22"/>
        <v>1.5</v>
      </c>
      <c r="N191" s="36">
        <f>IF(M191=0,0,LOOKUP(M191,PROCESSES1!$H$6:$H$34,PROCESSES1!$J$6:$J$34))</f>
        <v>479</v>
      </c>
      <c r="O191" s="36">
        <f>IF(M191=0,0,LOOKUP(M191,PROCESSES1!$H$6:$H$35,PROCESSES1!$L$6:$L$35))</f>
        <v>216</v>
      </c>
      <c r="R191" s="29" t="s">
        <v>27</v>
      </c>
      <c r="S191" s="70">
        <f t="shared" si="18"/>
        <v>216</v>
      </c>
      <c r="T191" s="70">
        <f t="shared" si="19"/>
        <v>215</v>
      </c>
      <c r="U191" s="70">
        <f t="shared" si="23"/>
        <v>-1</v>
      </c>
      <c r="V191" s="3">
        <f>INPUT!$G$4*60</f>
        <v>352.2</v>
      </c>
      <c r="Y191" s="70">
        <v>184</v>
      </c>
      <c r="Z191" s="70">
        <f t="shared" si="25"/>
        <v>360</v>
      </c>
      <c r="AA191" s="70">
        <f t="shared" si="26"/>
        <v>0</v>
      </c>
      <c r="AB191" s="70">
        <f>(AA191)*(24.33333*INPUT!$G$10)</f>
        <v>0</v>
      </c>
      <c r="AC191" s="70">
        <f>IF(AB191&gt;0,((Y191^(PROCESSES1!$C$15))*AB191),0)</f>
        <v>0</v>
      </c>
      <c r="AK191" s="10"/>
      <c r="AL191" s="10"/>
      <c r="AN191" s="6"/>
      <c r="AO191" s="10"/>
      <c r="AP191" s="6"/>
      <c r="AQ191" s="10"/>
    </row>
    <row r="192" spans="2:43">
      <c r="B192" s="29" t="s">
        <v>28</v>
      </c>
      <c r="C192" s="27">
        <f>INPUT!K190</f>
        <v>185</v>
      </c>
      <c r="D192" s="36">
        <f>INPUT!L190</f>
        <v>1.3577781084437168</v>
      </c>
      <c r="E192" s="27">
        <f t="shared" si="21"/>
        <v>1.4000000000000001</v>
      </c>
      <c r="F192" s="27">
        <f>LOOKUP(E192,PROCESSES1!$H$6:$H$34,PROCESSES1!$J$6:$J$34)</f>
        <v>490</v>
      </c>
      <c r="G192" s="27">
        <f>LOOKUP(E192,PROCESSES1!$H$6:$H$35,PROCESSES1!$L$6:$L$35)</f>
        <v>220</v>
      </c>
      <c r="J192" s="29" t="s">
        <v>28</v>
      </c>
      <c r="K192" s="36">
        <f>INPUT!K190</f>
        <v>185</v>
      </c>
      <c r="L192" s="36">
        <f>INPUT!M190</f>
        <v>1.3566462534651553</v>
      </c>
      <c r="M192" s="36">
        <f t="shared" si="22"/>
        <v>1.3</v>
      </c>
      <c r="N192" s="36">
        <f>IF(M192=0,0,LOOKUP(M192,PROCESSES1!$H$6:$H$34,PROCESSES1!$J$6:$J$34))</f>
        <v>461</v>
      </c>
      <c r="O192" s="36">
        <f>IF(M192=0,0,LOOKUP(M192,PROCESSES1!$H$6:$H$35,PROCESSES1!$L$6:$L$35))</f>
        <v>207</v>
      </c>
      <c r="R192" s="29" t="s">
        <v>28</v>
      </c>
      <c r="S192" s="70">
        <f t="shared" si="18"/>
        <v>207</v>
      </c>
      <c r="T192" s="70">
        <f t="shared" si="19"/>
        <v>220</v>
      </c>
      <c r="U192" s="70">
        <f t="shared" si="23"/>
        <v>13</v>
      </c>
      <c r="V192" s="3">
        <f>INPUT!$G$4*60</f>
        <v>352.2</v>
      </c>
      <c r="Y192" s="70">
        <v>185</v>
      </c>
      <c r="Z192" s="70">
        <f t="shared" si="25"/>
        <v>360</v>
      </c>
      <c r="AA192" s="70">
        <f t="shared" si="26"/>
        <v>0</v>
      </c>
      <c r="AB192" s="70">
        <f>(AA192)*(24.33333*INPUT!$G$10)</f>
        <v>0</v>
      </c>
      <c r="AC192" s="70">
        <f>IF(AB192&gt;0,((Y192^(PROCESSES1!$C$15))*AB192),0)</f>
        <v>0</v>
      </c>
      <c r="AK192" s="10"/>
      <c r="AL192" s="10"/>
      <c r="AN192" s="6"/>
      <c r="AO192" s="10"/>
      <c r="AP192" s="6"/>
      <c r="AQ192" s="10"/>
    </row>
    <row r="193" spans="2:57">
      <c r="B193" s="29" t="s">
        <v>29</v>
      </c>
      <c r="C193" s="27">
        <f>INPUT!K191</f>
        <v>186</v>
      </c>
      <c r="D193" s="36">
        <f>INPUT!L191</f>
        <v>0.58903609116308309</v>
      </c>
      <c r="E193" s="27">
        <f t="shared" si="21"/>
        <v>0.6</v>
      </c>
      <c r="F193" s="27">
        <f>LOOKUP(E193,PROCESSES1!$H$6:$H$34,PROCESSES1!$J$6:$J$34)</f>
        <v>165</v>
      </c>
      <c r="G193" s="27">
        <f>LOOKUP(E193,PROCESSES1!$H$6:$H$35,PROCESSES1!$L$6:$L$35)</f>
        <v>74</v>
      </c>
      <c r="J193" s="29" t="s">
        <v>29</v>
      </c>
      <c r="K193" s="36">
        <f>INPUT!K191</f>
        <v>186</v>
      </c>
      <c r="L193" s="36">
        <f>INPUT!M191</f>
        <v>0.58853304450594468</v>
      </c>
      <c r="M193" s="36">
        <f t="shared" si="22"/>
        <v>0.5</v>
      </c>
      <c r="N193" s="36">
        <f>IF(M193=0,0,LOOKUP(M193,PROCESSES1!$H$6:$H$34,PROCESSES1!$J$6:$J$34))</f>
        <v>129</v>
      </c>
      <c r="O193" s="36">
        <f>IF(M193=0,0,LOOKUP(M193,PROCESSES1!$H$6:$H$35,PROCESSES1!$L$6:$L$35))</f>
        <v>58</v>
      </c>
      <c r="R193" s="29" t="s">
        <v>29</v>
      </c>
      <c r="S193" s="70">
        <f t="shared" si="18"/>
        <v>58</v>
      </c>
      <c r="T193" s="70">
        <f t="shared" si="19"/>
        <v>74</v>
      </c>
      <c r="U193" s="70">
        <f t="shared" si="23"/>
        <v>16</v>
      </c>
      <c r="V193" s="3">
        <f>INPUT!$G$4*60</f>
        <v>352.2</v>
      </c>
      <c r="Y193" s="70">
        <v>186</v>
      </c>
      <c r="Z193" s="70">
        <f t="shared" si="25"/>
        <v>360</v>
      </c>
      <c r="AA193" s="70">
        <f t="shared" si="26"/>
        <v>0</v>
      </c>
      <c r="AB193" s="70">
        <f>(AA193)*(24.33333*INPUT!$G$10)</f>
        <v>0</v>
      </c>
      <c r="AC193" s="70">
        <f>IF(AB193&gt;0,((Y193^(PROCESSES1!$C$15))*AB193),0)</f>
        <v>0</v>
      </c>
      <c r="AK193" s="10"/>
      <c r="AL193" s="10"/>
      <c r="AN193" s="6"/>
      <c r="AO193" s="10"/>
      <c r="AP193" s="6"/>
      <c r="AQ193" s="10"/>
    </row>
    <row r="194" spans="2:57">
      <c r="B194" s="29" t="s">
        <v>30</v>
      </c>
      <c r="C194" s="27">
        <f>INPUT!K192</f>
        <v>187</v>
      </c>
      <c r="D194" s="36">
        <f>INPUT!L192</f>
        <v>8.9852963058775298E-2</v>
      </c>
      <c r="E194" s="27">
        <f t="shared" si="21"/>
        <v>0.1</v>
      </c>
      <c r="F194" s="27">
        <f>LOOKUP(E194,PROCESSES1!$H$6:$H$34,PROCESSES1!$J$6:$J$34)</f>
        <v>23</v>
      </c>
      <c r="G194" s="27">
        <f>LOOKUP(E194,PROCESSES1!$H$6:$H$35,PROCESSES1!$L$6:$L$35)</f>
        <v>10</v>
      </c>
      <c r="J194" s="29" t="s">
        <v>30</v>
      </c>
      <c r="K194" s="36">
        <f>INPUT!K192</f>
        <v>187</v>
      </c>
      <c r="L194" s="36">
        <f>INPUT!M192</f>
        <v>8.9790082226633094E-2</v>
      </c>
      <c r="M194" s="36">
        <f t="shared" si="22"/>
        <v>0</v>
      </c>
      <c r="N194" s="36">
        <f>IF(M194=0,0,LOOKUP(M194,PROCESSES1!$H$6:$H$34,PROCESSES1!$J$6:$J$34))</f>
        <v>0</v>
      </c>
      <c r="O194" s="36">
        <f>IF(M194=0,0,LOOKUP(M194,PROCESSES1!$H$6:$H$35,PROCESSES1!$L$6:$L$35))</f>
        <v>0</v>
      </c>
      <c r="R194" s="29" t="s">
        <v>30</v>
      </c>
      <c r="S194" s="70">
        <f t="shared" si="18"/>
        <v>0</v>
      </c>
      <c r="T194" s="70">
        <f t="shared" si="19"/>
        <v>10</v>
      </c>
      <c r="U194" s="70">
        <f t="shared" si="23"/>
        <v>10</v>
      </c>
      <c r="V194" s="3">
        <f>INPUT!$G$4*60</f>
        <v>352.2</v>
      </c>
      <c r="Y194" s="70">
        <v>187</v>
      </c>
      <c r="Z194" s="70">
        <f t="shared" si="25"/>
        <v>360</v>
      </c>
      <c r="AA194" s="70">
        <f t="shared" si="26"/>
        <v>0</v>
      </c>
      <c r="AB194" s="70">
        <f>(AA194)*(24.33333*INPUT!$G$10)</f>
        <v>0</v>
      </c>
      <c r="AC194" s="70">
        <f>IF(AB194&gt;0,((Y194^(PROCESSES1!$C$15))*AB194),0)</f>
        <v>0</v>
      </c>
      <c r="AK194" s="10"/>
      <c r="AL194" s="10"/>
      <c r="AN194" s="6"/>
      <c r="AO194" s="10"/>
      <c r="AP194" s="6"/>
      <c r="AQ194" s="10"/>
    </row>
    <row r="195" spans="2:57">
      <c r="B195" s="29" t="s">
        <v>31</v>
      </c>
      <c r="C195" s="27">
        <f>INPUT!K193</f>
        <v>188</v>
      </c>
      <c r="D195" s="36">
        <f>INPUT!L193</f>
        <v>0.63229862893212296</v>
      </c>
      <c r="E195" s="27">
        <f t="shared" si="21"/>
        <v>0.7</v>
      </c>
      <c r="F195" s="27">
        <f>LOOKUP(E195,PROCESSES1!$H$6:$H$34,PROCESSES1!$J$6:$J$34)</f>
        <v>165</v>
      </c>
      <c r="G195" s="27">
        <f>LOOKUP(E195,PROCESSES1!$H$6:$H$35,PROCESSES1!$L$6:$L$35)</f>
        <v>74</v>
      </c>
      <c r="J195" s="29" t="s">
        <v>31</v>
      </c>
      <c r="K195" s="36">
        <f>INPUT!K193</f>
        <v>188</v>
      </c>
      <c r="L195" s="36">
        <f>INPUT!M193</f>
        <v>0.63179558227498456</v>
      </c>
      <c r="M195" s="36">
        <f t="shared" si="22"/>
        <v>0.6</v>
      </c>
      <c r="N195" s="36">
        <f>IF(M195=0,0,LOOKUP(M195,PROCESSES1!$H$6:$H$34,PROCESSES1!$J$6:$J$34))</f>
        <v>165</v>
      </c>
      <c r="O195" s="36">
        <f>IF(M195=0,0,LOOKUP(M195,PROCESSES1!$H$6:$H$35,PROCESSES1!$L$6:$L$35))</f>
        <v>74</v>
      </c>
      <c r="R195" s="29" t="s">
        <v>31</v>
      </c>
      <c r="S195" s="70">
        <f t="shared" si="18"/>
        <v>74</v>
      </c>
      <c r="T195" s="70">
        <f t="shared" si="19"/>
        <v>74</v>
      </c>
      <c r="U195" s="70">
        <f t="shared" si="23"/>
        <v>0</v>
      </c>
      <c r="V195" s="3">
        <f>INPUT!$G$4*60</f>
        <v>352.2</v>
      </c>
      <c r="Y195" s="70">
        <v>188</v>
      </c>
      <c r="Z195" s="70">
        <f t="shared" si="25"/>
        <v>360</v>
      </c>
      <c r="AA195" s="70">
        <f t="shared" si="26"/>
        <v>0</v>
      </c>
      <c r="AB195" s="70">
        <f>(AA195)*(24.33333*INPUT!$G$10)</f>
        <v>0</v>
      </c>
      <c r="AC195" s="70">
        <f>IF(AB195&gt;0,((Y195^(PROCESSES1!$C$15))*AB195),0)</f>
        <v>0</v>
      </c>
      <c r="AK195" s="10"/>
      <c r="AL195" s="10"/>
      <c r="AN195" s="6"/>
      <c r="AO195" s="10"/>
      <c r="AP195" s="6"/>
      <c r="AQ195" s="10"/>
    </row>
    <row r="196" spans="2:57">
      <c r="B196" s="29" t="s">
        <v>32</v>
      </c>
      <c r="C196" s="27">
        <f>INPUT!K194</f>
        <v>189</v>
      </c>
      <c r="D196" s="36">
        <f>INPUT!L194</f>
        <v>1.0882192192673905</v>
      </c>
      <c r="E196" s="27">
        <f t="shared" si="21"/>
        <v>1.1000000000000001</v>
      </c>
      <c r="F196" s="27">
        <f>LOOKUP(E196,PROCESSES1!$H$6:$H$34,PROCESSES1!$J$6:$J$34)</f>
        <v>378</v>
      </c>
      <c r="G196" s="27">
        <f>LOOKUP(E196,PROCESSES1!$H$6:$H$35,PROCESSES1!$L$6:$L$35)</f>
        <v>170</v>
      </c>
      <c r="J196" s="29" t="s">
        <v>32</v>
      </c>
      <c r="K196" s="36">
        <f>INPUT!K194</f>
        <v>189</v>
      </c>
      <c r="L196" s="36">
        <f>INPUT!M194</f>
        <v>1.0872760067852567</v>
      </c>
      <c r="M196" s="36">
        <f t="shared" si="22"/>
        <v>1</v>
      </c>
      <c r="N196" s="36">
        <f>IF(M196=0,0,LOOKUP(M196,PROCESSES1!$H$6:$H$34,PROCESSES1!$J$6:$J$34))</f>
        <v>334</v>
      </c>
      <c r="O196" s="36">
        <f>IF(M196=0,0,LOOKUP(M196,PROCESSES1!$H$6:$H$35,PROCESSES1!$L$6:$L$35))</f>
        <v>150</v>
      </c>
      <c r="R196" s="29" t="s">
        <v>32</v>
      </c>
      <c r="S196" s="70">
        <f t="shared" si="18"/>
        <v>150</v>
      </c>
      <c r="T196" s="70">
        <f t="shared" si="19"/>
        <v>170</v>
      </c>
      <c r="U196" s="70">
        <f t="shared" si="23"/>
        <v>20</v>
      </c>
      <c r="V196" s="3">
        <f>INPUT!$G$4*60</f>
        <v>352.2</v>
      </c>
      <c r="Y196" s="70">
        <v>189</v>
      </c>
      <c r="Z196" s="70">
        <f t="shared" si="25"/>
        <v>360</v>
      </c>
      <c r="AA196" s="70">
        <f t="shared" si="26"/>
        <v>0</v>
      </c>
      <c r="AB196" s="70">
        <f>(AA196)*(24.33333*INPUT!$G$10)</f>
        <v>0</v>
      </c>
      <c r="AC196" s="70">
        <f>IF(AB196&gt;0,((Y196^(PROCESSES1!$C$15))*AB196),0)</f>
        <v>0</v>
      </c>
      <c r="AK196" s="10"/>
      <c r="AL196" s="10"/>
      <c r="AN196" s="6"/>
      <c r="AO196" s="10"/>
      <c r="AP196" s="6"/>
      <c r="AQ196" s="10"/>
    </row>
    <row r="197" spans="2:57">
      <c r="B197" s="29" t="s">
        <v>33</v>
      </c>
      <c r="C197" s="27">
        <f>INPUT!K195</f>
        <v>190</v>
      </c>
      <c r="D197" s="36">
        <f>INPUT!L195</f>
        <v>1.4942214967922258</v>
      </c>
      <c r="E197" s="27">
        <f t="shared" si="21"/>
        <v>1.5</v>
      </c>
      <c r="F197" s="27">
        <f>LOOKUP(E197,PROCESSES1!$H$6:$H$34,PROCESSES1!$J$6:$J$34)</f>
        <v>479</v>
      </c>
      <c r="G197" s="27">
        <f>LOOKUP(E197,PROCESSES1!$H$6:$H$35,PROCESSES1!$L$6:$L$35)</f>
        <v>216</v>
      </c>
      <c r="J197" s="29" t="s">
        <v>33</v>
      </c>
      <c r="K197" s="36">
        <f>INPUT!K195</f>
        <v>190</v>
      </c>
      <c r="L197" s="36">
        <f>INPUT!M195</f>
        <v>1.4929638801493821</v>
      </c>
      <c r="M197" s="36">
        <f t="shared" si="22"/>
        <v>1.4</v>
      </c>
      <c r="N197" s="36">
        <f>IF(M197=0,0,LOOKUP(M197,PROCESSES1!$H$6:$H$34,PROCESSES1!$J$6:$J$34))</f>
        <v>461</v>
      </c>
      <c r="O197" s="36">
        <f>IF(M197=0,0,LOOKUP(M197,PROCESSES1!$H$6:$H$35,PROCESSES1!$L$6:$L$35))</f>
        <v>207</v>
      </c>
      <c r="R197" s="29" t="s">
        <v>33</v>
      </c>
      <c r="S197" s="70">
        <f t="shared" si="18"/>
        <v>207</v>
      </c>
      <c r="T197" s="70">
        <f t="shared" si="19"/>
        <v>216</v>
      </c>
      <c r="U197" s="70">
        <f t="shared" si="23"/>
        <v>9</v>
      </c>
      <c r="V197" s="3">
        <f>INPUT!$G$4*60</f>
        <v>352.2</v>
      </c>
      <c r="Y197" s="70">
        <v>190</v>
      </c>
      <c r="Z197" s="70">
        <f t="shared" si="25"/>
        <v>360</v>
      </c>
      <c r="AA197" s="70">
        <f t="shared" si="26"/>
        <v>0</v>
      </c>
      <c r="AB197" s="70">
        <f>(AA197)*(24.33333*INPUT!$G$10)</f>
        <v>0</v>
      </c>
      <c r="AC197" s="70">
        <f>IF(AB197&gt;0,((Y197^(PROCESSES1!$C$15))*AB197),0)</f>
        <v>0</v>
      </c>
      <c r="AK197" s="10"/>
      <c r="AL197" s="10"/>
      <c r="AN197" s="6"/>
      <c r="AO197" s="10"/>
      <c r="AP197" s="6"/>
      <c r="AQ197" s="10"/>
    </row>
    <row r="198" spans="2:57">
      <c r="B198" s="29" t="s">
        <v>34</v>
      </c>
      <c r="C198" s="27">
        <f>INPUT!K196</f>
        <v>191</v>
      </c>
      <c r="D198" s="36">
        <f>INPUT!L196</f>
        <v>1.4043685337334519</v>
      </c>
      <c r="E198" s="27">
        <f t="shared" si="21"/>
        <v>1.5</v>
      </c>
      <c r="F198" s="27">
        <f>LOOKUP(E198,PROCESSES1!$H$6:$H$34,PROCESSES1!$J$6:$J$34)</f>
        <v>479</v>
      </c>
      <c r="G198" s="27">
        <f>LOOKUP(E198,PROCESSES1!$H$6:$H$35,PROCESSES1!$L$6:$L$35)</f>
        <v>216</v>
      </c>
      <c r="J198" s="29" t="s">
        <v>34</v>
      </c>
      <c r="K198" s="36">
        <f>INPUT!K196</f>
        <v>191</v>
      </c>
      <c r="L198" s="36">
        <f>INPUT!M196</f>
        <v>1.4031737979227494</v>
      </c>
      <c r="M198" s="36">
        <f t="shared" si="22"/>
        <v>1.4</v>
      </c>
      <c r="N198" s="36">
        <f>IF(M198=0,0,LOOKUP(M198,PROCESSES1!$H$6:$H$34,PROCESSES1!$J$6:$J$34))</f>
        <v>461</v>
      </c>
      <c r="O198" s="36">
        <f>IF(M198=0,0,LOOKUP(M198,PROCESSES1!$H$6:$H$35,PROCESSES1!$L$6:$L$35))</f>
        <v>207</v>
      </c>
      <c r="R198" s="29" t="s">
        <v>34</v>
      </c>
      <c r="S198" s="70">
        <f t="shared" si="18"/>
        <v>207</v>
      </c>
      <c r="T198" s="70">
        <f t="shared" si="19"/>
        <v>216</v>
      </c>
      <c r="U198" s="70">
        <f t="shared" si="23"/>
        <v>9</v>
      </c>
      <c r="V198" s="3">
        <f>INPUT!$G$4*60</f>
        <v>352.2</v>
      </c>
      <c r="Y198" s="70">
        <v>191</v>
      </c>
      <c r="Z198" s="70">
        <f t="shared" si="25"/>
        <v>360</v>
      </c>
      <c r="AA198" s="70">
        <f t="shared" si="26"/>
        <v>0</v>
      </c>
      <c r="AB198" s="70">
        <f>(AA198)*(24.33333*INPUT!$G$10)</f>
        <v>0</v>
      </c>
      <c r="AC198" s="70">
        <f>IF(AB198&gt;0,((Y198^(PROCESSES1!$C$15))*AB198),0)</f>
        <v>0</v>
      </c>
      <c r="AK198" s="10"/>
      <c r="AL198" s="10"/>
      <c r="AN198" s="6"/>
      <c r="AO198" s="10"/>
      <c r="AP198" s="6"/>
      <c r="AQ198" s="10"/>
    </row>
    <row r="199" spans="2:57">
      <c r="B199" s="29" t="s">
        <v>35</v>
      </c>
      <c r="C199" s="27">
        <f>INPUT!K197</f>
        <v>192</v>
      </c>
      <c r="D199" s="36">
        <f>INPUT!L197</f>
        <v>0.99503836868791984</v>
      </c>
      <c r="E199" s="27">
        <f t="shared" si="21"/>
        <v>1</v>
      </c>
      <c r="F199" s="27">
        <f>LOOKUP(E199,PROCESSES1!$H$6:$H$34,PROCESSES1!$J$6:$J$34)</f>
        <v>334</v>
      </c>
      <c r="G199" s="27">
        <f>LOOKUP(E199,PROCESSES1!$H$6:$H$35,PROCESSES1!$L$6:$L$35)</f>
        <v>150</v>
      </c>
      <c r="J199" s="29" t="s">
        <v>35</v>
      </c>
      <c r="K199" s="36">
        <f>INPUT!K197</f>
        <v>192</v>
      </c>
      <c r="L199" s="36">
        <f>INPUT!M197</f>
        <v>0.99422091787007028</v>
      </c>
      <c r="M199" s="36">
        <f t="shared" si="22"/>
        <v>0.9</v>
      </c>
      <c r="N199" s="36">
        <f>IF(M199=0,0,LOOKUP(M199,PROCESSES1!$H$6:$H$34,PROCESSES1!$J$6:$J$34))</f>
        <v>289</v>
      </c>
      <c r="O199" s="36">
        <f>IF(M199=0,0,LOOKUP(M199,PROCESSES1!$H$6:$H$35,PROCESSES1!$L$6:$L$35))</f>
        <v>130</v>
      </c>
      <c r="R199" s="29" t="s">
        <v>35</v>
      </c>
      <c r="S199" s="70">
        <f t="shared" si="18"/>
        <v>130</v>
      </c>
      <c r="T199" s="70">
        <f t="shared" si="19"/>
        <v>150</v>
      </c>
      <c r="U199" s="70">
        <f t="shared" si="23"/>
        <v>20</v>
      </c>
      <c r="V199" s="3">
        <f>INPUT!$G$4*60</f>
        <v>352.2</v>
      </c>
      <c r="Y199" s="70">
        <v>192</v>
      </c>
      <c r="Z199" s="70">
        <f t="shared" si="25"/>
        <v>360</v>
      </c>
      <c r="AA199" s="70">
        <f t="shared" si="26"/>
        <v>0</v>
      </c>
      <c r="AB199" s="70">
        <f>(AA199)*(24.33333*INPUT!$G$10)</f>
        <v>0</v>
      </c>
      <c r="AC199" s="70">
        <f>IF(AB199&gt;0,((Y199^(PROCESSES1!$C$15))*AB199),0)</f>
        <v>0</v>
      </c>
      <c r="AK199" s="10"/>
      <c r="AL199" s="10"/>
      <c r="AN199" s="6"/>
      <c r="AO199" s="10"/>
      <c r="AP199" s="6"/>
      <c r="AQ199" s="10"/>
    </row>
    <row r="200" spans="2:57">
      <c r="B200" s="28" t="s">
        <v>24</v>
      </c>
      <c r="C200" s="27">
        <f>INPUT!K198</f>
        <v>193</v>
      </c>
      <c r="D200" s="36">
        <f>INPUT!L198</f>
        <v>0.13311550082781526</v>
      </c>
      <c r="E200" s="27">
        <f t="shared" si="21"/>
        <v>0.2</v>
      </c>
      <c r="F200" s="27">
        <f>LOOKUP(E200,PROCESSES1!$H$6:$H$34,PROCESSES1!$J$6:$J$34)</f>
        <v>41</v>
      </c>
      <c r="G200" s="27">
        <f>LOOKUP(E200,PROCESSES1!$H$6:$H$35,PROCESSES1!$L$6:$L$35)</f>
        <v>19</v>
      </c>
      <c r="J200" s="28" t="s">
        <v>24</v>
      </c>
      <c r="K200" s="36">
        <f>INPUT!K198</f>
        <v>193</v>
      </c>
      <c r="L200" s="36">
        <f>INPUT!M198</f>
        <v>0.13286397749924644</v>
      </c>
      <c r="M200" s="36">
        <f t="shared" si="22"/>
        <v>0.1</v>
      </c>
      <c r="N200" s="36">
        <f>IF(M200=0,0,LOOKUP(M200,PROCESSES1!$H$6:$H$34,PROCESSES1!$J$6:$J$34))</f>
        <v>23</v>
      </c>
      <c r="O200" s="36">
        <f>IF(M200=0,0,LOOKUP(M200,PROCESSES1!$H$6:$H$35,PROCESSES1!$L$6:$L$35))</f>
        <v>10</v>
      </c>
      <c r="R200" s="28" t="s">
        <v>24</v>
      </c>
      <c r="S200" s="70">
        <f t="shared" ref="S200:S263" si="27">MIN(O200)</f>
        <v>10</v>
      </c>
      <c r="T200" s="70">
        <f t="shared" ref="T200:T263" si="28">G200</f>
        <v>19</v>
      </c>
      <c r="U200" s="70">
        <f t="shared" si="23"/>
        <v>9</v>
      </c>
      <c r="V200" s="3">
        <f>INPUT!$G$4*60</f>
        <v>352.2</v>
      </c>
      <c r="Y200" s="70">
        <v>193</v>
      </c>
      <c r="Z200" s="70">
        <f t="shared" ref="Z200:Z207" si="29">FREQUENCY($U$8:$U$367,Y200)</f>
        <v>360</v>
      </c>
      <c r="AA200" s="70">
        <f t="shared" si="26"/>
        <v>0</v>
      </c>
      <c r="AB200" s="70">
        <f>(AA200)*(24.33333*INPUT!$G$10)</f>
        <v>0</v>
      </c>
      <c r="AC200" s="70">
        <f>IF(AB200&gt;0,((Y200^(PROCESSES1!$C$15))*AB200),0)</f>
        <v>0</v>
      </c>
      <c r="AK200" s="10"/>
      <c r="AL200" s="10"/>
      <c r="AN200" s="6"/>
      <c r="AO200" s="10"/>
      <c r="AP200" s="6"/>
      <c r="AQ200" s="10"/>
    </row>
    <row r="201" spans="2:57">
      <c r="B201" s="28" t="s">
        <v>25</v>
      </c>
      <c r="C201" s="27">
        <f>INPUT!K199</f>
        <v>194</v>
      </c>
      <c r="D201" s="36">
        <f>INPUT!L199</f>
        <v>7.3213525455298412E-2</v>
      </c>
      <c r="E201" s="27">
        <f t="shared" ref="E201:E264" si="30">ROUNDUP(D201,1)</f>
        <v>0.1</v>
      </c>
      <c r="F201" s="27">
        <f>LOOKUP(E201,PROCESSES1!$H$6:$H$34,PROCESSES1!$J$6:$J$34)</f>
        <v>23</v>
      </c>
      <c r="G201" s="27">
        <f>LOOKUP(E201,PROCESSES1!$H$6:$H$35,PROCESSES1!$L$6:$L$35)</f>
        <v>10</v>
      </c>
      <c r="J201" s="28" t="s">
        <v>25</v>
      </c>
      <c r="K201" s="36">
        <f>INPUT!K199</f>
        <v>194</v>
      </c>
      <c r="L201" s="36">
        <f>INPUT!M199</f>
        <v>7.0949815498178248E-2</v>
      </c>
      <c r="M201" s="36">
        <f t="shared" ref="M201:M264" si="31">ROUNDDOWN(L201,1)</f>
        <v>0</v>
      </c>
      <c r="N201" s="36">
        <f>IF(M201=0,0,LOOKUP(M201,PROCESSES1!$H$6:$H$34,PROCESSES1!$J$6:$J$34))</f>
        <v>0</v>
      </c>
      <c r="O201" s="36">
        <f>IF(M201=0,0,LOOKUP(M201,PROCESSES1!$H$6:$H$35,PROCESSES1!$L$6:$L$35))</f>
        <v>0</v>
      </c>
      <c r="R201" s="28" t="s">
        <v>25</v>
      </c>
      <c r="S201" s="70">
        <f t="shared" si="27"/>
        <v>0</v>
      </c>
      <c r="T201" s="70">
        <f t="shared" si="28"/>
        <v>10</v>
      </c>
      <c r="U201" s="70">
        <f t="shared" ref="U201:U264" si="32">ROUNDUP((T201-S201),0)</f>
        <v>10</v>
      </c>
      <c r="V201" s="3">
        <f>INPUT!$G$4*60</f>
        <v>352.2</v>
      </c>
      <c r="Y201" s="70">
        <v>194</v>
      </c>
      <c r="Z201" s="70">
        <f t="shared" si="29"/>
        <v>360</v>
      </c>
      <c r="AA201" s="70">
        <f t="shared" ref="AA201:AA207" si="33">(Z201-Z200)*V201</f>
        <v>0</v>
      </c>
      <c r="AB201" s="70">
        <f>(AA201)*(24.33333*INPUT!$G$10)</f>
        <v>0</v>
      </c>
      <c r="AC201" s="70">
        <f>IF(AB201&gt;0,((Y201^(PROCESSES1!$C$15))*AB201),0)</f>
        <v>0</v>
      </c>
      <c r="AK201" s="10"/>
      <c r="AL201" s="10"/>
      <c r="AN201" s="6"/>
      <c r="AO201" s="10"/>
      <c r="AP201" s="6"/>
      <c r="AQ201" s="10"/>
    </row>
    <row r="202" spans="2:57">
      <c r="B202" s="28" t="s">
        <v>26</v>
      </c>
      <c r="C202" s="27">
        <f>INPUT!K200</f>
        <v>195</v>
      </c>
      <c r="D202" s="36">
        <f>INPUT!L200</f>
        <v>1.4509589590231859</v>
      </c>
      <c r="E202" s="27">
        <f t="shared" si="30"/>
        <v>1.5</v>
      </c>
      <c r="F202" s="27">
        <f>LOOKUP(E202,PROCESSES1!$H$6:$H$34,PROCESSES1!$J$6:$J$34)</f>
        <v>479</v>
      </c>
      <c r="G202" s="27">
        <f>LOOKUP(E202,PROCESSES1!$H$6:$H$35,PROCESSES1!$L$6:$L$35)</f>
        <v>216</v>
      </c>
      <c r="J202" s="28" t="s">
        <v>26</v>
      </c>
      <c r="K202" s="36">
        <f>INPUT!K200</f>
        <v>195</v>
      </c>
      <c r="L202" s="36">
        <f>INPUT!M200</f>
        <v>1.4484437257374976</v>
      </c>
      <c r="M202" s="36">
        <f t="shared" si="31"/>
        <v>1.4</v>
      </c>
      <c r="N202" s="36">
        <f>IF(M202=0,0,LOOKUP(M202,PROCESSES1!$H$6:$H$34,PROCESSES1!$J$6:$J$34))</f>
        <v>461</v>
      </c>
      <c r="O202" s="36">
        <f>IF(M202=0,0,LOOKUP(M202,PROCESSES1!$H$6:$H$35,PROCESSES1!$L$6:$L$35))</f>
        <v>207</v>
      </c>
      <c r="R202" s="28" t="s">
        <v>26</v>
      </c>
      <c r="S202" s="70">
        <f t="shared" si="27"/>
        <v>207</v>
      </c>
      <c r="T202" s="70">
        <f t="shared" si="28"/>
        <v>216</v>
      </c>
      <c r="U202" s="70">
        <f t="shared" si="32"/>
        <v>9</v>
      </c>
      <c r="V202" s="3">
        <f>INPUT!$G$4*60</f>
        <v>352.2</v>
      </c>
      <c r="Y202" s="70">
        <v>195</v>
      </c>
      <c r="Z202" s="70">
        <f t="shared" si="29"/>
        <v>360</v>
      </c>
      <c r="AA202" s="70">
        <f t="shared" si="33"/>
        <v>0</v>
      </c>
      <c r="AB202" s="70">
        <f>(AA202)*(24.33333*INPUT!$G$10)</f>
        <v>0</v>
      </c>
      <c r="AC202" s="70">
        <f>IF(AB202&gt;0,((Y202^(PROCESSES1!$C$15))*AB202),0)</f>
        <v>0</v>
      </c>
      <c r="AK202" s="10"/>
      <c r="AL202" s="10"/>
      <c r="AN202" s="6"/>
      <c r="AO202" s="10"/>
      <c r="AP202" s="6"/>
      <c r="AQ202" s="10"/>
    </row>
    <row r="203" spans="2:57">
      <c r="B203" s="28" t="s">
        <v>27</v>
      </c>
      <c r="C203" s="27">
        <f>INPUT!K201</f>
        <v>196</v>
      </c>
      <c r="D203" s="36">
        <f>INPUT!L201</f>
        <v>1.4975493843129213</v>
      </c>
      <c r="E203" s="27">
        <f t="shared" si="30"/>
        <v>1.5</v>
      </c>
      <c r="F203" s="27">
        <f>LOOKUP(E203,PROCESSES1!$H$6:$H$34,PROCESSES1!$J$6:$J$34)</f>
        <v>479</v>
      </c>
      <c r="G203" s="27">
        <f>LOOKUP(E203,PROCESSES1!$H$6:$H$35,PROCESSES1!$L$6:$L$35)</f>
        <v>216</v>
      </c>
      <c r="J203" s="28" t="s">
        <v>27</v>
      </c>
      <c r="K203" s="36">
        <f>INPUT!K201</f>
        <v>196</v>
      </c>
      <c r="L203" s="36">
        <f>INPUT!M201</f>
        <v>1.4949083893629476</v>
      </c>
      <c r="M203" s="36">
        <f t="shared" si="31"/>
        <v>1.4</v>
      </c>
      <c r="N203" s="36">
        <f>IF(M203=0,0,LOOKUP(M203,PROCESSES1!$H$6:$H$34,PROCESSES1!$J$6:$J$34))</f>
        <v>461</v>
      </c>
      <c r="O203" s="36">
        <f>IF(M203=0,0,LOOKUP(M203,PROCESSES1!$H$6:$H$35,PROCESSES1!$L$6:$L$35))</f>
        <v>207</v>
      </c>
      <c r="R203" s="28" t="s">
        <v>27</v>
      </c>
      <c r="S203" s="70">
        <f t="shared" si="27"/>
        <v>207</v>
      </c>
      <c r="T203" s="70">
        <f t="shared" si="28"/>
        <v>216</v>
      </c>
      <c r="U203" s="70">
        <f t="shared" si="32"/>
        <v>9</v>
      </c>
      <c r="V203" s="3">
        <f>INPUT!$G$4*60</f>
        <v>352.2</v>
      </c>
      <c r="Y203" s="70">
        <v>196</v>
      </c>
      <c r="Z203" s="70">
        <f t="shared" si="29"/>
        <v>360</v>
      </c>
      <c r="AA203" s="70">
        <f t="shared" si="33"/>
        <v>0</v>
      </c>
      <c r="AB203" s="70">
        <f>(AA203)*(24.33333*INPUT!$G$10)</f>
        <v>0</v>
      </c>
      <c r="AC203" s="70">
        <f>IF(AB203&gt;0,((Y203^(PROCESSES1!$C$15))*AB203),0)</f>
        <v>0</v>
      </c>
      <c r="AK203" s="10"/>
      <c r="AL203" s="10"/>
      <c r="AN203" s="6"/>
      <c r="AO203" s="10"/>
      <c r="AP203" s="6"/>
      <c r="AQ203" s="10"/>
    </row>
    <row r="204" spans="2:57">
      <c r="B204" s="28" t="s">
        <v>28</v>
      </c>
      <c r="C204" s="27">
        <f>INPUT!K202</f>
        <v>197</v>
      </c>
      <c r="D204" s="36">
        <f>INPUT!L202</f>
        <v>1.3178434581953722</v>
      </c>
      <c r="E204" s="27">
        <f t="shared" si="30"/>
        <v>1.4000000000000001</v>
      </c>
      <c r="F204" s="27">
        <f>LOOKUP(E204,PROCESSES1!$H$6:$H$34,PROCESSES1!$J$6:$J$34)</f>
        <v>490</v>
      </c>
      <c r="G204" s="27">
        <f>LOOKUP(E204,PROCESSES1!$H$6:$H$35,PROCESSES1!$L$6:$L$35)</f>
        <v>220</v>
      </c>
      <c r="J204" s="28" t="s">
        <v>28</v>
      </c>
      <c r="K204" s="36">
        <f>INPUT!K202</f>
        <v>197</v>
      </c>
      <c r="L204" s="36">
        <f>INPUT!M202</f>
        <v>1.3155797482382507</v>
      </c>
      <c r="M204" s="36">
        <f t="shared" si="31"/>
        <v>1.3</v>
      </c>
      <c r="N204" s="36">
        <f>IF(M204=0,0,LOOKUP(M204,PROCESSES1!$H$6:$H$34,PROCESSES1!$J$6:$J$34))</f>
        <v>461</v>
      </c>
      <c r="O204" s="36">
        <f>IF(M204=0,0,LOOKUP(M204,PROCESSES1!$H$6:$H$35,PROCESSES1!$L$6:$L$35))</f>
        <v>207</v>
      </c>
      <c r="R204" s="28" t="s">
        <v>28</v>
      </c>
      <c r="S204" s="70">
        <f t="shared" si="27"/>
        <v>207</v>
      </c>
      <c r="T204" s="70">
        <f t="shared" si="28"/>
        <v>220</v>
      </c>
      <c r="U204" s="70">
        <f t="shared" si="32"/>
        <v>13</v>
      </c>
      <c r="V204" s="3">
        <f>INPUT!$G$4*60</f>
        <v>352.2</v>
      </c>
      <c r="Y204" s="70">
        <v>197</v>
      </c>
      <c r="Z204" s="70">
        <f t="shared" si="29"/>
        <v>360</v>
      </c>
      <c r="AA204" s="70">
        <f t="shared" si="33"/>
        <v>0</v>
      </c>
      <c r="AB204" s="70">
        <f>(AA204)*(24.33333*INPUT!$G$10)</f>
        <v>0</v>
      </c>
      <c r="AC204" s="70">
        <f>IF(AB204&gt;0,((Y204^(PROCESSES1!$C$15))*AB204),0)</f>
        <v>0</v>
      </c>
      <c r="AK204" s="10"/>
      <c r="AL204" s="10"/>
      <c r="AN204" s="6"/>
      <c r="AO204" s="10"/>
      <c r="AP204" s="6"/>
      <c r="AQ204" s="10"/>
    </row>
    <row r="205" spans="2:57">
      <c r="B205" s="28" t="s">
        <v>29</v>
      </c>
      <c r="C205" s="27">
        <f>INPUT!K203</f>
        <v>198</v>
      </c>
      <c r="D205" s="36">
        <f>INPUT!L203</f>
        <v>0.57239665355960612</v>
      </c>
      <c r="E205" s="27">
        <f t="shared" si="30"/>
        <v>0.6</v>
      </c>
      <c r="F205" s="27">
        <f>LOOKUP(E205,PROCESSES1!$H$6:$H$34,PROCESSES1!$J$6:$J$34)</f>
        <v>165</v>
      </c>
      <c r="G205" s="27">
        <f>LOOKUP(E205,PROCESSES1!$H$6:$H$35,PROCESSES1!$L$6:$L$35)</f>
        <v>74</v>
      </c>
      <c r="J205" s="28" t="s">
        <v>29</v>
      </c>
      <c r="K205" s="36">
        <f>INPUT!K203</f>
        <v>198</v>
      </c>
      <c r="L205" s="36">
        <f>INPUT!M203</f>
        <v>0.57139056024532997</v>
      </c>
      <c r="M205" s="36">
        <f t="shared" si="31"/>
        <v>0.5</v>
      </c>
      <c r="N205" s="36">
        <f>IF(M205=0,0,LOOKUP(M205,PROCESSES1!$H$6:$H$34,PROCESSES1!$J$6:$J$34))</f>
        <v>129</v>
      </c>
      <c r="O205" s="36">
        <f>IF(M205=0,0,LOOKUP(M205,PROCESSES1!$H$6:$H$35,PROCESSES1!$L$6:$L$35))</f>
        <v>58</v>
      </c>
      <c r="R205" s="28" t="s">
        <v>29</v>
      </c>
      <c r="S205" s="70">
        <f t="shared" si="27"/>
        <v>58</v>
      </c>
      <c r="T205" s="70">
        <f t="shared" si="28"/>
        <v>74</v>
      </c>
      <c r="U205" s="70">
        <f t="shared" si="32"/>
        <v>16</v>
      </c>
      <c r="V205" s="3">
        <f>INPUT!$G$4*60</f>
        <v>352.2</v>
      </c>
      <c r="Y205" s="70">
        <v>198</v>
      </c>
      <c r="Z205" s="70">
        <f t="shared" si="29"/>
        <v>360</v>
      </c>
      <c r="AA205" s="70">
        <f t="shared" si="33"/>
        <v>0</v>
      </c>
      <c r="AB205" s="70">
        <f>(AA205)*(24.33333*INPUT!$G$10)</f>
        <v>0</v>
      </c>
      <c r="AC205" s="70">
        <f>IF(AB205&gt;0,((Y205^(PROCESSES1!$C$15))*AB205),0)</f>
        <v>0</v>
      </c>
      <c r="AK205" s="10"/>
      <c r="AL205" s="10"/>
      <c r="AN205" s="6"/>
      <c r="AO205" s="10"/>
      <c r="AP205" s="6"/>
      <c r="AQ205" s="10"/>
    </row>
    <row r="206" spans="2:57">
      <c r="B206" s="28" t="s">
        <v>30</v>
      </c>
      <c r="C206" s="27">
        <f>INPUT!K204</f>
        <v>199</v>
      </c>
      <c r="D206" s="36">
        <f>INPUT!L204</f>
        <v>8.6525075538079921E-2</v>
      </c>
      <c r="E206" s="27">
        <f t="shared" si="30"/>
        <v>0.1</v>
      </c>
      <c r="F206" s="27">
        <f>LOOKUP(E206,PROCESSES1!$H$6:$H$34,PROCESSES1!$J$6:$J$34)</f>
        <v>23</v>
      </c>
      <c r="G206" s="27">
        <f>LOOKUP(E206,PROCESSES1!$H$6:$H$35,PROCESSES1!$L$6:$L$35)</f>
        <v>10</v>
      </c>
      <c r="J206" s="28" t="s">
        <v>30</v>
      </c>
      <c r="K206" s="36">
        <f>INPUT!K204</f>
        <v>199</v>
      </c>
      <c r="L206" s="36">
        <f>INPUT!M204</f>
        <v>8.6399313873795486E-2</v>
      </c>
      <c r="M206" s="36">
        <f t="shared" si="31"/>
        <v>0</v>
      </c>
      <c r="N206" s="36">
        <f>IF(M206=0,0,LOOKUP(M206,PROCESSES1!$H$6:$H$34,PROCESSES1!$J$6:$J$34))</f>
        <v>0</v>
      </c>
      <c r="O206" s="36">
        <f>IF(M206=0,0,LOOKUP(M206,PROCESSES1!$H$6:$H$35,PROCESSES1!$L$6:$L$35))</f>
        <v>0</v>
      </c>
      <c r="R206" s="28" t="s">
        <v>30</v>
      </c>
      <c r="S206" s="70">
        <f t="shared" si="27"/>
        <v>0</v>
      </c>
      <c r="T206" s="70">
        <f t="shared" si="28"/>
        <v>10</v>
      </c>
      <c r="U206" s="70">
        <f t="shared" si="32"/>
        <v>10</v>
      </c>
      <c r="V206" s="3">
        <f>INPUT!$G$4*60</f>
        <v>352.2</v>
      </c>
      <c r="Y206" s="70">
        <v>199</v>
      </c>
      <c r="Z206" s="70">
        <f t="shared" si="29"/>
        <v>360</v>
      </c>
      <c r="AA206" s="70">
        <f t="shared" si="33"/>
        <v>0</v>
      </c>
      <c r="AB206" s="70">
        <f>(AA206)*(24.33333*INPUT!$G$10)</f>
        <v>0</v>
      </c>
      <c r="AC206" s="70">
        <f>IF(AB206&gt;0,((Y206^(PROCESSES1!$C$15))*AB206),0)</f>
        <v>0</v>
      </c>
      <c r="AK206" s="10"/>
      <c r="AL206" s="10"/>
      <c r="AN206" s="6"/>
      <c r="AO206" s="10"/>
      <c r="AP206" s="6"/>
      <c r="AQ206" s="10"/>
    </row>
    <row r="207" spans="2:57">
      <c r="B207" s="28" t="s">
        <v>31</v>
      </c>
      <c r="C207" s="27">
        <f>INPUT!K205</f>
        <v>200</v>
      </c>
      <c r="D207" s="36">
        <f>INPUT!L205</f>
        <v>0.61233130380795064</v>
      </c>
      <c r="E207" s="27">
        <f t="shared" si="30"/>
        <v>0.7</v>
      </c>
      <c r="F207" s="27">
        <f>LOOKUP(E207,PROCESSES1!$H$6:$H$34,PROCESSES1!$J$6:$J$34)</f>
        <v>165</v>
      </c>
      <c r="G207" s="27">
        <f>LOOKUP(E207,PROCESSES1!$H$6:$H$35,PROCESSES1!$L$6:$L$35)</f>
        <v>74</v>
      </c>
      <c r="J207" s="28" t="s">
        <v>31</v>
      </c>
      <c r="K207" s="36">
        <f>INPUT!K205</f>
        <v>200</v>
      </c>
      <c r="L207" s="36">
        <f>INPUT!M205</f>
        <v>0.6113252104936745</v>
      </c>
      <c r="M207" s="36">
        <f t="shared" si="31"/>
        <v>0.6</v>
      </c>
      <c r="N207" s="36">
        <f>IF(M207=0,0,LOOKUP(M207,PROCESSES1!$H$6:$H$34,PROCESSES1!$J$6:$J$34))</f>
        <v>165</v>
      </c>
      <c r="O207" s="36">
        <f>IF(M207=0,0,LOOKUP(M207,PROCESSES1!$H$6:$H$35,PROCESSES1!$L$6:$L$35))</f>
        <v>74</v>
      </c>
      <c r="R207" s="28" t="s">
        <v>31</v>
      </c>
      <c r="S207" s="70">
        <f t="shared" si="27"/>
        <v>74</v>
      </c>
      <c r="T207" s="70">
        <f t="shared" si="28"/>
        <v>74</v>
      </c>
      <c r="U207" s="70">
        <f t="shared" si="32"/>
        <v>0</v>
      </c>
      <c r="V207" s="3">
        <f>INPUT!$G$4*60</f>
        <v>352.2</v>
      </c>
      <c r="Y207" s="70">
        <v>200</v>
      </c>
      <c r="Z207" s="70">
        <f t="shared" si="29"/>
        <v>360</v>
      </c>
      <c r="AA207" s="70">
        <f t="shared" si="33"/>
        <v>0</v>
      </c>
      <c r="AB207" s="70">
        <f>(AA207)*(24.33333*INPUT!$G$10)</f>
        <v>0</v>
      </c>
      <c r="AC207" s="70">
        <f>IF(AB207&gt;0,((Y207^(PROCESSES1!$C$15))*AB207),0)</f>
        <v>0</v>
      </c>
      <c r="AK207" s="10"/>
      <c r="AL207" s="10"/>
      <c r="AN207" s="6"/>
      <c r="AO207" s="10"/>
      <c r="AP207" s="6"/>
      <c r="AQ207" s="10"/>
    </row>
    <row r="208" spans="2:57">
      <c r="B208" s="28" t="s">
        <v>32</v>
      </c>
      <c r="C208" s="27">
        <f>INPUT!K206</f>
        <v>201</v>
      </c>
      <c r="D208" s="36">
        <f>INPUT!L206</f>
        <v>1.058268231581132</v>
      </c>
      <c r="E208" s="27">
        <f t="shared" si="30"/>
        <v>1.1000000000000001</v>
      </c>
      <c r="F208" s="27">
        <f>LOOKUP(E208,PROCESSES1!$H$6:$H$34,PROCESSES1!$J$6:$J$34)</f>
        <v>378</v>
      </c>
      <c r="G208" s="27">
        <f>LOOKUP(E208,PROCESSES1!$H$6:$H$35,PROCESSES1!$L$6:$L$35)</f>
        <v>170</v>
      </c>
      <c r="J208" s="28" t="s">
        <v>32</v>
      </c>
      <c r="K208" s="36">
        <f>INPUT!K206</f>
        <v>201</v>
      </c>
      <c r="L208" s="36">
        <f>INPUT!M206</f>
        <v>1.0563818066168649</v>
      </c>
      <c r="M208" s="36">
        <f t="shared" si="31"/>
        <v>1</v>
      </c>
      <c r="N208" s="36">
        <f>IF(M208=0,0,LOOKUP(M208,PROCESSES1!$H$6:$H$34,PROCESSES1!$J$6:$J$34))</f>
        <v>334</v>
      </c>
      <c r="O208" s="36">
        <f>IF(M208=0,0,LOOKUP(M208,PROCESSES1!$H$6:$H$35,PROCESSES1!$L$6:$L$35))</f>
        <v>150</v>
      </c>
      <c r="R208" s="28" t="s">
        <v>32</v>
      </c>
      <c r="S208" s="70">
        <f t="shared" si="27"/>
        <v>150</v>
      </c>
      <c r="T208" s="70">
        <f t="shared" si="28"/>
        <v>170</v>
      </c>
      <c r="U208" s="70">
        <f t="shared" si="32"/>
        <v>20</v>
      </c>
      <c r="V208" s="3">
        <f>INPUT!$G$4*60</f>
        <v>352.2</v>
      </c>
      <c r="Y208" s="6"/>
      <c r="AB208" s="55"/>
      <c r="AC208" s="55"/>
      <c r="AD208" s="55"/>
      <c r="AE208" s="55"/>
      <c r="AF208" s="55"/>
      <c r="AG208" s="39"/>
      <c r="AH208" s="39"/>
      <c r="AI208" s="39"/>
      <c r="AJ208" s="55"/>
      <c r="AK208" s="55"/>
      <c r="AL208" s="55"/>
      <c r="AM208" s="55"/>
      <c r="AN208" s="55"/>
      <c r="AO208" s="55"/>
      <c r="AP208" s="39"/>
      <c r="AQ208" s="39"/>
      <c r="AR208" s="39"/>
      <c r="AS208" s="39"/>
      <c r="AT208" s="39"/>
      <c r="AU208" s="39"/>
      <c r="AV208" s="39"/>
      <c r="AW208" s="39"/>
      <c r="AX208" s="55"/>
      <c r="AY208" s="55"/>
      <c r="AZ208" s="55"/>
      <c r="BA208" s="39"/>
      <c r="BB208" s="6"/>
      <c r="BC208" s="10"/>
      <c r="BD208" s="6"/>
      <c r="BE208" s="10"/>
    </row>
    <row r="209" spans="2:57">
      <c r="B209" s="28" t="s">
        <v>33</v>
      </c>
      <c r="C209" s="27">
        <f>INPUT!K207</f>
        <v>202</v>
      </c>
      <c r="D209" s="36">
        <f>INPUT!L207</f>
        <v>1.4509589590231859</v>
      </c>
      <c r="E209" s="27">
        <f t="shared" si="30"/>
        <v>1.5</v>
      </c>
      <c r="F209" s="27">
        <f>LOOKUP(E209,PROCESSES1!$H$6:$H$34,PROCESSES1!$J$6:$J$34)</f>
        <v>479</v>
      </c>
      <c r="G209" s="27">
        <f>LOOKUP(E209,PROCESSES1!$H$6:$H$35,PROCESSES1!$L$6:$L$35)</f>
        <v>216</v>
      </c>
      <c r="J209" s="28" t="s">
        <v>33</v>
      </c>
      <c r="K209" s="36">
        <f>INPUT!K207</f>
        <v>202</v>
      </c>
      <c r="L209" s="36">
        <f>INPUT!M207</f>
        <v>1.4484437257374976</v>
      </c>
      <c r="M209" s="36">
        <f t="shared" si="31"/>
        <v>1.4</v>
      </c>
      <c r="N209" s="36">
        <f>IF(M209=0,0,LOOKUP(M209,PROCESSES1!$H$6:$H$34,PROCESSES1!$J$6:$J$34))</f>
        <v>461</v>
      </c>
      <c r="O209" s="36">
        <f>IF(M209=0,0,LOOKUP(M209,PROCESSES1!$H$6:$H$35,PROCESSES1!$L$6:$L$35))</f>
        <v>207</v>
      </c>
      <c r="R209" s="28" t="s">
        <v>33</v>
      </c>
      <c r="S209" s="70">
        <f t="shared" si="27"/>
        <v>207</v>
      </c>
      <c r="T209" s="70">
        <f t="shared" si="28"/>
        <v>216</v>
      </c>
      <c r="U209" s="70">
        <f t="shared" si="32"/>
        <v>9</v>
      </c>
      <c r="V209" s="3">
        <f>INPUT!$G$4*60</f>
        <v>352.2</v>
      </c>
      <c r="Y209" s="6"/>
      <c r="AB209" s="55"/>
      <c r="AC209" s="55"/>
      <c r="AD209" s="55"/>
      <c r="AE209" s="55"/>
      <c r="AF209" s="55"/>
      <c r="AG209" s="39"/>
      <c r="AH209" s="39"/>
      <c r="AI209" s="39"/>
      <c r="AJ209" s="55"/>
      <c r="AK209" s="55"/>
      <c r="AL209" s="55"/>
      <c r="AM209" s="55"/>
      <c r="AN209" s="55"/>
      <c r="AO209" s="55"/>
      <c r="AP209" s="39"/>
      <c r="AQ209" s="39"/>
      <c r="AR209" s="39"/>
      <c r="AS209" s="39"/>
      <c r="AT209" s="39"/>
      <c r="AU209" s="39"/>
      <c r="AV209" s="39"/>
      <c r="AW209" s="39"/>
      <c r="AX209" s="55"/>
      <c r="AY209" s="55"/>
      <c r="AZ209" s="55"/>
      <c r="BA209" s="39"/>
      <c r="BB209" s="6"/>
      <c r="BC209" s="10"/>
      <c r="BD209" s="6"/>
      <c r="BE209" s="10"/>
    </row>
    <row r="210" spans="2:57">
      <c r="B210" s="28" t="s">
        <v>34</v>
      </c>
      <c r="C210" s="27">
        <f>INPUT!K208</f>
        <v>203</v>
      </c>
      <c r="D210" s="36">
        <f>INPUT!L208</f>
        <v>1.3644338834851073</v>
      </c>
      <c r="E210" s="27">
        <f t="shared" si="30"/>
        <v>1.4000000000000001</v>
      </c>
      <c r="F210" s="27">
        <f>LOOKUP(E210,PROCESSES1!$H$6:$H$34,PROCESSES1!$J$6:$J$34)</f>
        <v>490</v>
      </c>
      <c r="G210" s="27">
        <f>LOOKUP(E210,PROCESSES1!$H$6:$H$35,PROCESSES1!$L$6:$L$35)</f>
        <v>220</v>
      </c>
      <c r="J210" s="28" t="s">
        <v>34</v>
      </c>
      <c r="K210" s="36">
        <f>INPUT!K208</f>
        <v>203</v>
      </c>
      <c r="L210" s="36">
        <f>INPUT!M208</f>
        <v>1.3620444118637025</v>
      </c>
      <c r="M210" s="36">
        <f t="shared" si="31"/>
        <v>1.3</v>
      </c>
      <c r="N210" s="36">
        <f>IF(M210=0,0,LOOKUP(M210,PROCESSES1!$H$6:$H$34,PROCESSES1!$J$6:$J$34))</f>
        <v>461</v>
      </c>
      <c r="O210" s="36">
        <f>IF(M210=0,0,LOOKUP(M210,PROCESSES1!$H$6:$H$35,PROCESSES1!$L$6:$L$35))</f>
        <v>207</v>
      </c>
      <c r="R210" s="28" t="s">
        <v>34</v>
      </c>
      <c r="S210" s="70">
        <f t="shared" si="27"/>
        <v>207</v>
      </c>
      <c r="T210" s="70">
        <f t="shared" si="28"/>
        <v>220</v>
      </c>
      <c r="U210" s="70">
        <f t="shared" si="32"/>
        <v>13</v>
      </c>
      <c r="V210" s="3">
        <f>INPUT!$G$4*60</f>
        <v>352.2</v>
      </c>
      <c r="Y210" s="6"/>
      <c r="AB210" s="55"/>
      <c r="AC210" s="55"/>
      <c r="AD210" s="55"/>
      <c r="AE210" s="55"/>
      <c r="AF210" s="55"/>
      <c r="AG210" s="39"/>
      <c r="AH210" s="39"/>
      <c r="AI210" s="39"/>
      <c r="AJ210" s="55"/>
      <c r="AK210" s="55"/>
      <c r="AL210" s="55"/>
      <c r="AM210" s="55"/>
      <c r="AN210" s="55"/>
      <c r="AO210" s="55"/>
      <c r="AP210" s="39"/>
      <c r="AQ210" s="39"/>
      <c r="AR210" s="39"/>
      <c r="AS210" s="39"/>
      <c r="AT210" s="39"/>
      <c r="AU210" s="39"/>
      <c r="AV210" s="39"/>
      <c r="AW210" s="39"/>
      <c r="AX210" s="55"/>
      <c r="AY210" s="55"/>
      <c r="AZ210" s="55"/>
      <c r="BA210" s="39"/>
      <c r="BB210" s="6"/>
      <c r="BC210" s="10"/>
      <c r="BD210" s="6"/>
      <c r="BE210" s="10"/>
    </row>
    <row r="211" spans="2:57">
      <c r="B211" s="28" t="s">
        <v>35</v>
      </c>
      <c r="C211" s="27">
        <f>INPUT!K209</f>
        <v>204</v>
      </c>
      <c r="D211" s="36">
        <f>INPUT!L209</f>
        <v>0.96508738100166136</v>
      </c>
      <c r="E211" s="27">
        <f t="shared" si="30"/>
        <v>1</v>
      </c>
      <c r="F211" s="27">
        <f>LOOKUP(E211,PROCESSES1!$H$6:$H$34,PROCESSES1!$J$6:$J$34)</f>
        <v>334</v>
      </c>
      <c r="G211" s="27">
        <f>LOOKUP(E211,PROCESSES1!$H$6:$H$35,PROCESSES1!$L$6:$L$35)</f>
        <v>150</v>
      </c>
      <c r="J211" s="28" t="s">
        <v>35</v>
      </c>
      <c r="K211" s="36">
        <f>INPUT!K209</f>
        <v>204</v>
      </c>
      <c r="L211" s="36">
        <f>INPUT!M209</f>
        <v>0.9634524793659629</v>
      </c>
      <c r="M211" s="36">
        <f t="shared" si="31"/>
        <v>0.9</v>
      </c>
      <c r="N211" s="36">
        <f>IF(M211=0,0,LOOKUP(M211,PROCESSES1!$H$6:$H$34,PROCESSES1!$J$6:$J$34))</f>
        <v>289</v>
      </c>
      <c r="O211" s="36">
        <f>IF(M211=0,0,LOOKUP(M211,PROCESSES1!$H$6:$H$35,PROCESSES1!$L$6:$L$35))</f>
        <v>130</v>
      </c>
      <c r="R211" s="28" t="s">
        <v>35</v>
      </c>
      <c r="S211" s="70">
        <f t="shared" si="27"/>
        <v>130</v>
      </c>
      <c r="T211" s="70">
        <f t="shared" si="28"/>
        <v>150</v>
      </c>
      <c r="U211" s="70">
        <f t="shared" si="32"/>
        <v>20</v>
      </c>
      <c r="V211" s="3">
        <f>INPUT!$G$4*60</f>
        <v>352.2</v>
      </c>
      <c r="Y211" s="6"/>
      <c r="AB211" s="55"/>
      <c r="AC211" s="55"/>
      <c r="AD211" s="55"/>
      <c r="AE211" s="55"/>
      <c r="AF211" s="55"/>
      <c r="AG211" s="39"/>
      <c r="AH211" s="39"/>
      <c r="AI211" s="39"/>
      <c r="AJ211" s="55"/>
      <c r="AK211" s="55"/>
      <c r="AL211" s="55"/>
      <c r="AM211" s="55"/>
      <c r="AN211" s="55"/>
      <c r="AO211" s="55"/>
      <c r="AP211" s="39"/>
      <c r="AQ211" s="39"/>
      <c r="AR211" s="39"/>
      <c r="AS211" s="39"/>
      <c r="AT211" s="39"/>
      <c r="AU211" s="39"/>
      <c r="AV211" s="39"/>
      <c r="AW211" s="39"/>
      <c r="AX211" s="55"/>
      <c r="AY211" s="55"/>
      <c r="AZ211" s="55"/>
      <c r="BA211" s="39"/>
      <c r="BB211" s="6"/>
      <c r="BC211" s="10"/>
      <c r="BD211" s="6"/>
      <c r="BE211" s="10"/>
    </row>
    <row r="212" spans="2:57">
      <c r="B212" s="29" t="s">
        <v>24</v>
      </c>
      <c r="C212" s="27">
        <f>INPUT!K210</f>
        <v>205</v>
      </c>
      <c r="D212" s="36">
        <f>INPUT!L210</f>
        <v>0.12978761330711988</v>
      </c>
      <c r="E212" s="27">
        <f t="shared" si="30"/>
        <v>0.2</v>
      </c>
      <c r="F212" s="27">
        <f>LOOKUP(E212,PROCESSES1!$H$6:$H$34,PROCESSES1!$J$6:$J$34)</f>
        <v>41</v>
      </c>
      <c r="G212" s="27">
        <f>LOOKUP(E212,PROCESSES1!$H$6:$H$35,PROCESSES1!$L$6:$L$35)</f>
        <v>19</v>
      </c>
      <c r="J212" s="29" t="s">
        <v>24</v>
      </c>
      <c r="K212" s="36">
        <f>INPUT!K210</f>
        <v>205</v>
      </c>
      <c r="L212" s="36">
        <f>INPUT!M210</f>
        <v>0.1294103283142666</v>
      </c>
      <c r="M212" s="36">
        <f t="shared" si="31"/>
        <v>0.1</v>
      </c>
      <c r="N212" s="36">
        <f>IF(M212=0,0,LOOKUP(M212,PROCESSES1!$H$6:$H$34,PROCESSES1!$J$6:$J$34))</f>
        <v>23</v>
      </c>
      <c r="O212" s="36">
        <f>IF(M212=0,0,LOOKUP(M212,PROCESSES1!$H$6:$H$35,PROCESSES1!$L$6:$L$35))</f>
        <v>10</v>
      </c>
      <c r="R212" s="29" t="s">
        <v>24</v>
      </c>
      <c r="S212" s="70">
        <f t="shared" si="27"/>
        <v>10</v>
      </c>
      <c r="T212" s="70">
        <f t="shared" si="28"/>
        <v>19</v>
      </c>
      <c r="U212" s="70">
        <f t="shared" si="32"/>
        <v>9</v>
      </c>
      <c r="V212" s="3">
        <f>INPUT!$G$4*60</f>
        <v>352.2</v>
      </c>
      <c r="Y212" s="6"/>
      <c r="AB212" s="55"/>
      <c r="AC212" s="55"/>
      <c r="AD212" s="55"/>
      <c r="AE212" s="55"/>
      <c r="AF212" s="55"/>
      <c r="AG212" s="39"/>
      <c r="AH212" s="39"/>
      <c r="AI212" s="39"/>
      <c r="AJ212" s="55"/>
      <c r="AK212" s="55"/>
      <c r="AL212" s="55"/>
      <c r="AM212" s="55"/>
      <c r="AN212" s="55"/>
      <c r="AO212" s="55"/>
      <c r="AP212" s="39"/>
      <c r="AQ212" s="39"/>
      <c r="AR212" s="39"/>
      <c r="AS212" s="39"/>
      <c r="AT212" s="39"/>
      <c r="AU212" s="39"/>
      <c r="AV212" s="39"/>
      <c r="AW212" s="39"/>
      <c r="AX212" s="55"/>
      <c r="AY212" s="55"/>
      <c r="AZ212" s="55"/>
      <c r="BA212" s="39"/>
      <c r="BB212" s="6"/>
      <c r="BC212" s="10"/>
      <c r="BD212" s="6"/>
      <c r="BE212" s="10"/>
    </row>
    <row r="213" spans="2:57">
      <c r="B213" s="29" t="s">
        <v>25</v>
      </c>
      <c r="C213" s="27">
        <f>INPUT!K211</f>
        <v>206</v>
      </c>
      <c r="D213" s="36">
        <f>INPUT!L211</f>
        <v>7.6541412975993789E-2</v>
      </c>
      <c r="E213" s="27">
        <f t="shared" si="30"/>
        <v>0.1</v>
      </c>
      <c r="F213" s="27">
        <f>LOOKUP(E213,PROCESSES1!$H$6:$H$34,PROCESSES1!$J$6:$J$34)</f>
        <v>23</v>
      </c>
      <c r="G213" s="27">
        <f>LOOKUP(E213,PROCESSES1!$H$6:$H$35,PROCESSES1!$L$6:$L$35)</f>
        <v>10</v>
      </c>
      <c r="J213" s="29" t="s">
        <v>25</v>
      </c>
      <c r="K213" s="36">
        <f>INPUT!K211</f>
        <v>206</v>
      </c>
      <c r="L213" s="36">
        <f>INPUT!M211</f>
        <v>7.4403464683158088E-2</v>
      </c>
      <c r="M213" s="36">
        <f t="shared" si="31"/>
        <v>0</v>
      </c>
      <c r="N213" s="36">
        <f>IF(M213=0,0,LOOKUP(M213,PROCESSES1!$H$6:$H$34,PROCESSES1!$J$6:$J$34))</f>
        <v>0</v>
      </c>
      <c r="O213" s="36">
        <f>IF(M213=0,0,LOOKUP(M213,PROCESSES1!$H$6:$H$35,PROCESSES1!$L$6:$L$35))</f>
        <v>0</v>
      </c>
      <c r="R213" s="29" t="s">
        <v>25</v>
      </c>
      <c r="S213" s="70">
        <f t="shared" si="27"/>
        <v>0</v>
      </c>
      <c r="T213" s="70">
        <f t="shared" si="28"/>
        <v>10</v>
      </c>
      <c r="U213" s="70">
        <f t="shared" si="32"/>
        <v>10</v>
      </c>
      <c r="V213" s="3">
        <f>INPUT!$G$4*60</f>
        <v>352.2</v>
      </c>
      <c r="Y213" s="6"/>
      <c r="AB213" s="55"/>
      <c r="AC213" s="55"/>
      <c r="AD213" s="55"/>
      <c r="AE213" s="55"/>
      <c r="AF213" s="55"/>
      <c r="AG213" s="39"/>
      <c r="AH213" s="39"/>
      <c r="AI213" s="39"/>
      <c r="AJ213" s="55"/>
      <c r="AK213" s="55"/>
      <c r="AL213" s="55"/>
      <c r="AM213" s="55"/>
      <c r="AN213" s="55"/>
      <c r="AO213" s="55"/>
      <c r="AP213" s="39"/>
      <c r="AQ213" s="39"/>
      <c r="AR213" s="39"/>
      <c r="AS213" s="39"/>
      <c r="AT213" s="39"/>
      <c r="AU213" s="39"/>
      <c r="AV213" s="39"/>
      <c r="AW213" s="39"/>
      <c r="AX213" s="55"/>
      <c r="AY213" s="55"/>
      <c r="AZ213" s="55"/>
      <c r="BA213" s="39"/>
      <c r="BB213" s="6"/>
      <c r="BC213" s="10"/>
      <c r="BD213" s="6"/>
      <c r="BE213" s="10"/>
    </row>
    <row r="214" spans="2:57">
      <c r="B214" s="29" t="s">
        <v>26</v>
      </c>
      <c r="C214" s="27">
        <f>INPUT!K212</f>
        <v>207</v>
      </c>
      <c r="D214" s="36">
        <f>INPUT!L212</f>
        <v>1.4076964212541461</v>
      </c>
      <c r="E214" s="27">
        <f t="shared" si="30"/>
        <v>1.5</v>
      </c>
      <c r="F214" s="27">
        <f>LOOKUP(E214,PROCESSES1!$H$6:$H$34,PROCESSES1!$J$6:$J$34)</f>
        <v>479</v>
      </c>
      <c r="G214" s="27">
        <f>LOOKUP(E214,PROCESSES1!$H$6:$H$35,PROCESSES1!$L$6:$L$35)</f>
        <v>216</v>
      </c>
      <c r="J214" s="29" t="s">
        <v>26</v>
      </c>
      <c r="K214" s="36">
        <f>INPUT!K212</f>
        <v>207</v>
      </c>
      <c r="L214" s="36">
        <f>INPUT!M212</f>
        <v>1.4039235713256131</v>
      </c>
      <c r="M214" s="36">
        <f t="shared" si="31"/>
        <v>1.4</v>
      </c>
      <c r="N214" s="36">
        <f>IF(M214=0,0,LOOKUP(M214,PROCESSES1!$H$6:$H$34,PROCESSES1!$J$6:$J$34))</f>
        <v>461</v>
      </c>
      <c r="O214" s="36">
        <f>IF(M214=0,0,LOOKUP(M214,PROCESSES1!$H$6:$H$35,PROCESSES1!$L$6:$L$35))</f>
        <v>207</v>
      </c>
      <c r="R214" s="29" t="s">
        <v>26</v>
      </c>
      <c r="S214" s="70">
        <f t="shared" si="27"/>
        <v>207</v>
      </c>
      <c r="T214" s="70">
        <f t="shared" si="28"/>
        <v>216</v>
      </c>
      <c r="U214" s="70">
        <f t="shared" si="32"/>
        <v>9</v>
      </c>
      <c r="V214" s="3">
        <f>INPUT!$G$4*60</f>
        <v>352.2</v>
      </c>
      <c r="Y214" s="6"/>
      <c r="AB214" s="55"/>
      <c r="AC214" s="55"/>
      <c r="AD214" s="55"/>
      <c r="AE214" s="55"/>
      <c r="AF214" s="55"/>
      <c r="AG214" s="39"/>
      <c r="AH214" s="39"/>
      <c r="AI214" s="39"/>
      <c r="AJ214" s="55"/>
      <c r="AK214" s="55"/>
      <c r="AL214" s="55"/>
      <c r="AM214" s="55"/>
      <c r="AN214" s="55"/>
      <c r="AO214" s="55"/>
      <c r="AP214" s="39"/>
      <c r="AQ214" s="39"/>
      <c r="AR214" s="39"/>
      <c r="AS214" s="39"/>
      <c r="AT214" s="39"/>
      <c r="AU214" s="39"/>
      <c r="AV214" s="39"/>
      <c r="AW214" s="39"/>
      <c r="AX214" s="55"/>
      <c r="AY214" s="55"/>
      <c r="AZ214" s="55"/>
      <c r="BA214" s="39"/>
      <c r="BB214" s="6"/>
      <c r="BC214" s="10"/>
      <c r="BD214" s="6"/>
      <c r="BE214" s="10"/>
    </row>
    <row r="215" spans="2:57">
      <c r="B215" s="29" t="s">
        <v>27</v>
      </c>
      <c r="C215" s="27">
        <f>INPUT!K213</f>
        <v>208</v>
      </c>
      <c r="D215" s="36">
        <f>INPUT!L213</f>
        <v>1.4542868465438814</v>
      </c>
      <c r="E215" s="27">
        <f t="shared" si="30"/>
        <v>1.5</v>
      </c>
      <c r="F215" s="27">
        <f>LOOKUP(E215,PROCESSES1!$H$6:$H$34,PROCESSES1!$J$6:$J$34)</f>
        <v>479</v>
      </c>
      <c r="G215" s="27">
        <f>LOOKUP(E215,PROCESSES1!$H$6:$H$35,PROCESSES1!$L$6:$L$35)</f>
        <v>216</v>
      </c>
      <c r="J215" s="29" t="s">
        <v>27</v>
      </c>
      <c r="K215" s="36">
        <f>INPUT!K213</f>
        <v>208</v>
      </c>
      <c r="L215" s="36">
        <f>INPUT!M213</f>
        <v>1.4503253541189209</v>
      </c>
      <c r="M215" s="36">
        <f t="shared" si="31"/>
        <v>1.4</v>
      </c>
      <c r="N215" s="36">
        <f>IF(M215=0,0,LOOKUP(M215,PROCESSES1!$H$6:$H$34,PROCESSES1!$J$6:$J$34))</f>
        <v>461</v>
      </c>
      <c r="O215" s="36">
        <f>IF(M215=0,0,LOOKUP(M215,PROCESSES1!$H$6:$H$35,PROCESSES1!$L$6:$L$35))</f>
        <v>207</v>
      </c>
      <c r="R215" s="29" t="s">
        <v>27</v>
      </c>
      <c r="S215" s="70">
        <f t="shared" si="27"/>
        <v>207</v>
      </c>
      <c r="T215" s="70">
        <f t="shared" si="28"/>
        <v>216</v>
      </c>
      <c r="U215" s="70">
        <f t="shared" si="32"/>
        <v>9</v>
      </c>
      <c r="V215" s="3">
        <f>INPUT!$G$4*60</f>
        <v>352.2</v>
      </c>
      <c r="Y215" s="6"/>
      <c r="AB215" s="55"/>
      <c r="AC215" s="55"/>
      <c r="AD215" s="55"/>
      <c r="AE215" s="55"/>
      <c r="AF215" s="55"/>
      <c r="AG215" s="39"/>
      <c r="AH215" s="39"/>
      <c r="AI215" s="39"/>
      <c r="AJ215" s="55"/>
      <c r="AK215" s="55"/>
      <c r="AL215" s="55"/>
      <c r="AM215" s="55"/>
      <c r="AN215" s="55"/>
      <c r="AO215" s="55"/>
      <c r="AP215" s="39"/>
      <c r="AQ215" s="39"/>
      <c r="AR215" s="39"/>
      <c r="AS215" s="39"/>
      <c r="AT215" s="39"/>
      <c r="AU215" s="39"/>
      <c r="AV215" s="39"/>
      <c r="AW215" s="39"/>
      <c r="AX215" s="55"/>
      <c r="AY215" s="55"/>
      <c r="AZ215" s="55"/>
      <c r="BA215" s="39"/>
      <c r="BB215" s="6"/>
      <c r="BC215" s="10"/>
      <c r="BD215" s="6"/>
      <c r="BE215" s="10"/>
    </row>
    <row r="216" spans="2:57">
      <c r="B216" s="29" t="s">
        <v>28</v>
      </c>
      <c r="C216" s="27">
        <f>INPUT!K214</f>
        <v>209</v>
      </c>
      <c r="D216" s="36">
        <f>INPUT!L214</f>
        <v>1.2779088079470275</v>
      </c>
      <c r="E216" s="27">
        <f t="shared" si="30"/>
        <v>1.3</v>
      </c>
      <c r="F216" s="27">
        <f>LOOKUP(E216,PROCESSES1!$H$6:$H$34,PROCESSES1!$J$6:$J$34)</f>
        <v>461</v>
      </c>
      <c r="G216" s="27">
        <f>LOOKUP(E216,PROCESSES1!$H$6:$H$35,PROCESSES1!$L$6:$L$35)</f>
        <v>207</v>
      </c>
      <c r="J216" s="29" t="s">
        <v>28</v>
      </c>
      <c r="K216" s="36">
        <f>INPUT!K214</f>
        <v>209</v>
      </c>
      <c r="L216" s="36">
        <f>INPUT!M214</f>
        <v>1.2745132430113462</v>
      </c>
      <c r="M216" s="36">
        <f t="shared" si="31"/>
        <v>1.2</v>
      </c>
      <c r="N216" s="36">
        <f>IF(M216=0,0,LOOKUP(M216,PROCESSES1!$H$6:$H$34,PROCESSES1!$J$6:$J$34))</f>
        <v>378</v>
      </c>
      <c r="O216" s="36">
        <f>IF(M216=0,0,LOOKUP(M216,PROCESSES1!$H$6:$H$35,PROCESSES1!$L$6:$L$35))</f>
        <v>170</v>
      </c>
      <c r="R216" s="29" t="s">
        <v>28</v>
      </c>
      <c r="S216" s="70">
        <f t="shared" si="27"/>
        <v>170</v>
      </c>
      <c r="T216" s="70">
        <f t="shared" si="28"/>
        <v>207</v>
      </c>
      <c r="U216" s="70">
        <f t="shared" si="32"/>
        <v>37</v>
      </c>
      <c r="V216" s="3">
        <f>INPUT!$G$4*60</f>
        <v>352.2</v>
      </c>
      <c r="Y216" s="6"/>
      <c r="AB216" s="55"/>
      <c r="AC216" s="55"/>
      <c r="AD216" s="55"/>
      <c r="AE216" s="55"/>
      <c r="AF216" s="55"/>
      <c r="AG216" s="39"/>
      <c r="AH216" s="39"/>
      <c r="AI216" s="39"/>
      <c r="AJ216" s="55"/>
      <c r="AK216" s="55"/>
      <c r="AL216" s="55"/>
      <c r="AM216" s="55"/>
      <c r="AN216" s="55"/>
      <c r="AO216" s="55"/>
      <c r="AP216" s="39"/>
      <c r="AQ216" s="39"/>
      <c r="AR216" s="39"/>
      <c r="AS216" s="39"/>
      <c r="AT216" s="39"/>
      <c r="AU216" s="39"/>
      <c r="AV216" s="39"/>
      <c r="AW216" s="39"/>
      <c r="AX216" s="55"/>
      <c r="AY216" s="55"/>
      <c r="AZ216" s="55"/>
      <c r="BA216" s="39"/>
      <c r="BB216" s="6"/>
      <c r="BC216" s="10"/>
      <c r="BD216" s="6"/>
      <c r="BE216" s="10"/>
    </row>
    <row r="217" spans="2:57">
      <c r="B217" s="29" t="s">
        <v>29</v>
      </c>
      <c r="C217" s="27">
        <f>INPUT!K215</f>
        <v>210</v>
      </c>
      <c r="D217" s="36">
        <f>INPUT!L215</f>
        <v>0.55575721595612915</v>
      </c>
      <c r="E217" s="27">
        <f t="shared" si="30"/>
        <v>0.6</v>
      </c>
      <c r="F217" s="27">
        <f>LOOKUP(E217,PROCESSES1!$H$6:$H$34,PROCESSES1!$J$6:$J$34)</f>
        <v>165</v>
      </c>
      <c r="G217" s="27">
        <f>LOOKUP(E217,PROCESSES1!$H$6:$H$35,PROCESSES1!$L$6:$L$35)</f>
        <v>74</v>
      </c>
      <c r="J217" s="29" t="s">
        <v>29</v>
      </c>
      <c r="K217" s="36">
        <f>INPUT!K215</f>
        <v>210</v>
      </c>
      <c r="L217" s="36">
        <f>INPUT!M215</f>
        <v>0.55424807598471526</v>
      </c>
      <c r="M217" s="36">
        <f t="shared" si="31"/>
        <v>0.5</v>
      </c>
      <c r="N217" s="36">
        <f>IF(M217=0,0,LOOKUP(M217,PROCESSES1!$H$6:$H$34,PROCESSES1!$J$6:$J$34))</f>
        <v>129</v>
      </c>
      <c r="O217" s="36">
        <f>IF(M217=0,0,LOOKUP(M217,PROCESSES1!$H$6:$H$35,PROCESSES1!$L$6:$L$35))</f>
        <v>58</v>
      </c>
      <c r="R217" s="29" t="s">
        <v>29</v>
      </c>
      <c r="S217" s="70">
        <f t="shared" si="27"/>
        <v>58</v>
      </c>
      <c r="T217" s="70">
        <f t="shared" si="28"/>
        <v>74</v>
      </c>
      <c r="U217" s="70">
        <f t="shared" si="32"/>
        <v>16</v>
      </c>
      <c r="V217" s="3">
        <f>INPUT!$G$4*60</f>
        <v>352.2</v>
      </c>
      <c r="Y217" s="6"/>
      <c r="AB217" s="55"/>
      <c r="AC217" s="55"/>
      <c r="AD217" s="55"/>
      <c r="AE217" s="55"/>
      <c r="AF217" s="55"/>
      <c r="AG217" s="39"/>
      <c r="AH217" s="39"/>
      <c r="AI217" s="39"/>
      <c r="AJ217" s="55"/>
      <c r="AK217" s="55"/>
      <c r="AL217" s="55"/>
      <c r="AM217" s="55"/>
      <c r="AN217" s="55"/>
      <c r="AO217" s="55"/>
      <c r="AP217" s="39"/>
      <c r="AQ217" s="39"/>
      <c r="AR217" s="39"/>
      <c r="AS217" s="39"/>
      <c r="AT217" s="39"/>
      <c r="AU217" s="39"/>
      <c r="AV217" s="39"/>
      <c r="AW217" s="39"/>
      <c r="AX217" s="55"/>
      <c r="AY217" s="55"/>
      <c r="AZ217" s="55"/>
      <c r="BA217" s="39"/>
      <c r="BB217" s="6"/>
      <c r="BC217" s="10"/>
      <c r="BD217" s="6"/>
      <c r="BE217" s="10"/>
    </row>
    <row r="218" spans="2:57">
      <c r="B218" s="29" t="s">
        <v>30</v>
      </c>
      <c r="C218" s="27">
        <f>INPUT!K216</f>
        <v>211</v>
      </c>
      <c r="D218" s="36">
        <f>INPUT!L216</f>
        <v>8.3197188017384544E-2</v>
      </c>
      <c r="E218" s="27">
        <f t="shared" si="30"/>
        <v>0.1</v>
      </c>
      <c r="F218" s="27">
        <f>LOOKUP(E218,PROCESSES1!$H$6:$H$34,PROCESSES1!$J$6:$J$34)</f>
        <v>23</v>
      </c>
      <c r="G218" s="27">
        <f>LOOKUP(E218,PROCESSES1!$H$6:$H$35,PROCESSES1!$L$6:$L$35)</f>
        <v>10</v>
      </c>
      <c r="J218" s="29" t="s">
        <v>30</v>
      </c>
      <c r="K218" s="36">
        <f>INPUT!K216</f>
        <v>211</v>
      </c>
      <c r="L218" s="36">
        <f>INPUT!M216</f>
        <v>8.3008545520957877E-2</v>
      </c>
      <c r="M218" s="36">
        <f t="shared" si="31"/>
        <v>0</v>
      </c>
      <c r="N218" s="36">
        <f>IF(M218=0,0,LOOKUP(M218,PROCESSES1!$H$6:$H$34,PROCESSES1!$J$6:$J$34))</f>
        <v>0</v>
      </c>
      <c r="O218" s="36">
        <f>IF(M218=0,0,LOOKUP(M218,PROCESSES1!$H$6:$H$35,PROCESSES1!$L$6:$L$35))</f>
        <v>0</v>
      </c>
      <c r="R218" s="29" t="s">
        <v>30</v>
      </c>
      <c r="S218" s="70">
        <f t="shared" si="27"/>
        <v>0</v>
      </c>
      <c r="T218" s="70">
        <f t="shared" si="28"/>
        <v>10</v>
      </c>
      <c r="U218" s="70">
        <f t="shared" si="32"/>
        <v>10</v>
      </c>
      <c r="V218" s="3">
        <f>INPUT!$G$4*60</f>
        <v>352.2</v>
      </c>
      <c r="Y218" s="6"/>
      <c r="AB218" s="55"/>
      <c r="AC218" s="55"/>
      <c r="AD218" s="55"/>
      <c r="AE218" s="55"/>
      <c r="AF218" s="55"/>
      <c r="AG218" s="39"/>
      <c r="AH218" s="39"/>
      <c r="AI218" s="39"/>
      <c r="AJ218" s="55"/>
      <c r="AK218" s="55"/>
      <c r="AL218" s="55"/>
      <c r="AM218" s="55"/>
      <c r="AN218" s="55"/>
      <c r="AO218" s="55"/>
      <c r="AP218" s="39"/>
      <c r="AQ218" s="39"/>
      <c r="AR218" s="39"/>
      <c r="AS218" s="39"/>
      <c r="AT218" s="39"/>
      <c r="AU218" s="39"/>
      <c r="AV218" s="39"/>
      <c r="AW218" s="39"/>
      <c r="AX218" s="55"/>
      <c r="AY218" s="55"/>
      <c r="AZ218" s="55"/>
      <c r="BA218" s="39"/>
      <c r="BB218" s="6"/>
      <c r="BC218" s="10"/>
      <c r="BD218" s="6"/>
      <c r="BE218" s="10"/>
    </row>
    <row r="219" spans="2:57">
      <c r="B219" s="29" t="s">
        <v>31</v>
      </c>
      <c r="C219" s="27">
        <f>INPUT!K217</f>
        <v>212</v>
      </c>
      <c r="D219" s="36">
        <f>INPUT!L217</f>
        <v>0.59236397868377832</v>
      </c>
      <c r="E219" s="27">
        <f t="shared" si="30"/>
        <v>0.6</v>
      </c>
      <c r="F219" s="27">
        <f>LOOKUP(E219,PROCESSES1!$H$6:$H$34,PROCESSES1!$J$6:$J$34)</f>
        <v>165</v>
      </c>
      <c r="G219" s="27">
        <f>LOOKUP(E219,PROCESSES1!$H$6:$H$35,PROCESSES1!$L$6:$L$35)</f>
        <v>74</v>
      </c>
      <c r="J219" s="29" t="s">
        <v>31</v>
      </c>
      <c r="K219" s="36">
        <f>INPUT!K217</f>
        <v>212</v>
      </c>
      <c r="L219" s="36">
        <f>INPUT!M217</f>
        <v>0.59085483871236444</v>
      </c>
      <c r="M219" s="36">
        <f t="shared" si="31"/>
        <v>0.5</v>
      </c>
      <c r="N219" s="36">
        <f>IF(M219=0,0,LOOKUP(M219,PROCESSES1!$H$6:$H$34,PROCESSES1!$J$6:$J$34))</f>
        <v>129</v>
      </c>
      <c r="O219" s="36">
        <f>IF(M219=0,0,LOOKUP(M219,PROCESSES1!$H$6:$H$35,PROCESSES1!$L$6:$L$35))</f>
        <v>58</v>
      </c>
      <c r="R219" s="29" t="s">
        <v>31</v>
      </c>
      <c r="S219" s="70">
        <f t="shared" si="27"/>
        <v>58</v>
      </c>
      <c r="T219" s="70">
        <f t="shared" si="28"/>
        <v>74</v>
      </c>
      <c r="U219" s="70">
        <f t="shared" si="32"/>
        <v>16</v>
      </c>
      <c r="V219" s="3">
        <f>INPUT!$G$4*60</f>
        <v>352.2</v>
      </c>
      <c r="Y219" s="6"/>
      <c r="AB219" s="55"/>
      <c r="AC219" s="55"/>
      <c r="AD219" s="55"/>
      <c r="AE219" s="55"/>
      <c r="AF219" s="55"/>
      <c r="AG219" s="39"/>
      <c r="AH219" s="39"/>
      <c r="AI219" s="39"/>
      <c r="AJ219" s="55"/>
      <c r="AK219" s="55"/>
      <c r="AL219" s="55"/>
      <c r="AM219" s="55"/>
      <c r="AN219" s="55"/>
      <c r="AO219" s="55"/>
      <c r="AP219" s="39"/>
      <c r="AQ219" s="39"/>
      <c r="AR219" s="39"/>
      <c r="AS219" s="39"/>
      <c r="AT219" s="39"/>
      <c r="AU219" s="39"/>
      <c r="AV219" s="39"/>
      <c r="AW219" s="39"/>
      <c r="AX219" s="55"/>
      <c r="AY219" s="55"/>
      <c r="AZ219" s="55"/>
      <c r="BA219" s="39"/>
      <c r="BB219" s="6"/>
      <c r="BC219" s="10"/>
      <c r="BD219" s="6"/>
      <c r="BE219" s="10"/>
    </row>
    <row r="220" spans="2:57">
      <c r="B220" s="29" t="s">
        <v>32</v>
      </c>
      <c r="C220" s="27">
        <f>INPUT!K218</f>
        <v>213</v>
      </c>
      <c r="D220" s="36">
        <f>INPUT!L218</f>
        <v>1.0283172438948736</v>
      </c>
      <c r="E220" s="27">
        <f t="shared" si="30"/>
        <v>1.1000000000000001</v>
      </c>
      <c r="F220" s="27">
        <f>LOOKUP(E220,PROCESSES1!$H$6:$H$34,PROCESSES1!$J$6:$J$34)</f>
        <v>378</v>
      </c>
      <c r="G220" s="27">
        <f>LOOKUP(E220,PROCESSES1!$H$6:$H$35,PROCESSES1!$L$6:$L$35)</f>
        <v>170</v>
      </c>
      <c r="J220" s="29" t="s">
        <v>32</v>
      </c>
      <c r="K220" s="36">
        <f>INPUT!K218</f>
        <v>213</v>
      </c>
      <c r="L220" s="36">
        <f>INPUT!M218</f>
        <v>1.025487606448473</v>
      </c>
      <c r="M220" s="36">
        <f t="shared" si="31"/>
        <v>1</v>
      </c>
      <c r="N220" s="36">
        <f>IF(M220=0,0,LOOKUP(M220,PROCESSES1!$H$6:$H$34,PROCESSES1!$J$6:$J$34))</f>
        <v>334</v>
      </c>
      <c r="O220" s="36">
        <f>IF(M220=0,0,LOOKUP(M220,PROCESSES1!$H$6:$H$35,PROCESSES1!$L$6:$L$35))</f>
        <v>150</v>
      </c>
      <c r="R220" s="29" t="s">
        <v>32</v>
      </c>
      <c r="S220" s="70">
        <f t="shared" si="27"/>
        <v>150</v>
      </c>
      <c r="T220" s="70">
        <f t="shared" si="28"/>
        <v>170</v>
      </c>
      <c r="U220" s="70">
        <f t="shared" si="32"/>
        <v>20</v>
      </c>
      <c r="V220" s="3">
        <f>INPUT!$G$4*60</f>
        <v>352.2</v>
      </c>
      <c r="Y220" s="6"/>
      <c r="AB220" s="55"/>
      <c r="AC220" s="55"/>
      <c r="AD220" s="55"/>
      <c r="AE220" s="55"/>
      <c r="AF220" s="55"/>
      <c r="AG220" s="39"/>
      <c r="AH220" s="39"/>
      <c r="AI220" s="39"/>
      <c r="AJ220" s="55"/>
      <c r="AK220" s="55"/>
      <c r="AL220" s="55"/>
      <c r="AM220" s="55"/>
      <c r="AN220" s="55"/>
      <c r="AO220" s="55"/>
      <c r="AP220" s="39"/>
      <c r="AQ220" s="39"/>
      <c r="AR220" s="39"/>
      <c r="AS220" s="39"/>
      <c r="AT220" s="39"/>
      <c r="AU220" s="39"/>
      <c r="AV220" s="39"/>
      <c r="AW220" s="39"/>
      <c r="AX220" s="55"/>
      <c r="AY220" s="55"/>
      <c r="AZ220" s="55"/>
      <c r="BA220" s="39"/>
      <c r="BB220" s="6"/>
      <c r="BC220" s="10"/>
      <c r="BD220" s="6"/>
      <c r="BE220" s="10"/>
    </row>
    <row r="221" spans="2:57">
      <c r="B221" s="29" t="s">
        <v>33</v>
      </c>
      <c r="C221" s="27">
        <f>INPUT!K219</f>
        <v>214</v>
      </c>
      <c r="D221" s="36">
        <f>INPUT!L219</f>
        <v>1.4076964212541461</v>
      </c>
      <c r="E221" s="27">
        <f t="shared" si="30"/>
        <v>1.5</v>
      </c>
      <c r="F221" s="27">
        <f>LOOKUP(E221,PROCESSES1!$H$6:$H$34,PROCESSES1!$J$6:$J$34)</f>
        <v>479</v>
      </c>
      <c r="G221" s="27">
        <f>LOOKUP(E221,PROCESSES1!$H$6:$H$35,PROCESSES1!$L$6:$L$35)</f>
        <v>216</v>
      </c>
      <c r="J221" s="29" t="s">
        <v>33</v>
      </c>
      <c r="K221" s="36">
        <f>INPUT!K219</f>
        <v>214</v>
      </c>
      <c r="L221" s="36">
        <f>INPUT!M219</f>
        <v>1.4039235713256131</v>
      </c>
      <c r="M221" s="36">
        <f t="shared" si="31"/>
        <v>1.4</v>
      </c>
      <c r="N221" s="36">
        <f>IF(M221=0,0,LOOKUP(M221,PROCESSES1!$H$6:$H$34,PROCESSES1!$J$6:$J$34))</f>
        <v>461</v>
      </c>
      <c r="O221" s="36">
        <f>IF(M221=0,0,LOOKUP(M221,PROCESSES1!$H$6:$H$35,PROCESSES1!$L$6:$L$35))</f>
        <v>207</v>
      </c>
      <c r="R221" s="29" t="s">
        <v>33</v>
      </c>
      <c r="S221" s="70">
        <f t="shared" si="27"/>
        <v>207</v>
      </c>
      <c r="T221" s="70">
        <f t="shared" si="28"/>
        <v>216</v>
      </c>
      <c r="U221" s="70">
        <f t="shared" si="32"/>
        <v>9</v>
      </c>
      <c r="V221" s="3">
        <f>INPUT!$G$4*60</f>
        <v>352.2</v>
      </c>
      <c r="Y221" s="6"/>
      <c r="AB221" s="55"/>
      <c r="AC221" s="55"/>
      <c r="AD221" s="55"/>
      <c r="AE221" s="55"/>
      <c r="AF221" s="55"/>
      <c r="AG221" s="39"/>
      <c r="AH221" s="39"/>
      <c r="AI221" s="39"/>
      <c r="AJ221" s="55"/>
      <c r="AK221" s="55"/>
      <c r="AL221" s="55"/>
      <c r="AM221" s="55"/>
      <c r="AN221" s="55"/>
      <c r="AO221" s="55"/>
      <c r="AP221" s="39"/>
      <c r="AQ221" s="39"/>
      <c r="AR221" s="39"/>
      <c r="AS221" s="39"/>
      <c r="AT221" s="39"/>
      <c r="AU221" s="39"/>
      <c r="AV221" s="39"/>
      <c r="AW221" s="39"/>
      <c r="AX221" s="55"/>
      <c r="AY221" s="55"/>
      <c r="AZ221" s="55"/>
      <c r="BA221" s="39"/>
      <c r="BB221" s="6"/>
      <c r="BC221" s="10"/>
      <c r="BD221" s="6"/>
      <c r="BE221" s="10"/>
    </row>
    <row r="222" spans="2:57">
      <c r="B222" s="29" t="s">
        <v>34</v>
      </c>
      <c r="C222" s="27">
        <f>INPUT!K220</f>
        <v>215</v>
      </c>
      <c r="D222" s="36">
        <f>INPUT!L220</f>
        <v>1.3244992332367627</v>
      </c>
      <c r="E222" s="27">
        <f t="shared" si="30"/>
        <v>1.4000000000000001</v>
      </c>
      <c r="F222" s="27">
        <f>LOOKUP(E222,PROCESSES1!$H$6:$H$34,PROCESSES1!$J$6:$J$34)</f>
        <v>490</v>
      </c>
      <c r="G222" s="27">
        <f>LOOKUP(E222,PROCESSES1!$H$6:$H$35,PROCESSES1!$L$6:$L$35)</f>
        <v>220</v>
      </c>
      <c r="J222" s="29" t="s">
        <v>34</v>
      </c>
      <c r="K222" s="36">
        <f>INPUT!K220</f>
        <v>215</v>
      </c>
      <c r="L222" s="36">
        <f>INPUT!M220</f>
        <v>1.3209150258046556</v>
      </c>
      <c r="M222" s="36">
        <f t="shared" si="31"/>
        <v>1.3</v>
      </c>
      <c r="N222" s="36">
        <f>IF(M222=0,0,LOOKUP(M222,PROCESSES1!$H$6:$H$34,PROCESSES1!$J$6:$J$34))</f>
        <v>461</v>
      </c>
      <c r="O222" s="36">
        <f>IF(M222=0,0,LOOKUP(M222,PROCESSES1!$H$6:$H$35,PROCESSES1!$L$6:$L$35))</f>
        <v>207</v>
      </c>
      <c r="R222" s="29" t="s">
        <v>34</v>
      </c>
      <c r="S222" s="70">
        <f t="shared" si="27"/>
        <v>207</v>
      </c>
      <c r="T222" s="70">
        <f t="shared" si="28"/>
        <v>220</v>
      </c>
      <c r="U222" s="70">
        <f t="shared" si="32"/>
        <v>13</v>
      </c>
      <c r="V222" s="3">
        <f>INPUT!$G$4*60</f>
        <v>352.2</v>
      </c>
      <c r="Y222" s="6"/>
      <c r="AB222" s="55"/>
      <c r="AC222" s="55"/>
      <c r="AD222" s="55"/>
      <c r="AE222" s="55"/>
      <c r="AF222" s="55"/>
      <c r="AG222" s="39"/>
      <c r="AH222" s="39"/>
      <c r="AI222" s="39"/>
      <c r="AJ222" s="55"/>
      <c r="AK222" s="55"/>
      <c r="AL222" s="55"/>
      <c r="AM222" s="55"/>
      <c r="AN222" s="55"/>
      <c r="AO222" s="55"/>
      <c r="AP222" s="39"/>
      <c r="AQ222" s="39"/>
      <c r="AR222" s="39"/>
      <c r="AS222" s="39"/>
      <c r="AT222" s="39"/>
      <c r="AU222" s="39"/>
      <c r="AV222" s="39"/>
      <c r="AW222" s="39"/>
      <c r="AX222" s="55"/>
      <c r="AY222" s="55"/>
      <c r="AZ222" s="55"/>
      <c r="BA222" s="39"/>
      <c r="BB222" s="6"/>
      <c r="BC222" s="10"/>
      <c r="BD222" s="6"/>
      <c r="BE222" s="10"/>
    </row>
    <row r="223" spans="2:57">
      <c r="B223" s="29" t="s">
        <v>35</v>
      </c>
      <c r="C223" s="27">
        <f>INPUT!K221</f>
        <v>216</v>
      </c>
      <c r="D223" s="36">
        <f>INPUT!L221</f>
        <v>0.93513639331540288</v>
      </c>
      <c r="E223" s="27">
        <f t="shared" si="30"/>
        <v>1</v>
      </c>
      <c r="F223" s="27">
        <f>LOOKUP(E223,PROCESSES1!$H$6:$H$34,PROCESSES1!$J$6:$J$34)</f>
        <v>334</v>
      </c>
      <c r="G223" s="27">
        <f>LOOKUP(E223,PROCESSES1!$H$6:$H$35,PROCESSES1!$L$6:$L$35)</f>
        <v>150</v>
      </c>
      <c r="J223" s="29" t="s">
        <v>35</v>
      </c>
      <c r="K223" s="36">
        <f>INPUT!K221</f>
        <v>216</v>
      </c>
      <c r="L223" s="36">
        <f>INPUT!M221</f>
        <v>0.93268404086185552</v>
      </c>
      <c r="M223" s="36">
        <f t="shared" si="31"/>
        <v>0.9</v>
      </c>
      <c r="N223" s="36">
        <f>IF(M223=0,0,LOOKUP(M223,PROCESSES1!$H$6:$H$34,PROCESSES1!$J$6:$J$34))</f>
        <v>289</v>
      </c>
      <c r="O223" s="36">
        <f>IF(M223=0,0,LOOKUP(M223,PROCESSES1!$H$6:$H$35,PROCESSES1!$L$6:$L$35))</f>
        <v>130</v>
      </c>
      <c r="R223" s="29" t="s">
        <v>35</v>
      </c>
      <c r="S223" s="70">
        <f t="shared" si="27"/>
        <v>130</v>
      </c>
      <c r="T223" s="70">
        <f t="shared" si="28"/>
        <v>150</v>
      </c>
      <c r="U223" s="70">
        <f t="shared" si="32"/>
        <v>20</v>
      </c>
      <c r="V223" s="3">
        <f>INPUT!$G$4*60</f>
        <v>352.2</v>
      </c>
      <c r="Y223" s="6"/>
      <c r="AB223" s="55"/>
      <c r="AC223" s="55"/>
      <c r="AD223" s="55"/>
      <c r="AE223" s="55"/>
      <c r="AF223" s="55"/>
      <c r="AG223" s="39"/>
      <c r="AH223" s="39"/>
      <c r="AI223" s="39"/>
      <c r="AJ223" s="55"/>
      <c r="AK223" s="55"/>
      <c r="AL223" s="55"/>
      <c r="AM223" s="55"/>
      <c r="AN223" s="55"/>
      <c r="AO223" s="55"/>
      <c r="AP223" s="39"/>
      <c r="AQ223" s="39"/>
      <c r="AR223" s="39"/>
      <c r="AS223" s="39"/>
      <c r="AT223" s="39"/>
      <c r="AU223" s="39"/>
      <c r="AV223" s="39"/>
      <c r="AW223" s="39"/>
      <c r="AX223" s="55"/>
      <c r="AY223" s="55"/>
      <c r="AZ223" s="55"/>
      <c r="BA223" s="39"/>
      <c r="BB223" s="6"/>
      <c r="BC223" s="10"/>
      <c r="BD223" s="6"/>
      <c r="BE223" s="10"/>
    </row>
    <row r="224" spans="2:57">
      <c r="B224" s="28" t="s">
        <v>24</v>
      </c>
      <c r="C224" s="27">
        <f>INPUT!K222</f>
        <v>217</v>
      </c>
      <c r="D224" s="36">
        <f>INPUT!L222</f>
        <v>0.1264597257864245</v>
      </c>
      <c r="E224" s="27">
        <f t="shared" si="30"/>
        <v>0.2</v>
      </c>
      <c r="F224" s="27">
        <f>LOOKUP(E224,PROCESSES1!$H$6:$H$34,PROCESSES1!$J$6:$J$34)</f>
        <v>41</v>
      </c>
      <c r="G224" s="27">
        <f>LOOKUP(E224,PROCESSES1!$H$6:$H$35,PROCESSES1!$L$6:$L$35)</f>
        <v>19</v>
      </c>
      <c r="J224" s="28" t="s">
        <v>24</v>
      </c>
      <c r="K224" s="36">
        <f>INPUT!K222</f>
        <v>217</v>
      </c>
      <c r="L224" s="36">
        <f>INPUT!M222</f>
        <v>0.12595667912928676</v>
      </c>
      <c r="M224" s="36">
        <f t="shared" si="31"/>
        <v>0.1</v>
      </c>
      <c r="N224" s="36">
        <f>IF(M224=0,0,LOOKUP(M224,PROCESSES1!$H$6:$H$34,PROCESSES1!$J$6:$J$34))</f>
        <v>23</v>
      </c>
      <c r="O224" s="36">
        <f>IF(M224=0,0,LOOKUP(M224,PROCESSES1!$H$6:$H$35,PROCESSES1!$L$6:$L$35))</f>
        <v>10</v>
      </c>
      <c r="R224" s="28" t="s">
        <v>24</v>
      </c>
      <c r="S224" s="70">
        <f t="shared" si="27"/>
        <v>10</v>
      </c>
      <c r="T224" s="70">
        <f t="shared" si="28"/>
        <v>19</v>
      </c>
      <c r="U224" s="70">
        <f t="shared" si="32"/>
        <v>9</v>
      </c>
      <c r="V224" s="3">
        <f>INPUT!$G$4*60</f>
        <v>352.2</v>
      </c>
      <c r="Y224" s="6"/>
      <c r="AB224" s="55"/>
      <c r="AC224" s="55"/>
      <c r="AD224" s="55"/>
      <c r="AE224" s="55"/>
      <c r="AF224" s="55"/>
      <c r="AG224" s="39"/>
      <c r="AH224" s="39"/>
      <c r="AI224" s="39"/>
      <c r="AJ224" s="55"/>
      <c r="AK224" s="55"/>
      <c r="AL224" s="55"/>
      <c r="AM224" s="55"/>
      <c r="AN224" s="55"/>
      <c r="AO224" s="55"/>
      <c r="AP224" s="39"/>
      <c r="AQ224" s="39"/>
      <c r="AR224" s="39"/>
      <c r="AS224" s="39"/>
      <c r="AT224" s="39"/>
      <c r="AU224" s="39"/>
      <c r="AV224" s="39"/>
      <c r="AW224" s="39"/>
      <c r="AX224" s="55"/>
      <c r="AY224" s="55"/>
      <c r="AZ224" s="55"/>
      <c r="BA224" s="39"/>
      <c r="BB224" s="6"/>
      <c r="BC224" s="10"/>
      <c r="BD224" s="6"/>
      <c r="BE224" s="10"/>
    </row>
    <row r="225" spans="2:57">
      <c r="B225" s="28" t="s">
        <v>25</v>
      </c>
      <c r="C225" s="27">
        <f>INPUT!K223</f>
        <v>218</v>
      </c>
      <c r="D225" s="36">
        <f>INPUT!L223</f>
        <v>7.9869300496689166E-2</v>
      </c>
      <c r="E225" s="27">
        <f t="shared" si="30"/>
        <v>0.1</v>
      </c>
      <c r="F225" s="27">
        <f>LOOKUP(E225,PROCESSES1!$H$6:$H$34,PROCESSES1!$J$6:$J$34)</f>
        <v>23</v>
      </c>
      <c r="G225" s="27">
        <f>LOOKUP(E225,PROCESSES1!$H$6:$H$35,PROCESSES1!$L$6:$L$35)</f>
        <v>10</v>
      </c>
      <c r="J225" s="28" t="s">
        <v>25</v>
      </c>
      <c r="K225" s="36">
        <f>INPUT!K223</f>
        <v>218</v>
      </c>
      <c r="L225" s="36">
        <f>INPUT!M223</f>
        <v>7.7857113868137928E-2</v>
      </c>
      <c r="M225" s="36">
        <f t="shared" si="31"/>
        <v>0</v>
      </c>
      <c r="N225" s="36">
        <f>IF(M225=0,0,LOOKUP(M225,PROCESSES1!$H$6:$H$34,PROCESSES1!$J$6:$J$34))</f>
        <v>0</v>
      </c>
      <c r="O225" s="36">
        <f>IF(M225=0,0,LOOKUP(M225,PROCESSES1!$H$6:$H$35,PROCESSES1!$L$6:$L$35))</f>
        <v>0</v>
      </c>
      <c r="R225" s="28" t="s">
        <v>25</v>
      </c>
      <c r="S225" s="70">
        <f t="shared" si="27"/>
        <v>0</v>
      </c>
      <c r="T225" s="70">
        <f t="shared" si="28"/>
        <v>10</v>
      </c>
      <c r="U225" s="70">
        <f t="shared" si="32"/>
        <v>10</v>
      </c>
      <c r="V225" s="3">
        <f>INPUT!$G$4*60</f>
        <v>352.2</v>
      </c>
      <c r="Y225" s="6"/>
      <c r="AB225" s="55"/>
      <c r="AC225" s="55"/>
      <c r="AD225" s="55"/>
      <c r="AE225" s="55"/>
      <c r="AF225" s="55"/>
      <c r="AG225" s="39"/>
      <c r="AH225" s="39"/>
      <c r="AI225" s="39"/>
      <c r="AJ225" s="55"/>
      <c r="AK225" s="55"/>
      <c r="AL225" s="55"/>
      <c r="AM225" s="55"/>
      <c r="AN225" s="55"/>
      <c r="AO225" s="55"/>
      <c r="AP225" s="39"/>
      <c r="AQ225" s="39"/>
      <c r="AR225" s="39"/>
      <c r="AS225" s="39"/>
      <c r="AT225" s="39"/>
      <c r="AU225" s="39"/>
      <c r="AV225" s="39"/>
      <c r="AW225" s="39"/>
      <c r="AX225" s="55"/>
      <c r="AY225" s="55"/>
      <c r="AZ225" s="55"/>
      <c r="BA225" s="39"/>
      <c r="BB225" s="6"/>
      <c r="BC225" s="10"/>
      <c r="BD225" s="6"/>
      <c r="BE225" s="10"/>
    </row>
    <row r="226" spans="2:57">
      <c r="B226" s="28" t="s">
        <v>26</v>
      </c>
      <c r="C226" s="27">
        <f>INPUT!K224</f>
        <v>219</v>
      </c>
      <c r="D226" s="36">
        <f>INPUT!L224</f>
        <v>1.3644338834851062</v>
      </c>
      <c r="E226" s="27">
        <f t="shared" si="30"/>
        <v>1.4000000000000001</v>
      </c>
      <c r="F226" s="27">
        <f>LOOKUP(E226,PROCESSES1!$H$6:$H$34,PROCESSES1!$J$6:$J$34)</f>
        <v>490</v>
      </c>
      <c r="G226" s="27">
        <f>LOOKUP(E226,PROCESSES1!$H$6:$H$35,PROCESSES1!$L$6:$L$35)</f>
        <v>220</v>
      </c>
      <c r="J226" s="28" t="s">
        <v>26</v>
      </c>
      <c r="K226" s="36">
        <f>INPUT!K224</f>
        <v>219</v>
      </c>
      <c r="L226" s="36">
        <f>INPUT!M224</f>
        <v>1.3594034169137286</v>
      </c>
      <c r="M226" s="36">
        <f t="shared" si="31"/>
        <v>1.3</v>
      </c>
      <c r="N226" s="36">
        <f>IF(M226=0,0,LOOKUP(M226,PROCESSES1!$H$6:$H$34,PROCESSES1!$J$6:$J$34))</f>
        <v>461</v>
      </c>
      <c r="O226" s="36">
        <f>IF(M226=0,0,LOOKUP(M226,PROCESSES1!$H$6:$H$35,PROCESSES1!$L$6:$L$35))</f>
        <v>207</v>
      </c>
      <c r="R226" s="28" t="s">
        <v>26</v>
      </c>
      <c r="S226" s="70">
        <f t="shared" si="27"/>
        <v>207</v>
      </c>
      <c r="T226" s="70">
        <f t="shared" si="28"/>
        <v>220</v>
      </c>
      <c r="U226" s="70">
        <f t="shared" si="32"/>
        <v>13</v>
      </c>
      <c r="V226" s="3">
        <f>INPUT!$G$4*60</f>
        <v>352.2</v>
      </c>
      <c r="Y226" s="6"/>
      <c r="AB226" s="55"/>
      <c r="AC226" s="55"/>
      <c r="AD226" s="55"/>
      <c r="AE226" s="55"/>
      <c r="AF226" s="55"/>
      <c r="AG226" s="39"/>
      <c r="AH226" s="39"/>
      <c r="AI226" s="39"/>
      <c r="AJ226" s="55"/>
      <c r="AK226" s="55"/>
      <c r="AL226" s="55"/>
      <c r="AM226" s="55"/>
      <c r="AN226" s="55"/>
      <c r="AO226" s="55"/>
      <c r="AP226" s="39"/>
      <c r="AQ226" s="39"/>
      <c r="AR226" s="39"/>
      <c r="AS226" s="39"/>
      <c r="AT226" s="39"/>
      <c r="AU226" s="39"/>
      <c r="AV226" s="39"/>
      <c r="AW226" s="39"/>
      <c r="AX226" s="55"/>
      <c r="AY226" s="55"/>
      <c r="AZ226" s="55"/>
      <c r="BA226" s="39"/>
      <c r="BB226" s="6"/>
      <c r="BC226" s="10"/>
      <c r="BD226" s="6"/>
      <c r="BE226" s="10"/>
    </row>
    <row r="227" spans="2:57">
      <c r="B227" s="28" t="s">
        <v>27</v>
      </c>
      <c r="C227" s="27">
        <f>INPUT!K225</f>
        <v>220</v>
      </c>
      <c r="D227" s="36">
        <f>INPUT!L225</f>
        <v>1.4110243087748415</v>
      </c>
      <c r="E227" s="27">
        <f t="shared" si="30"/>
        <v>1.5</v>
      </c>
      <c r="F227" s="27">
        <f>LOOKUP(E227,PROCESSES1!$H$6:$H$34,PROCESSES1!$J$6:$J$34)</f>
        <v>479</v>
      </c>
      <c r="G227" s="27">
        <f>LOOKUP(E227,PROCESSES1!$H$6:$H$35,PROCESSES1!$L$6:$L$35)</f>
        <v>216</v>
      </c>
      <c r="J227" s="28" t="s">
        <v>27</v>
      </c>
      <c r="K227" s="36">
        <f>INPUT!K225</f>
        <v>220</v>
      </c>
      <c r="L227" s="36">
        <f>INPUT!M225</f>
        <v>1.4057423188748943</v>
      </c>
      <c r="M227" s="36">
        <f t="shared" si="31"/>
        <v>1.4</v>
      </c>
      <c r="N227" s="36">
        <f>IF(M227=0,0,LOOKUP(M227,PROCESSES1!$H$6:$H$34,PROCESSES1!$J$6:$J$34))</f>
        <v>461</v>
      </c>
      <c r="O227" s="36">
        <f>IF(M227=0,0,LOOKUP(M227,PROCESSES1!$H$6:$H$35,PROCESSES1!$L$6:$L$35))</f>
        <v>207</v>
      </c>
      <c r="R227" s="28" t="s">
        <v>27</v>
      </c>
      <c r="S227" s="70">
        <f t="shared" si="27"/>
        <v>207</v>
      </c>
      <c r="T227" s="70">
        <f t="shared" si="28"/>
        <v>216</v>
      </c>
      <c r="U227" s="70">
        <f t="shared" si="32"/>
        <v>9</v>
      </c>
      <c r="V227" s="3">
        <f>INPUT!$G$4*60</f>
        <v>352.2</v>
      </c>
      <c r="Y227" s="6"/>
      <c r="AB227" s="55"/>
      <c r="AC227" s="55"/>
      <c r="AD227" s="55"/>
      <c r="AE227" s="55"/>
      <c r="AF227" s="55"/>
      <c r="AG227" s="39"/>
      <c r="AH227" s="39"/>
      <c r="AI227" s="39"/>
      <c r="AJ227" s="55"/>
      <c r="AK227" s="55"/>
      <c r="AL227" s="55"/>
      <c r="AM227" s="55"/>
      <c r="AN227" s="55"/>
      <c r="AO227" s="55"/>
      <c r="AP227" s="39"/>
      <c r="AQ227" s="39"/>
      <c r="AR227" s="39"/>
      <c r="AS227" s="39"/>
      <c r="AT227" s="39"/>
      <c r="AU227" s="39"/>
      <c r="AV227" s="39"/>
      <c r="AW227" s="39"/>
      <c r="AX227" s="55"/>
      <c r="AY227" s="55"/>
      <c r="AZ227" s="55"/>
      <c r="BA227" s="39"/>
      <c r="BB227" s="6"/>
      <c r="BC227" s="10"/>
      <c r="BD227" s="6"/>
      <c r="BE227" s="10"/>
    </row>
    <row r="228" spans="2:57">
      <c r="B228" s="28" t="s">
        <v>28</v>
      </c>
      <c r="C228" s="27">
        <f>INPUT!K226</f>
        <v>221</v>
      </c>
      <c r="D228" s="36">
        <f>INPUT!L226</f>
        <v>1.2379741576986829</v>
      </c>
      <c r="E228" s="27">
        <f t="shared" si="30"/>
        <v>1.3</v>
      </c>
      <c r="F228" s="27">
        <f>LOOKUP(E228,PROCESSES1!$H$6:$H$34,PROCESSES1!$J$6:$J$34)</f>
        <v>461</v>
      </c>
      <c r="G228" s="27">
        <f>LOOKUP(E228,PROCESSES1!$H$6:$H$35,PROCESSES1!$L$6:$L$35)</f>
        <v>207</v>
      </c>
      <c r="J228" s="28" t="s">
        <v>28</v>
      </c>
      <c r="K228" s="36">
        <f>INPUT!K226</f>
        <v>221</v>
      </c>
      <c r="L228" s="36">
        <f>INPUT!M226</f>
        <v>1.2334467377844416</v>
      </c>
      <c r="M228" s="36">
        <f t="shared" si="31"/>
        <v>1.2</v>
      </c>
      <c r="N228" s="36">
        <f>IF(M228=0,0,LOOKUP(M228,PROCESSES1!$H$6:$H$34,PROCESSES1!$J$6:$J$34))</f>
        <v>378</v>
      </c>
      <c r="O228" s="36">
        <f>IF(M228=0,0,LOOKUP(M228,PROCESSES1!$H$6:$H$35,PROCESSES1!$L$6:$L$35))</f>
        <v>170</v>
      </c>
      <c r="R228" s="28" t="s">
        <v>28</v>
      </c>
      <c r="S228" s="70">
        <f t="shared" si="27"/>
        <v>170</v>
      </c>
      <c r="T228" s="70">
        <f t="shared" si="28"/>
        <v>207</v>
      </c>
      <c r="U228" s="70">
        <f t="shared" si="32"/>
        <v>37</v>
      </c>
      <c r="V228" s="3">
        <f>INPUT!$G$4*60</f>
        <v>352.2</v>
      </c>
      <c r="Y228" s="6"/>
      <c r="AB228" s="55"/>
      <c r="AC228" s="55"/>
      <c r="AD228" s="55"/>
      <c r="AE228" s="55"/>
      <c r="AF228" s="55"/>
      <c r="AG228" s="39"/>
      <c r="AH228" s="39"/>
      <c r="AI228" s="39"/>
      <c r="AJ228" s="55"/>
      <c r="AK228" s="55"/>
      <c r="AL228" s="55"/>
      <c r="AM228" s="55"/>
      <c r="AN228" s="55"/>
      <c r="AO228" s="55"/>
      <c r="AP228" s="39"/>
      <c r="AQ228" s="39"/>
      <c r="AR228" s="39"/>
      <c r="AS228" s="39"/>
      <c r="AT228" s="39"/>
      <c r="AU228" s="39"/>
      <c r="AV228" s="39"/>
      <c r="AW228" s="39"/>
      <c r="AX228" s="55"/>
      <c r="AY228" s="55"/>
      <c r="AZ228" s="55"/>
      <c r="BA228" s="39"/>
      <c r="BB228" s="6"/>
      <c r="BC228" s="10"/>
      <c r="BD228" s="6"/>
      <c r="BE228" s="10"/>
    </row>
    <row r="229" spans="2:57">
      <c r="B229" s="28" t="s">
        <v>29</v>
      </c>
      <c r="C229" s="27">
        <f>INPUT!K227</f>
        <v>222</v>
      </c>
      <c r="D229" s="36">
        <f>INPUT!L227</f>
        <v>0.53911777835265218</v>
      </c>
      <c r="E229" s="27">
        <f t="shared" si="30"/>
        <v>0.6</v>
      </c>
      <c r="F229" s="27">
        <f>LOOKUP(E229,PROCESSES1!$H$6:$H$34,PROCESSES1!$J$6:$J$34)</f>
        <v>165</v>
      </c>
      <c r="G229" s="27">
        <f>LOOKUP(E229,PROCESSES1!$H$6:$H$35,PROCESSES1!$L$6:$L$35)</f>
        <v>74</v>
      </c>
      <c r="J229" s="28" t="s">
        <v>29</v>
      </c>
      <c r="K229" s="36">
        <f>INPUT!K227</f>
        <v>222</v>
      </c>
      <c r="L229" s="36">
        <f>INPUT!M227</f>
        <v>0.53710559172410055</v>
      </c>
      <c r="M229" s="36">
        <f t="shared" si="31"/>
        <v>0.5</v>
      </c>
      <c r="N229" s="36">
        <f>IF(M229=0,0,LOOKUP(M229,PROCESSES1!$H$6:$H$34,PROCESSES1!$J$6:$J$34))</f>
        <v>129</v>
      </c>
      <c r="O229" s="36">
        <f>IF(M229=0,0,LOOKUP(M229,PROCESSES1!$H$6:$H$35,PROCESSES1!$L$6:$L$35))</f>
        <v>58</v>
      </c>
      <c r="R229" s="28" t="s">
        <v>29</v>
      </c>
      <c r="S229" s="70">
        <f t="shared" si="27"/>
        <v>58</v>
      </c>
      <c r="T229" s="70">
        <f t="shared" si="28"/>
        <v>74</v>
      </c>
      <c r="U229" s="70">
        <f t="shared" si="32"/>
        <v>16</v>
      </c>
      <c r="V229" s="3">
        <f>INPUT!$G$4*60</f>
        <v>352.2</v>
      </c>
      <c r="Y229" s="6"/>
      <c r="AB229" s="55"/>
      <c r="AC229" s="55"/>
      <c r="AD229" s="55"/>
      <c r="AE229" s="55"/>
      <c r="AF229" s="55"/>
      <c r="AG229" s="39"/>
      <c r="AH229" s="39"/>
      <c r="AI229" s="39"/>
      <c r="AJ229" s="55"/>
      <c r="AK229" s="55"/>
      <c r="AL229" s="55"/>
      <c r="AM229" s="55"/>
      <c r="AN229" s="55"/>
      <c r="AO229" s="55"/>
      <c r="AP229" s="39"/>
      <c r="AQ229" s="39"/>
      <c r="AR229" s="39"/>
      <c r="AS229" s="39"/>
      <c r="AT229" s="39"/>
      <c r="AU229" s="39"/>
      <c r="AV229" s="39"/>
      <c r="AW229" s="39"/>
      <c r="AX229" s="55"/>
      <c r="AY229" s="55"/>
      <c r="AZ229" s="55"/>
      <c r="BA229" s="39"/>
      <c r="BB229" s="6"/>
      <c r="BC229" s="10"/>
      <c r="BD229" s="6"/>
      <c r="BE229" s="10"/>
    </row>
    <row r="230" spans="2:57">
      <c r="B230" s="28" t="s">
        <v>30</v>
      </c>
      <c r="C230" s="27">
        <f>INPUT!K228</f>
        <v>223</v>
      </c>
      <c r="D230" s="36">
        <f>INPUT!L228</f>
        <v>7.9869300496689166E-2</v>
      </c>
      <c r="E230" s="27">
        <f t="shared" si="30"/>
        <v>0.1</v>
      </c>
      <c r="F230" s="27">
        <f>LOOKUP(E230,PROCESSES1!$H$6:$H$34,PROCESSES1!$J$6:$J$34)</f>
        <v>23</v>
      </c>
      <c r="G230" s="27">
        <f>LOOKUP(E230,PROCESSES1!$H$6:$H$35,PROCESSES1!$L$6:$L$35)</f>
        <v>10</v>
      </c>
      <c r="J230" s="28" t="s">
        <v>30</v>
      </c>
      <c r="K230" s="36">
        <f>INPUT!K228</f>
        <v>223</v>
      </c>
      <c r="L230" s="36">
        <f>INPUT!M228</f>
        <v>7.9617777168120268E-2</v>
      </c>
      <c r="M230" s="36">
        <f t="shared" si="31"/>
        <v>0</v>
      </c>
      <c r="N230" s="36">
        <f>IF(M230=0,0,LOOKUP(M230,PROCESSES1!$H$6:$H$34,PROCESSES1!$J$6:$J$34))</f>
        <v>0</v>
      </c>
      <c r="O230" s="36">
        <f>IF(M230=0,0,LOOKUP(M230,PROCESSES1!$H$6:$H$35,PROCESSES1!$L$6:$L$35))</f>
        <v>0</v>
      </c>
      <c r="R230" s="28" t="s">
        <v>30</v>
      </c>
      <c r="S230" s="70">
        <f t="shared" si="27"/>
        <v>0</v>
      </c>
      <c r="T230" s="70">
        <f t="shared" si="28"/>
        <v>10</v>
      </c>
      <c r="U230" s="70">
        <f t="shared" si="32"/>
        <v>10</v>
      </c>
      <c r="V230" s="3">
        <f>INPUT!$G$4*60</f>
        <v>352.2</v>
      </c>
      <c r="Y230" s="6"/>
      <c r="AB230" s="55"/>
      <c r="AC230" s="55"/>
      <c r="AD230" s="55"/>
      <c r="AE230" s="55"/>
      <c r="AF230" s="55"/>
      <c r="AG230" s="39"/>
      <c r="AH230" s="39"/>
      <c r="AI230" s="39"/>
      <c r="AJ230" s="55"/>
      <c r="AK230" s="55"/>
      <c r="AL230" s="55"/>
      <c r="AM230" s="55"/>
      <c r="AN230" s="55"/>
      <c r="AO230" s="55"/>
      <c r="AP230" s="39"/>
      <c r="AQ230" s="39"/>
      <c r="AR230" s="39"/>
      <c r="AS230" s="39"/>
      <c r="AT230" s="39"/>
      <c r="AU230" s="39"/>
      <c r="AV230" s="39"/>
      <c r="AW230" s="39"/>
      <c r="AX230" s="55"/>
      <c r="AY230" s="55"/>
      <c r="AZ230" s="55"/>
      <c r="BA230" s="39"/>
      <c r="BB230" s="6"/>
      <c r="BC230" s="10"/>
      <c r="BD230" s="6"/>
      <c r="BE230" s="10"/>
    </row>
    <row r="231" spans="2:57">
      <c r="B231" s="28" t="s">
        <v>31</v>
      </c>
      <c r="C231" s="27">
        <f>INPUT!K229</f>
        <v>224</v>
      </c>
      <c r="D231" s="36">
        <f>INPUT!L229</f>
        <v>0.57239665355960601</v>
      </c>
      <c r="E231" s="27">
        <f t="shared" si="30"/>
        <v>0.6</v>
      </c>
      <c r="F231" s="27">
        <f>LOOKUP(E231,PROCESSES1!$H$6:$H$34,PROCESSES1!$J$6:$J$34)</f>
        <v>165</v>
      </c>
      <c r="G231" s="27">
        <f>LOOKUP(E231,PROCESSES1!$H$6:$H$35,PROCESSES1!$L$6:$L$35)</f>
        <v>74</v>
      </c>
      <c r="J231" s="28" t="s">
        <v>31</v>
      </c>
      <c r="K231" s="36">
        <f>INPUT!K229</f>
        <v>224</v>
      </c>
      <c r="L231" s="36">
        <f>INPUT!M229</f>
        <v>0.57038446693105438</v>
      </c>
      <c r="M231" s="36">
        <f t="shared" si="31"/>
        <v>0.5</v>
      </c>
      <c r="N231" s="36">
        <f>IF(M231=0,0,LOOKUP(M231,PROCESSES1!$H$6:$H$34,PROCESSES1!$J$6:$J$34))</f>
        <v>129</v>
      </c>
      <c r="O231" s="36">
        <f>IF(M231=0,0,LOOKUP(M231,PROCESSES1!$H$6:$H$35,PROCESSES1!$L$6:$L$35))</f>
        <v>58</v>
      </c>
      <c r="R231" s="28" t="s">
        <v>31</v>
      </c>
      <c r="S231" s="70">
        <f t="shared" si="27"/>
        <v>58</v>
      </c>
      <c r="T231" s="70">
        <f t="shared" si="28"/>
        <v>74</v>
      </c>
      <c r="U231" s="70">
        <f t="shared" si="32"/>
        <v>16</v>
      </c>
      <c r="V231" s="3">
        <f>INPUT!$G$4*60</f>
        <v>352.2</v>
      </c>
      <c r="Y231" s="6"/>
      <c r="AB231" s="55"/>
      <c r="AC231" s="55"/>
      <c r="AD231" s="55"/>
      <c r="AE231" s="55"/>
      <c r="AF231" s="55"/>
      <c r="AG231" s="39"/>
      <c r="AH231" s="39"/>
      <c r="AI231" s="39"/>
      <c r="AJ231" s="55"/>
      <c r="AK231" s="55"/>
      <c r="AL231" s="55"/>
      <c r="AM231" s="55"/>
      <c r="AN231" s="55"/>
      <c r="AO231" s="55"/>
      <c r="AP231" s="39"/>
      <c r="AQ231" s="39"/>
      <c r="AR231" s="39"/>
      <c r="AS231" s="39"/>
      <c r="AT231" s="39"/>
      <c r="AU231" s="39"/>
      <c r="AV231" s="39"/>
      <c r="AW231" s="39"/>
      <c r="AX231" s="55"/>
      <c r="AY231" s="55"/>
      <c r="AZ231" s="55"/>
      <c r="BA231" s="39"/>
      <c r="BB231" s="6"/>
      <c r="BC231" s="10"/>
      <c r="BD231" s="6"/>
      <c r="BE231" s="10"/>
    </row>
    <row r="232" spans="2:57">
      <c r="B232" s="28" t="s">
        <v>32</v>
      </c>
      <c r="C232" s="27">
        <f>INPUT!K230</f>
        <v>225</v>
      </c>
      <c r="D232" s="36">
        <f>INPUT!L230</f>
        <v>0.99836625620861508</v>
      </c>
      <c r="E232" s="27">
        <f t="shared" si="30"/>
        <v>1</v>
      </c>
      <c r="F232" s="27">
        <f>LOOKUP(E232,PROCESSES1!$H$6:$H$34,PROCESSES1!$J$6:$J$34)</f>
        <v>334</v>
      </c>
      <c r="G232" s="27">
        <f>LOOKUP(E232,PROCESSES1!$H$6:$H$35,PROCESSES1!$L$6:$L$35)</f>
        <v>150</v>
      </c>
      <c r="J232" s="28" t="s">
        <v>32</v>
      </c>
      <c r="K232" s="36">
        <f>INPUT!K230</f>
        <v>225</v>
      </c>
      <c r="L232" s="36">
        <f>INPUT!M230</f>
        <v>0.99459340628008119</v>
      </c>
      <c r="M232" s="36">
        <f t="shared" si="31"/>
        <v>0.9</v>
      </c>
      <c r="N232" s="36">
        <f>IF(M232=0,0,LOOKUP(M232,PROCESSES1!$H$6:$H$34,PROCESSES1!$J$6:$J$34))</f>
        <v>289</v>
      </c>
      <c r="O232" s="36">
        <f>IF(M232=0,0,LOOKUP(M232,PROCESSES1!$H$6:$H$35,PROCESSES1!$L$6:$L$35))</f>
        <v>130</v>
      </c>
      <c r="R232" s="28" t="s">
        <v>32</v>
      </c>
      <c r="S232" s="70">
        <f t="shared" si="27"/>
        <v>130</v>
      </c>
      <c r="T232" s="70">
        <f t="shared" si="28"/>
        <v>150</v>
      </c>
      <c r="U232" s="70">
        <f t="shared" si="32"/>
        <v>20</v>
      </c>
      <c r="V232" s="3">
        <f>INPUT!$G$4*60</f>
        <v>352.2</v>
      </c>
      <c r="Y232" s="6"/>
      <c r="AB232" s="55"/>
      <c r="AC232" s="55"/>
      <c r="AD232" s="55"/>
      <c r="AE232" s="55"/>
      <c r="AF232" s="55"/>
      <c r="AG232" s="39"/>
      <c r="AH232" s="39"/>
      <c r="AI232" s="39"/>
      <c r="AJ232" s="55"/>
      <c r="AK232" s="55"/>
      <c r="AL232" s="55"/>
      <c r="AM232" s="55"/>
      <c r="AN232" s="55"/>
      <c r="AO232" s="55"/>
      <c r="AP232" s="39"/>
      <c r="AQ232" s="39"/>
      <c r="AR232" s="39"/>
      <c r="AS232" s="39"/>
      <c r="AT232" s="39"/>
      <c r="AU232" s="39"/>
      <c r="AV232" s="39"/>
      <c r="AW232" s="39"/>
      <c r="AX232" s="55"/>
      <c r="AY232" s="55"/>
      <c r="AZ232" s="55"/>
      <c r="BA232" s="39"/>
      <c r="BB232" s="6"/>
      <c r="BC232" s="10"/>
      <c r="BD232" s="6"/>
      <c r="BE232" s="10"/>
    </row>
    <row r="233" spans="2:57">
      <c r="B233" s="28" t="s">
        <v>33</v>
      </c>
      <c r="C233" s="27">
        <f>INPUT!K231</f>
        <v>226</v>
      </c>
      <c r="D233" s="36">
        <f>INPUT!L231</f>
        <v>1.3644338834851062</v>
      </c>
      <c r="E233" s="27">
        <f t="shared" si="30"/>
        <v>1.4000000000000001</v>
      </c>
      <c r="F233" s="27">
        <f>LOOKUP(E233,PROCESSES1!$H$6:$H$34,PROCESSES1!$J$6:$J$34)</f>
        <v>490</v>
      </c>
      <c r="G233" s="27">
        <f>LOOKUP(E233,PROCESSES1!$H$6:$H$35,PROCESSES1!$L$6:$L$35)</f>
        <v>220</v>
      </c>
      <c r="J233" s="28" t="s">
        <v>33</v>
      </c>
      <c r="K233" s="36">
        <f>INPUT!K231</f>
        <v>226</v>
      </c>
      <c r="L233" s="36">
        <f>INPUT!M231</f>
        <v>1.3594034169137286</v>
      </c>
      <c r="M233" s="36">
        <f t="shared" si="31"/>
        <v>1.3</v>
      </c>
      <c r="N233" s="36">
        <f>IF(M233=0,0,LOOKUP(M233,PROCESSES1!$H$6:$H$34,PROCESSES1!$J$6:$J$34))</f>
        <v>461</v>
      </c>
      <c r="O233" s="36">
        <f>IF(M233=0,0,LOOKUP(M233,PROCESSES1!$H$6:$H$35,PROCESSES1!$L$6:$L$35))</f>
        <v>207</v>
      </c>
      <c r="R233" s="28" t="s">
        <v>33</v>
      </c>
      <c r="S233" s="70">
        <f t="shared" si="27"/>
        <v>207</v>
      </c>
      <c r="T233" s="70">
        <f t="shared" si="28"/>
        <v>220</v>
      </c>
      <c r="U233" s="70">
        <f t="shared" si="32"/>
        <v>13</v>
      </c>
      <c r="V233" s="3">
        <f>INPUT!$G$4*60</f>
        <v>352.2</v>
      </c>
      <c r="Y233" s="6"/>
      <c r="AB233" s="55"/>
      <c r="AC233" s="55"/>
      <c r="AD233" s="55"/>
      <c r="AE233" s="55"/>
      <c r="AF233" s="55"/>
      <c r="AG233" s="39"/>
      <c r="AH233" s="39"/>
      <c r="AI233" s="39"/>
      <c r="AJ233" s="55"/>
      <c r="AK233" s="55"/>
      <c r="AL233" s="55"/>
      <c r="AM233" s="55"/>
      <c r="AN233" s="55"/>
      <c r="AO233" s="55"/>
      <c r="AP233" s="39"/>
      <c r="AQ233" s="39"/>
      <c r="AR233" s="39"/>
      <c r="AS233" s="39"/>
      <c r="AT233" s="39"/>
      <c r="AU233" s="39"/>
      <c r="AV233" s="39"/>
      <c r="AW233" s="39"/>
      <c r="AX233" s="55"/>
      <c r="AY233" s="55"/>
      <c r="AZ233" s="55"/>
      <c r="BA233" s="39"/>
      <c r="BB233" s="6"/>
      <c r="BC233" s="10"/>
      <c r="BD233" s="6"/>
      <c r="BE233" s="10"/>
    </row>
    <row r="234" spans="2:57">
      <c r="B234" s="28" t="s">
        <v>34</v>
      </c>
      <c r="C234" s="27">
        <f>INPUT!K232</f>
        <v>227</v>
      </c>
      <c r="D234" s="36">
        <f>INPUT!L232</f>
        <v>1.284564582988418</v>
      </c>
      <c r="E234" s="27">
        <f t="shared" si="30"/>
        <v>1.3</v>
      </c>
      <c r="F234" s="27">
        <f>LOOKUP(E234,PROCESSES1!$H$6:$H$34,PROCESSES1!$J$6:$J$34)</f>
        <v>461</v>
      </c>
      <c r="G234" s="27">
        <f>LOOKUP(E234,PROCESSES1!$H$6:$H$35,PROCESSES1!$L$6:$L$35)</f>
        <v>207</v>
      </c>
      <c r="J234" s="28" t="s">
        <v>34</v>
      </c>
      <c r="K234" s="36">
        <f>INPUT!K232</f>
        <v>227</v>
      </c>
      <c r="L234" s="36">
        <f>INPUT!M232</f>
        <v>1.2797856397456087</v>
      </c>
      <c r="M234" s="36">
        <f t="shared" si="31"/>
        <v>1.2</v>
      </c>
      <c r="N234" s="36">
        <f>IF(M234=0,0,LOOKUP(M234,PROCESSES1!$H$6:$H$34,PROCESSES1!$J$6:$J$34))</f>
        <v>378</v>
      </c>
      <c r="O234" s="36">
        <f>IF(M234=0,0,LOOKUP(M234,PROCESSES1!$H$6:$H$35,PROCESSES1!$L$6:$L$35))</f>
        <v>170</v>
      </c>
      <c r="R234" s="28" t="s">
        <v>34</v>
      </c>
      <c r="S234" s="70">
        <f t="shared" si="27"/>
        <v>170</v>
      </c>
      <c r="T234" s="70">
        <f t="shared" si="28"/>
        <v>207</v>
      </c>
      <c r="U234" s="70">
        <f t="shared" si="32"/>
        <v>37</v>
      </c>
      <c r="V234" s="3">
        <f>INPUT!$G$4*60</f>
        <v>352.2</v>
      </c>
      <c r="Y234" s="6"/>
      <c r="AB234" s="55"/>
      <c r="AC234" s="55"/>
      <c r="AD234" s="55"/>
      <c r="AE234" s="55"/>
      <c r="AF234" s="55"/>
      <c r="AG234" s="39"/>
      <c r="AH234" s="39"/>
      <c r="AI234" s="39"/>
      <c r="AJ234" s="55"/>
      <c r="AK234" s="55"/>
      <c r="AL234" s="55"/>
      <c r="AM234" s="55"/>
      <c r="AN234" s="55"/>
      <c r="AO234" s="55"/>
      <c r="AP234" s="39"/>
      <c r="AQ234" s="39"/>
      <c r="AR234" s="39"/>
      <c r="AS234" s="39"/>
      <c r="AT234" s="39"/>
      <c r="AU234" s="39"/>
      <c r="AV234" s="39"/>
      <c r="AW234" s="39"/>
      <c r="AX234" s="55"/>
      <c r="AY234" s="55"/>
      <c r="AZ234" s="55"/>
      <c r="BA234" s="39"/>
      <c r="BB234" s="6"/>
      <c r="BC234" s="10"/>
      <c r="BD234" s="6"/>
      <c r="BE234" s="10"/>
    </row>
    <row r="235" spans="2:57">
      <c r="B235" s="28" t="s">
        <v>35</v>
      </c>
      <c r="C235" s="27">
        <f>INPUT!K233</f>
        <v>228</v>
      </c>
      <c r="D235" s="36">
        <f>INPUT!L233</f>
        <v>0.9051854056291444</v>
      </c>
      <c r="E235" s="27">
        <f t="shared" si="30"/>
        <v>1</v>
      </c>
      <c r="F235" s="27">
        <f>LOOKUP(E235,PROCESSES1!$H$6:$H$34,PROCESSES1!$J$6:$J$34)</f>
        <v>334</v>
      </c>
      <c r="G235" s="27">
        <f>LOOKUP(E235,PROCESSES1!$H$6:$H$35,PROCESSES1!$L$6:$L$35)</f>
        <v>150</v>
      </c>
      <c r="J235" s="28" t="s">
        <v>35</v>
      </c>
      <c r="K235" s="36">
        <f>INPUT!K233</f>
        <v>228</v>
      </c>
      <c r="L235" s="36">
        <f>INPUT!M233</f>
        <v>0.90191560235774815</v>
      </c>
      <c r="M235" s="36">
        <f t="shared" si="31"/>
        <v>0.9</v>
      </c>
      <c r="N235" s="36">
        <f>IF(M235=0,0,LOOKUP(M235,PROCESSES1!$H$6:$H$34,PROCESSES1!$J$6:$J$34))</f>
        <v>289</v>
      </c>
      <c r="O235" s="36">
        <f>IF(M235=0,0,LOOKUP(M235,PROCESSES1!$H$6:$H$35,PROCESSES1!$L$6:$L$35))</f>
        <v>130</v>
      </c>
      <c r="R235" s="28" t="s">
        <v>35</v>
      </c>
      <c r="S235" s="70">
        <f t="shared" si="27"/>
        <v>130</v>
      </c>
      <c r="T235" s="70">
        <f t="shared" si="28"/>
        <v>150</v>
      </c>
      <c r="U235" s="70">
        <f t="shared" si="32"/>
        <v>20</v>
      </c>
      <c r="V235" s="3">
        <f>INPUT!$G$4*60</f>
        <v>352.2</v>
      </c>
      <c r="Y235" s="6"/>
      <c r="AB235" s="55"/>
      <c r="AC235" s="55"/>
      <c r="AD235" s="55"/>
      <c r="AE235" s="55"/>
      <c r="AF235" s="55"/>
      <c r="AG235" s="39"/>
      <c r="AH235" s="39"/>
      <c r="AI235" s="39"/>
      <c r="AJ235" s="55"/>
      <c r="AK235" s="55"/>
      <c r="AL235" s="55"/>
      <c r="AM235" s="55"/>
      <c r="AN235" s="55"/>
      <c r="AO235" s="55"/>
      <c r="AP235" s="39"/>
      <c r="AQ235" s="39"/>
      <c r="AR235" s="39"/>
      <c r="AS235" s="39"/>
      <c r="AT235" s="39"/>
      <c r="AU235" s="39"/>
      <c r="AV235" s="39"/>
      <c r="AW235" s="39"/>
      <c r="AX235" s="55"/>
      <c r="AY235" s="55"/>
      <c r="AZ235" s="55"/>
      <c r="BA235" s="39"/>
      <c r="BB235" s="6"/>
      <c r="BC235" s="10"/>
      <c r="BD235" s="6"/>
      <c r="BE235" s="10"/>
    </row>
    <row r="236" spans="2:57">
      <c r="B236" s="29" t="s">
        <v>24</v>
      </c>
      <c r="C236" s="27">
        <f>INPUT!K234</f>
        <v>229</v>
      </c>
      <c r="D236" s="36">
        <f>INPUT!L234</f>
        <v>0.12313183826572913</v>
      </c>
      <c r="E236" s="27">
        <f t="shared" si="30"/>
        <v>0.2</v>
      </c>
      <c r="F236" s="27">
        <f>LOOKUP(E236,PROCESSES1!$H$6:$H$34,PROCESSES1!$J$6:$J$34)</f>
        <v>41</v>
      </c>
      <c r="G236" s="27">
        <f>LOOKUP(E236,PROCESSES1!$H$6:$H$35,PROCESSES1!$L$6:$L$35)</f>
        <v>19</v>
      </c>
      <c r="J236" s="29" t="s">
        <v>24</v>
      </c>
      <c r="K236" s="36">
        <f>INPUT!K234</f>
        <v>229</v>
      </c>
      <c r="L236" s="36">
        <f>INPUT!M234</f>
        <v>0.12250302994430692</v>
      </c>
      <c r="M236" s="36">
        <f t="shared" si="31"/>
        <v>0.1</v>
      </c>
      <c r="N236" s="36">
        <f>IF(M236=0,0,LOOKUP(M236,PROCESSES1!$H$6:$H$34,PROCESSES1!$J$6:$J$34))</f>
        <v>23</v>
      </c>
      <c r="O236" s="36">
        <f>IF(M236=0,0,LOOKUP(M236,PROCESSES1!$H$6:$H$35,PROCESSES1!$L$6:$L$35))</f>
        <v>10</v>
      </c>
      <c r="R236" s="29" t="s">
        <v>24</v>
      </c>
      <c r="S236" s="70">
        <f t="shared" si="27"/>
        <v>10</v>
      </c>
      <c r="T236" s="70">
        <f t="shared" si="28"/>
        <v>19</v>
      </c>
      <c r="U236" s="70">
        <f t="shared" si="32"/>
        <v>9</v>
      </c>
      <c r="V236" s="3">
        <f>INPUT!$G$4*60</f>
        <v>352.2</v>
      </c>
      <c r="Y236" s="6"/>
      <c r="AB236" s="55"/>
      <c r="AC236" s="55"/>
      <c r="AD236" s="55"/>
      <c r="AE236" s="55"/>
      <c r="AF236" s="55"/>
      <c r="AG236" s="39"/>
      <c r="AH236" s="39"/>
      <c r="AI236" s="39"/>
      <c r="AJ236" s="55"/>
      <c r="AK236" s="55"/>
      <c r="AL236" s="55"/>
      <c r="AM236" s="55"/>
      <c r="AN236" s="55"/>
      <c r="AO236" s="55"/>
      <c r="AP236" s="39"/>
      <c r="AQ236" s="39"/>
      <c r="AR236" s="39"/>
      <c r="AS236" s="39"/>
      <c r="AT236" s="39"/>
      <c r="AU236" s="39"/>
      <c r="AV236" s="39"/>
      <c r="AW236" s="39"/>
      <c r="AX236" s="55"/>
      <c r="AY236" s="55"/>
      <c r="AZ236" s="55"/>
      <c r="BA236" s="39"/>
      <c r="BB236" s="6"/>
      <c r="BC236" s="10"/>
      <c r="BD236" s="6"/>
      <c r="BE236" s="10"/>
    </row>
    <row r="237" spans="2:57">
      <c r="B237" s="29" t="s">
        <v>25</v>
      </c>
      <c r="C237" s="27">
        <f>INPUT!K235</f>
        <v>230</v>
      </c>
      <c r="D237" s="36">
        <f>INPUT!L235</f>
        <v>8.3197188017384544E-2</v>
      </c>
      <c r="E237" s="27">
        <f t="shared" si="30"/>
        <v>0.1</v>
      </c>
      <c r="F237" s="27">
        <f>LOOKUP(E237,PROCESSES1!$H$6:$H$34,PROCESSES1!$J$6:$J$34)</f>
        <v>23</v>
      </c>
      <c r="G237" s="27">
        <f>LOOKUP(E237,PROCESSES1!$H$6:$H$35,PROCESSES1!$L$6:$L$35)</f>
        <v>10</v>
      </c>
      <c r="J237" s="29" t="s">
        <v>25</v>
      </c>
      <c r="K237" s="36">
        <f>INPUT!K235</f>
        <v>230</v>
      </c>
      <c r="L237" s="36">
        <f>INPUT!M235</f>
        <v>8.1310763053117768E-2</v>
      </c>
      <c r="M237" s="36">
        <f t="shared" si="31"/>
        <v>0</v>
      </c>
      <c r="N237" s="36">
        <f>IF(M237=0,0,LOOKUP(M237,PROCESSES1!$H$6:$H$34,PROCESSES1!$J$6:$J$34))</f>
        <v>0</v>
      </c>
      <c r="O237" s="36">
        <f>IF(M237=0,0,LOOKUP(M237,PROCESSES1!$H$6:$H$35,PROCESSES1!$L$6:$L$35))</f>
        <v>0</v>
      </c>
      <c r="R237" s="29" t="s">
        <v>25</v>
      </c>
      <c r="S237" s="70">
        <f t="shared" si="27"/>
        <v>0</v>
      </c>
      <c r="T237" s="70">
        <f t="shared" si="28"/>
        <v>10</v>
      </c>
      <c r="U237" s="70">
        <f t="shared" si="32"/>
        <v>10</v>
      </c>
      <c r="V237" s="3">
        <f>INPUT!$G$4*60</f>
        <v>352.2</v>
      </c>
      <c r="Y237" s="6"/>
      <c r="AB237" s="55"/>
      <c r="AC237" s="55"/>
      <c r="AD237" s="55"/>
      <c r="AE237" s="55"/>
      <c r="AF237" s="55"/>
      <c r="AG237" s="39"/>
      <c r="AH237" s="39"/>
      <c r="AI237" s="39"/>
      <c r="AJ237" s="55"/>
      <c r="AK237" s="55"/>
      <c r="AL237" s="55"/>
      <c r="AM237" s="55"/>
      <c r="AN237" s="55"/>
      <c r="AO237" s="55"/>
      <c r="AP237" s="39"/>
      <c r="AQ237" s="39"/>
      <c r="AR237" s="39"/>
      <c r="AS237" s="39"/>
      <c r="AT237" s="39"/>
      <c r="AU237" s="39"/>
      <c r="AV237" s="39"/>
      <c r="AW237" s="39"/>
      <c r="AX237" s="55"/>
      <c r="AY237" s="55"/>
      <c r="AZ237" s="55"/>
      <c r="BA237" s="39"/>
      <c r="BB237" s="6"/>
      <c r="BC237" s="10"/>
      <c r="BD237" s="6"/>
      <c r="BE237" s="10"/>
    </row>
    <row r="238" spans="2:57">
      <c r="B238" s="29" t="s">
        <v>26</v>
      </c>
      <c r="C238" s="27">
        <f>INPUT!K236</f>
        <v>231</v>
      </c>
      <c r="D238" s="36">
        <f>INPUT!L236</f>
        <v>1.3211713457160663</v>
      </c>
      <c r="E238" s="27">
        <f t="shared" si="30"/>
        <v>1.4000000000000001</v>
      </c>
      <c r="F238" s="27">
        <f>LOOKUP(E238,PROCESSES1!$H$6:$H$34,PROCESSES1!$J$6:$J$34)</f>
        <v>490</v>
      </c>
      <c r="G238" s="27">
        <f>LOOKUP(E238,PROCESSES1!$H$6:$H$35,PROCESSES1!$L$6:$L$35)</f>
        <v>220</v>
      </c>
      <c r="J238" s="29" t="s">
        <v>26</v>
      </c>
      <c r="K238" s="36">
        <f>INPUT!K236</f>
        <v>231</v>
      </c>
      <c r="L238" s="36">
        <f>INPUT!M236</f>
        <v>1.3148832625018441</v>
      </c>
      <c r="M238" s="36">
        <f t="shared" si="31"/>
        <v>1.3</v>
      </c>
      <c r="N238" s="36">
        <f>IF(M238=0,0,LOOKUP(M238,PROCESSES1!$H$6:$H$34,PROCESSES1!$J$6:$J$34))</f>
        <v>461</v>
      </c>
      <c r="O238" s="36">
        <f>IF(M238=0,0,LOOKUP(M238,PROCESSES1!$H$6:$H$35,PROCESSES1!$L$6:$L$35))</f>
        <v>207</v>
      </c>
      <c r="R238" s="29" t="s">
        <v>26</v>
      </c>
      <c r="S238" s="70">
        <f t="shared" si="27"/>
        <v>207</v>
      </c>
      <c r="T238" s="70">
        <f t="shared" si="28"/>
        <v>220</v>
      </c>
      <c r="U238" s="70">
        <f t="shared" si="32"/>
        <v>13</v>
      </c>
      <c r="V238" s="3">
        <f>INPUT!$G$4*60</f>
        <v>352.2</v>
      </c>
      <c r="Y238" s="6"/>
      <c r="AB238" s="55"/>
      <c r="AC238" s="55"/>
      <c r="AD238" s="55"/>
      <c r="AE238" s="55"/>
      <c r="AF238" s="55"/>
      <c r="AG238" s="39"/>
      <c r="AH238" s="39"/>
      <c r="AI238" s="39"/>
      <c r="AJ238" s="55"/>
      <c r="AK238" s="55"/>
      <c r="AL238" s="55"/>
      <c r="AM238" s="55"/>
      <c r="AN238" s="55"/>
      <c r="AO238" s="55"/>
      <c r="AP238" s="39"/>
      <c r="AQ238" s="39"/>
      <c r="AR238" s="39"/>
      <c r="AS238" s="39"/>
      <c r="AT238" s="39"/>
      <c r="AU238" s="39"/>
      <c r="AV238" s="39"/>
      <c r="AW238" s="39"/>
      <c r="AX238" s="55"/>
      <c r="AY238" s="55"/>
      <c r="AZ238" s="55"/>
      <c r="BA238" s="39"/>
      <c r="BB238" s="6"/>
      <c r="BC238" s="10"/>
      <c r="BD238" s="6"/>
      <c r="BE238" s="10"/>
    </row>
    <row r="239" spans="2:57">
      <c r="B239" s="29" t="s">
        <v>27</v>
      </c>
      <c r="C239" s="27">
        <f>INPUT!K237</f>
        <v>232</v>
      </c>
      <c r="D239" s="36">
        <f>INPUT!L237</f>
        <v>1.3677617710058017</v>
      </c>
      <c r="E239" s="27">
        <f t="shared" si="30"/>
        <v>1.4000000000000001</v>
      </c>
      <c r="F239" s="27">
        <f>LOOKUP(E239,PROCESSES1!$H$6:$H$34,PROCESSES1!$J$6:$J$34)</f>
        <v>490</v>
      </c>
      <c r="G239" s="27">
        <f>LOOKUP(E239,PROCESSES1!$H$6:$H$35,PROCESSES1!$L$6:$L$35)</f>
        <v>220</v>
      </c>
      <c r="J239" s="29" t="s">
        <v>27</v>
      </c>
      <c r="K239" s="36">
        <f>INPUT!K237</f>
        <v>232</v>
      </c>
      <c r="L239" s="36">
        <f>INPUT!M237</f>
        <v>1.3611592836308677</v>
      </c>
      <c r="M239" s="36">
        <f t="shared" si="31"/>
        <v>1.3</v>
      </c>
      <c r="N239" s="36">
        <f>IF(M239=0,0,LOOKUP(M239,PROCESSES1!$H$6:$H$34,PROCESSES1!$J$6:$J$34))</f>
        <v>461</v>
      </c>
      <c r="O239" s="36">
        <f>IF(M239=0,0,LOOKUP(M239,PROCESSES1!$H$6:$H$35,PROCESSES1!$L$6:$L$35))</f>
        <v>207</v>
      </c>
      <c r="R239" s="29" t="s">
        <v>27</v>
      </c>
      <c r="S239" s="70">
        <f t="shared" si="27"/>
        <v>207</v>
      </c>
      <c r="T239" s="70">
        <f t="shared" si="28"/>
        <v>220</v>
      </c>
      <c r="U239" s="70">
        <f t="shared" si="32"/>
        <v>13</v>
      </c>
      <c r="V239" s="3">
        <f>INPUT!$G$4*60</f>
        <v>352.2</v>
      </c>
      <c r="Y239" s="6"/>
      <c r="AB239" s="55"/>
      <c r="AC239" s="55"/>
      <c r="AD239" s="55"/>
      <c r="AE239" s="55"/>
      <c r="AF239" s="55"/>
      <c r="AG239" s="39"/>
      <c r="AH239" s="39"/>
      <c r="AI239" s="39"/>
      <c r="AJ239" s="55"/>
      <c r="AK239" s="55"/>
      <c r="AL239" s="55"/>
      <c r="AM239" s="55"/>
      <c r="AN239" s="55"/>
      <c r="AO239" s="55"/>
      <c r="AP239" s="39"/>
      <c r="AQ239" s="39"/>
      <c r="AR239" s="39"/>
      <c r="AS239" s="39"/>
      <c r="AT239" s="39"/>
      <c r="AU239" s="39"/>
      <c r="AV239" s="39"/>
      <c r="AW239" s="39"/>
      <c r="AX239" s="55"/>
      <c r="AY239" s="55"/>
      <c r="AZ239" s="55"/>
      <c r="BA239" s="39"/>
      <c r="BB239" s="6"/>
      <c r="BC239" s="10"/>
      <c r="BD239" s="6"/>
      <c r="BE239" s="10"/>
    </row>
    <row r="240" spans="2:57">
      <c r="B240" s="29" t="s">
        <v>28</v>
      </c>
      <c r="C240" s="27">
        <f>INPUT!K238</f>
        <v>233</v>
      </c>
      <c r="D240" s="36">
        <f>INPUT!L238</f>
        <v>1.1980395074503383</v>
      </c>
      <c r="E240" s="27">
        <f t="shared" si="30"/>
        <v>1.2000000000000002</v>
      </c>
      <c r="F240" s="27">
        <f>LOOKUP(E240,PROCESSES1!$H$6:$H$34,PROCESSES1!$J$6:$J$34)</f>
        <v>422</v>
      </c>
      <c r="G240" s="27">
        <f>LOOKUP(E240,PROCESSES1!$H$6:$H$35,PROCESSES1!$L$6:$L$35)</f>
        <v>190</v>
      </c>
      <c r="J240" s="29" t="s">
        <v>28</v>
      </c>
      <c r="K240" s="36">
        <f>INPUT!K238</f>
        <v>233</v>
      </c>
      <c r="L240" s="36">
        <f>INPUT!M238</f>
        <v>1.192380232557537</v>
      </c>
      <c r="M240" s="36">
        <f t="shared" si="31"/>
        <v>1.1000000000000001</v>
      </c>
      <c r="N240" s="36">
        <f>IF(M240=0,0,LOOKUP(M240,PROCESSES1!$H$6:$H$34,PROCESSES1!$J$6:$J$34))</f>
        <v>378</v>
      </c>
      <c r="O240" s="36">
        <f>IF(M240=0,0,LOOKUP(M240,PROCESSES1!$H$6:$H$35,PROCESSES1!$L$6:$L$35))</f>
        <v>170</v>
      </c>
      <c r="R240" s="29" t="s">
        <v>28</v>
      </c>
      <c r="S240" s="70">
        <f t="shared" si="27"/>
        <v>170</v>
      </c>
      <c r="T240" s="70">
        <f t="shared" si="28"/>
        <v>190</v>
      </c>
      <c r="U240" s="70">
        <f t="shared" si="32"/>
        <v>20</v>
      </c>
      <c r="V240" s="3">
        <f>INPUT!$G$4*60</f>
        <v>352.2</v>
      </c>
      <c r="Y240" s="6"/>
      <c r="AB240" s="55"/>
      <c r="AC240" s="55"/>
      <c r="AD240" s="55"/>
      <c r="AE240" s="55"/>
      <c r="AF240" s="55"/>
      <c r="AG240" s="39"/>
      <c r="AH240" s="39"/>
      <c r="AI240" s="39"/>
      <c r="AJ240" s="55"/>
      <c r="AK240" s="55"/>
      <c r="AL240" s="55"/>
      <c r="AM240" s="55"/>
      <c r="AN240" s="55"/>
      <c r="AO240" s="55"/>
      <c r="AP240" s="39"/>
      <c r="AQ240" s="39"/>
      <c r="AR240" s="39"/>
      <c r="AS240" s="39"/>
      <c r="AT240" s="39"/>
      <c r="AU240" s="39"/>
      <c r="AV240" s="39"/>
      <c r="AW240" s="39"/>
      <c r="AX240" s="55"/>
      <c r="AY240" s="55"/>
      <c r="AZ240" s="55"/>
      <c r="BA240" s="39"/>
      <c r="BB240" s="6"/>
      <c r="BC240" s="10"/>
      <c r="BD240" s="6"/>
      <c r="BE240" s="10"/>
    </row>
    <row r="241" spans="2:57">
      <c r="B241" s="29" t="s">
        <v>29</v>
      </c>
      <c r="C241" s="27">
        <f>INPUT!K239</f>
        <v>234</v>
      </c>
      <c r="D241" s="36">
        <f>INPUT!L239</f>
        <v>0.52247834074917521</v>
      </c>
      <c r="E241" s="27">
        <f t="shared" si="30"/>
        <v>0.6</v>
      </c>
      <c r="F241" s="27">
        <f>LOOKUP(E241,PROCESSES1!$H$6:$H$34,PROCESSES1!$J$6:$J$34)</f>
        <v>165</v>
      </c>
      <c r="G241" s="27">
        <f>LOOKUP(E241,PROCESSES1!$H$6:$H$35,PROCESSES1!$L$6:$L$35)</f>
        <v>74</v>
      </c>
      <c r="J241" s="29" t="s">
        <v>29</v>
      </c>
      <c r="K241" s="36">
        <f>INPUT!K239</f>
        <v>234</v>
      </c>
      <c r="L241" s="36">
        <f>INPUT!M239</f>
        <v>0.51996310746348584</v>
      </c>
      <c r="M241" s="36">
        <f t="shared" si="31"/>
        <v>0.5</v>
      </c>
      <c r="N241" s="36">
        <f>IF(M241=0,0,LOOKUP(M241,PROCESSES1!$H$6:$H$34,PROCESSES1!$J$6:$J$34))</f>
        <v>129</v>
      </c>
      <c r="O241" s="36">
        <f>IF(M241=0,0,LOOKUP(M241,PROCESSES1!$H$6:$H$35,PROCESSES1!$L$6:$L$35))</f>
        <v>58</v>
      </c>
      <c r="R241" s="29" t="s">
        <v>29</v>
      </c>
      <c r="S241" s="70">
        <f t="shared" si="27"/>
        <v>58</v>
      </c>
      <c r="T241" s="70">
        <f t="shared" si="28"/>
        <v>74</v>
      </c>
      <c r="U241" s="70">
        <f t="shared" si="32"/>
        <v>16</v>
      </c>
      <c r="V241" s="3">
        <f>INPUT!$G$4*60</f>
        <v>352.2</v>
      </c>
      <c r="Y241" s="6"/>
      <c r="AB241" s="55"/>
      <c r="AC241" s="55"/>
      <c r="AD241" s="55"/>
      <c r="AE241" s="55"/>
      <c r="AF241" s="55"/>
      <c r="AG241" s="39"/>
      <c r="AH241" s="39"/>
      <c r="AI241" s="39"/>
      <c r="AJ241" s="55"/>
      <c r="AK241" s="55"/>
      <c r="AL241" s="55"/>
      <c r="AM241" s="55"/>
      <c r="AN241" s="55"/>
      <c r="AO241" s="55"/>
      <c r="AP241" s="39"/>
      <c r="AQ241" s="39"/>
      <c r="AR241" s="39"/>
      <c r="AS241" s="39"/>
      <c r="AT241" s="39"/>
      <c r="AU241" s="39"/>
      <c r="AV241" s="39"/>
      <c r="AW241" s="39"/>
      <c r="AX241" s="55"/>
      <c r="AY241" s="55"/>
      <c r="AZ241" s="55"/>
      <c r="BA241" s="39"/>
      <c r="BB241" s="6"/>
      <c r="BC241" s="10"/>
      <c r="BD241" s="6"/>
      <c r="BE241" s="10"/>
    </row>
    <row r="242" spans="2:57">
      <c r="B242" s="29" t="s">
        <v>30</v>
      </c>
      <c r="C242" s="27">
        <f>INPUT!K240</f>
        <v>235</v>
      </c>
      <c r="D242" s="36">
        <f>INPUT!L240</f>
        <v>7.6541412975993789E-2</v>
      </c>
      <c r="E242" s="27">
        <f t="shared" si="30"/>
        <v>0.1</v>
      </c>
      <c r="F242" s="27">
        <f>LOOKUP(E242,PROCESSES1!$H$6:$H$34,PROCESSES1!$J$6:$J$34)</f>
        <v>23</v>
      </c>
      <c r="G242" s="27">
        <f>LOOKUP(E242,PROCESSES1!$H$6:$H$35,PROCESSES1!$L$6:$L$35)</f>
        <v>10</v>
      </c>
      <c r="J242" s="29" t="s">
        <v>30</v>
      </c>
      <c r="K242" s="36">
        <f>INPUT!K240</f>
        <v>235</v>
      </c>
      <c r="L242" s="36">
        <f>INPUT!M240</f>
        <v>7.622700881528266E-2</v>
      </c>
      <c r="M242" s="36">
        <f t="shared" si="31"/>
        <v>0</v>
      </c>
      <c r="N242" s="36">
        <f>IF(M242=0,0,LOOKUP(M242,PROCESSES1!$H$6:$H$34,PROCESSES1!$J$6:$J$34))</f>
        <v>0</v>
      </c>
      <c r="O242" s="36">
        <f>IF(M242=0,0,LOOKUP(M242,PROCESSES1!$H$6:$H$35,PROCESSES1!$L$6:$L$35))</f>
        <v>0</v>
      </c>
      <c r="R242" s="29" t="s">
        <v>30</v>
      </c>
      <c r="S242" s="70">
        <f t="shared" si="27"/>
        <v>0</v>
      </c>
      <c r="T242" s="70">
        <f t="shared" si="28"/>
        <v>10</v>
      </c>
      <c r="U242" s="70">
        <f t="shared" si="32"/>
        <v>10</v>
      </c>
      <c r="V242" s="3">
        <f>INPUT!$G$4*60</f>
        <v>352.2</v>
      </c>
      <c r="Y242" s="6"/>
      <c r="AB242" s="55"/>
      <c r="AC242" s="55"/>
      <c r="AD242" s="55"/>
      <c r="AE242" s="55"/>
      <c r="AF242" s="55"/>
      <c r="AG242" s="39"/>
      <c r="AH242" s="39"/>
      <c r="AI242" s="39"/>
      <c r="AJ242" s="55"/>
      <c r="AK242" s="55"/>
      <c r="AL242" s="55"/>
      <c r="AM242" s="55"/>
      <c r="AN242" s="55"/>
      <c r="AO242" s="55"/>
      <c r="AP242" s="39"/>
      <c r="AQ242" s="39"/>
      <c r="AR242" s="39"/>
      <c r="AS242" s="39"/>
      <c r="AT242" s="39"/>
      <c r="AU242" s="39"/>
      <c r="AV242" s="39"/>
      <c r="AW242" s="39"/>
      <c r="AX242" s="55"/>
      <c r="AY242" s="55"/>
      <c r="AZ242" s="55"/>
      <c r="BA242" s="39"/>
      <c r="BB242" s="6"/>
      <c r="BC242" s="10"/>
      <c r="BD242" s="6"/>
      <c r="BE242" s="10"/>
    </row>
    <row r="243" spans="2:57">
      <c r="B243" s="29" t="s">
        <v>31</v>
      </c>
      <c r="C243" s="27">
        <f>INPUT!K241</f>
        <v>236</v>
      </c>
      <c r="D243" s="36">
        <f>INPUT!L241</f>
        <v>0.55242932843543369</v>
      </c>
      <c r="E243" s="27">
        <f t="shared" si="30"/>
        <v>0.6</v>
      </c>
      <c r="F243" s="27">
        <f>LOOKUP(E243,PROCESSES1!$H$6:$H$34,PROCESSES1!$J$6:$J$34)</f>
        <v>165</v>
      </c>
      <c r="G243" s="27">
        <f>LOOKUP(E243,PROCESSES1!$H$6:$H$35,PROCESSES1!$L$6:$L$35)</f>
        <v>74</v>
      </c>
      <c r="J243" s="29" t="s">
        <v>31</v>
      </c>
      <c r="K243" s="36">
        <f>INPUT!K241</f>
        <v>236</v>
      </c>
      <c r="L243" s="36">
        <f>INPUT!M241</f>
        <v>0.54991409514974432</v>
      </c>
      <c r="M243" s="36">
        <f t="shared" si="31"/>
        <v>0.5</v>
      </c>
      <c r="N243" s="36">
        <f>IF(M243=0,0,LOOKUP(M243,PROCESSES1!$H$6:$H$34,PROCESSES1!$J$6:$J$34))</f>
        <v>129</v>
      </c>
      <c r="O243" s="36">
        <f>IF(M243=0,0,LOOKUP(M243,PROCESSES1!$H$6:$H$35,PROCESSES1!$L$6:$L$35))</f>
        <v>58</v>
      </c>
      <c r="R243" s="29" t="s">
        <v>31</v>
      </c>
      <c r="S243" s="70">
        <f t="shared" si="27"/>
        <v>58</v>
      </c>
      <c r="T243" s="70">
        <f t="shared" si="28"/>
        <v>74</v>
      </c>
      <c r="U243" s="70">
        <f t="shared" si="32"/>
        <v>16</v>
      </c>
      <c r="V243" s="3">
        <f>INPUT!$G$4*60</f>
        <v>352.2</v>
      </c>
      <c r="Y243" s="6"/>
      <c r="AB243" s="55"/>
      <c r="AC243" s="55"/>
      <c r="AD243" s="55"/>
      <c r="AE243" s="55"/>
      <c r="AF243" s="55"/>
      <c r="AG243" s="39"/>
      <c r="AH243" s="39"/>
      <c r="AI243" s="39"/>
      <c r="AJ243" s="55"/>
      <c r="AK243" s="55"/>
      <c r="AL243" s="55"/>
      <c r="AM243" s="55"/>
      <c r="AN243" s="55"/>
      <c r="AO243" s="55"/>
      <c r="AP243" s="39"/>
      <c r="AQ243" s="39"/>
      <c r="AR243" s="39"/>
      <c r="AS243" s="39"/>
      <c r="AT243" s="39"/>
      <c r="AU243" s="39"/>
      <c r="AV243" s="39"/>
      <c r="AW243" s="39"/>
      <c r="AX243" s="55"/>
      <c r="AY243" s="55"/>
      <c r="AZ243" s="55"/>
      <c r="BA243" s="39"/>
      <c r="BB243" s="6"/>
      <c r="BC243" s="10"/>
      <c r="BD243" s="6"/>
      <c r="BE243" s="10"/>
    </row>
    <row r="244" spans="2:57">
      <c r="B244" s="29" t="s">
        <v>32</v>
      </c>
      <c r="C244" s="27">
        <f>INPUT!K242</f>
        <v>237</v>
      </c>
      <c r="D244" s="36">
        <f>INPUT!L242</f>
        <v>0.9684152685223566</v>
      </c>
      <c r="E244" s="27">
        <f t="shared" si="30"/>
        <v>1</v>
      </c>
      <c r="F244" s="27">
        <f>LOOKUP(E244,PROCESSES1!$H$6:$H$34,PROCESSES1!$J$6:$J$34)</f>
        <v>334</v>
      </c>
      <c r="G244" s="27">
        <f>LOOKUP(E244,PROCESSES1!$H$6:$H$35,PROCESSES1!$L$6:$L$35)</f>
        <v>150</v>
      </c>
      <c r="J244" s="29" t="s">
        <v>32</v>
      </c>
      <c r="K244" s="36">
        <f>INPUT!K242</f>
        <v>237</v>
      </c>
      <c r="L244" s="36">
        <f>INPUT!M242</f>
        <v>0.96369920611168935</v>
      </c>
      <c r="M244" s="36">
        <f t="shared" si="31"/>
        <v>0.9</v>
      </c>
      <c r="N244" s="36">
        <f>IF(M244=0,0,LOOKUP(M244,PROCESSES1!$H$6:$H$34,PROCESSES1!$J$6:$J$34))</f>
        <v>289</v>
      </c>
      <c r="O244" s="36">
        <f>IF(M244=0,0,LOOKUP(M244,PROCESSES1!$H$6:$H$35,PROCESSES1!$L$6:$L$35))</f>
        <v>130</v>
      </c>
      <c r="R244" s="29" t="s">
        <v>32</v>
      </c>
      <c r="S244" s="70">
        <f t="shared" si="27"/>
        <v>130</v>
      </c>
      <c r="T244" s="70">
        <f t="shared" si="28"/>
        <v>150</v>
      </c>
      <c r="U244" s="70">
        <f t="shared" si="32"/>
        <v>20</v>
      </c>
      <c r="V244" s="3">
        <f>INPUT!$G$4*60</f>
        <v>352.2</v>
      </c>
      <c r="Y244" s="6"/>
      <c r="AB244" s="55"/>
      <c r="AC244" s="55"/>
      <c r="AD244" s="55"/>
      <c r="AE244" s="55"/>
      <c r="AF244" s="55"/>
      <c r="AG244" s="39"/>
      <c r="AH244" s="39"/>
      <c r="AI244" s="39"/>
      <c r="AJ244" s="55"/>
      <c r="AK244" s="55"/>
      <c r="AL244" s="55"/>
      <c r="AM244" s="55"/>
      <c r="AN244" s="55"/>
      <c r="AO244" s="55"/>
      <c r="AP244" s="39"/>
      <c r="AQ244" s="39"/>
      <c r="AR244" s="39"/>
      <c r="AS244" s="39"/>
      <c r="AT244" s="39"/>
      <c r="AU244" s="39"/>
      <c r="AV244" s="39"/>
      <c r="AW244" s="39"/>
      <c r="AX244" s="55"/>
      <c r="AY244" s="55"/>
      <c r="AZ244" s="55"/>
      <c r="BA244" s="39"/>
      <c r="BB244" s="6"/>
      <c r="BC244" s="10"/>
      <c r="BD244" s="6"/>
      <c r="BE244" s="10"/>
    </row>
    <row r="245" spans="2:57">
      <c r="B245" s="29" t="s">
        <v>33</v>
      </c>
      <c r="C245" s="27">
        <f>INPUT!K243</f>
        <v>238</v>
      </c>
      <c r="D245" s="36">
        <f>INPUT!L243</f>
        <v>1.3211713457160663</v>
      </c>
      <c r="E245" s="27">
        <f t="shared" si="30"/>
        <v>1.4000000000000001</v>
      </c>
      <c r="F245" s="27">
        <f>LOOKUP(E245,PROCESSES1!$H$6:$H$34,PROCESSES1!$J$6:$J$34)</f>
        <v>490</v>
      </c>
      <c r="G245" s="27">
        <f>LOOKUP(E245,PROCESSES1!$H$6:$H$35,PROCESSES1!$L$6:$L$35)</f>
        <v>220</v>
      </c>
      <c r="J245" s="29" t="s">
        <v>33</v>
      </c>
      <c r="K245" s="36">
        <f>INPUT!K243</f>
        <v>238</v>
      </c>
      <c r="L245" s="36">
        <f>INPUT!M243</f>
        <v>1.3148832625018441</v>
      </c>
      <c r="M245" s="36">
        <f t="shared" si="31"/>
        <v>1.3</v>
      </c>
      <c r="N245" s="36">
        <f>IF(M245=0,0,LOOKUP(M245,PROCESSES1!$H$6:$H$34,PROCESSES1!$J$6:$J$34))</f>
        <v>461</v>
      </c>
      <c r="O245" s="36">
        <f>IF(M245=0,0,LOOKUP(M245,PROCESSES1!$H$6:$H$35,PROCESSES1!$L$6:$L$35))</f>
        <v>207</v>
      </c>
      <c r="R245" s="29" t="s">
        <v>33</v>
      </c>
      <c r="S245" s="70">
        <f t="shared" si="27"/>
        <v>207</v>
      </c>
      <c r="T245" s="70">
        <f t="shared" si="28"/>
        <v>220</v>
      </c>
      <c r="U245" s="70">
        <f t="shared" si="32"/>
        <v>13</v>
      </c>
      <c r="V245" s="3">
        <f>INPUT!$G$4*60</f>
        <v>352.2</v>
      </c>
      <c r="Y245" s="6"/>
      <c r="AB245" s="55"/>
      <c r="AC245" s="55"/>
      <c r="AD245" s="55"/>
      <c r="AE245" s="55"/>
      <c r="AF245" s="55"/>
      <c r="AG245" s="39"/>
      <c r="AH245" s="39"/>
      <c r="AI245" s="39"/>
      <c r="AJ245" s="55"/>
      <c r="AK245" s="55"/>
      <c r="AL245" s="55"/>
      <c r="AM245" s="55"/>
      <c r="AN245" s="55"/>
      <c r="AO245" s="55"/>
      <c r="AP245" s="39"/>
      <c r="AQ245" s="39"/>
      <c r="AR245" s="39"/>
      <c r="AS245" s="39"/>
      <c r="AT245" s="39"/>
      <c r="AU245" s="39"/>
      <c r="AV245" s="39"/>
      <c r="AW245" s="39"/>
      <c r="AX245" s="55"/>
      <c r="AY245" s="55"/>
      <c r="AZ245" s="55"/>
      <c r="BA245" s="39"/>
      <c r="BB245" s="6"/>
      <c r="BC245" s="10"/>
      <c r="BD245" s="6"/>
      <c r="BE245" s="10"/>
    </row>
    <row r="246" spans="2:57">
      <c r="B246" s="29" t="s">
        <v>34</v>
      </c>
      <c r="C246" s="27">
        <f>INPUT!K244</f>
        <v>239</v>
      </c>
      <c r="D246" s="36">
        <f>INPUT!L244</f>
        <v>1.2446299327400734</v>
      </c>
      <c r="E246" s="27">
        <f t="shared" si="30"/>
        <v>1.3</v>
      </c>
      <c r="F246" s="27">
        <f>LOOKUP(E246,PROCESSES1!$H$6:$H$34,PROCESSES1!$J$6:$J$34)</f>
        <v>461</v>
      </c>
      <c r="G246" s="27">
        <f>LOOKUP(E246,PROCESSES1!$H$6:$H$35,PROCESSES1!$L$6:$L$35)</f>
        <v>207</v>
      </c>
      <c r="J246" s="29" t="s">
        <v>34</v>
      </c>
      <c r="K246" s="36">
        <f>INPUT!K244</f>
        <v>239</v>
      </c>
      <c r="L246" s="36">
        <f>INPUT!M244</f>
        <v>1.2386562536865617</v>
      </c>
      <c r="M246" s="36">
        <f t="shared" si="31"/>
        <v>1.2</v>
      </c>
      <c r="N246" s="36">
        <f>IF(M246=0,0,LOOKUP(M246,PROCESSES1!$H$6:$H$34,PROCESSES1!$J$6:$J$34))</f>
        <v>378</v>
      </c>
      <c r="O246" s="36">
        <f>IF(M246=0,0,LOOKUP(M246,PROCESSES1!$H$6:$H$35,PROCESSES1!$L$6:$L$35))</f>
        <v>170</v>
      </c>
      <c r="R246" s="29" t="s">
        <v>34</v>
      </c>
      <c r="S246" s="70">
        <f t="shared" si="27"/>
        <v>170</v>
      </c>
      <c r="T246" s="70">
        <f t="shared" si="28"/>
        <v>207</v>
      </c>
      <c r="U246" s="70">
        <f t="shared" si="32"/>
        <v>37</v>
      </c>
      <c r="V246" s="3">
        <f>INPUT!$G$4*60</f>
        <v>352.2</v>
      </c>
      <c r="Y246" s="6"/>
      <c r="AB246" s="55"/>
      <c r="AC246" s="55"/>
      <c r="AD246" s="55"/>
      <c r="AE246" s="55"/>
      <c r="AF246" s="55"/>
      <c r="AG246" s="39"/>
      <c r="AH246" s="39"/>
      <c r="AI246" s="39"/>
      <c r="AJ246" s="55"/>
      <c r="AK246" s="55"/>
      <c r="AL246" s="55"/>
      <c r="AM246" s="55"/>
      <c r="AN246" s="55"/>
      <c r="AO246" s="55"/>
      <c r="AP246" s="39"/>
      <c r="AQ246" s="39"/>
      <c r="AR246" s="39"/>
      <c r="AS246" s="39"/>
      <c r="AT246" s="39"/>
      <c r="AU246" s="39"/>
      <c r="AV246" s="39"/>
      <c r="AW246" s="39"/>
      <c r="AX246" s="55"/>
      <c r="AY246" s="55"/>
      <c r="AZ246" s="55"/>
      <c r="BA246" s="39"/>
      <c r="BB246" s="6"/>
      <c r="BC246" s="10"/>
      <c r="BD246" s="6"/>
      <c r="BE246" s="10"/>
    </row>
    <row r="247" spans="2:57">
      <c r="B247" s="29" t="s">
        <v>35</v>
      </c>
      <c r="C247" s="27">
        <f>INPUT!K245</f>
        <v>240</v>
      </c>
      <c r="D247" s="36">
        <f>INPUT!L245</f>
        <v>0.87523441794288592</v>
      </c>
      <c r="E247" s="27">
        <f t="shared" si="30"/>
        <v>0.9</v>
      </c>
      <c r="F247" s="27">
        <f>LOOKUP(E247,PROCESSES1!$H$6:$H$34,PROCESSES1!$J$6:$J$34)</f>
        <v>289</v>
      </c>
      <c r="G247" s="27">
        <f>LOOKUP(E247,PROCESSES1!$H$6:$H$35,PROCESSES1!$L$6:$L$35)</f>
        <v>130</v>
      </c>
      <c r="J247" s="29" t="s">
        <v>35</v>
      </c>
      <c r="K247" s="36">
        <f>INPUT!K245</f>
        <v>240</v>
      </c>
      <c r="L247" s="36">
        <f>INPUT!M245</f>
        <v>0.87114716385364077</v>
      </c>
      <c r="M247" s="36">
        <f t="shared" si="31"/>
        <v>0.8</v>
      </c>
      <c r="N247" s="36">
        <f>IF(M247=0,0,LOOKUP(M247,PROCESSES1!$H$6:$H$34,PROCESSES1!$J$6:$J$34))</f>
        <v>245</v>
      </c>
      <c r="O247" s="36">
        <f>IF(M247=0,0,LOOKUP(M247,PROCESSES1!$H$6:$H$35,PROCESSES1!$L$6:$L$35))</f>
        <v>110</v>
      </c>
      <c r="R247" s="29" t="s">
        <v>35</v>
      </c>
      <c r="S247" s="70">
        <f t="shared" si="27"/>
        <v>110</v>
      </c>
      <c r="T247" s="70">
        <f t="shared" si="28"/>
        <v>130</v>
      </c>
      <c r="U247" s="70">
        <f t="shared" si="32"/>
        <v>20</v>
      </c>
      <c r="V247" s="3">
        <f>INPUT!$G$4*60</f>
        <v>352.2</v>
      </c>
      <c r="Y247" s="6"/>
      <c r="AB247" s="55"/>
      <c r="AC247" s="55"/>
      <c r="AD247" s="55"/>
      <c r="AE247" s="55"/>
      <c r="AF247" s="55"/>
      <c r="AG247" s="39"/>
      <c r="AH247" s="39"/>
      <c r="AI247" s="39"/>
      <c r="AJ247" s="55"/>
      <c r="AK247" s="55"/>
      <c r="AL247" s="55"/>
      <c r="AM247" s="55"/>
      <c r="AN247" s="55"/>
      <c r="AO247" s="55"/>
      <c r="AP247" s="39"/>
      <c r="AQ247" s="39"/>
      <c r="AR247" s="39"/>
      <c r="AS247" s="39"/>
      <c r="AT247" s="39"/>
      <c r="AU247" s="39"/>
      <c r="AV247" s="39"/>
      <c r="AW247" s="39"/>
      <c r="AX247" s="55"/>
      <c r="AY247" s="55"/>
      <c r="AZ247" s="55"/>
      <c r="BA247" s="39"/>
      <c r="BB247" s="6"/>
      <c r="BC247" s="10"/>
      <c r="BD247" s="6"/>
      <c r="BE247" s="10"/>
    </row>
    <row r="248" spans="2:57">
      <c r="B248" s="28" t="s">
        <v>24</v>
      </c>
      <c r="C248" s="27">
        <f>INPUT!K246</f>
        <v>241</v>
      </c>
      <c r="D248" s="36">
        <f>INPUT!L246</f>
        <v>0.11980395074503375</v>
      </c>
      <c r="E248" s="27">
        <f t="shared" si="30"/>
        <v>0.2</v>
      </c>
      <c r="F248" s="27">
        <f>LOOKUP(E248,PROCESSES1!$H$6:$H$34,PROCESSES1!$J$6:$J$34)</f>
        <v>41</v>
      </c>
      <c r="G248" s="27">
        <f>LOOKUP(E248,PROCESSES1!$H$6:$H$35,PROCESSES1!$L$6:$L$35)</f>
        <v>19</v>
      </c>
      <c r="J248" s="28" t="s">
        <v>24</v>
      </c>
      <c r="K248" s="36">
        <f>INPUT!K246</f>
        <v>241</v>
      </c>
      <c r="L248" s="36">
        <f>INPUT!M246</f>
        <v>0.11904938075932708</v>
      </c>
      <c r="M248" s="36">
        <f t="shared" si="31"/>
        <v>0.1</v>
      </c>
      <c r="N248" s="36">
        <f>IF(M248=0,0,LOOKUP(M248,PROCESSES1!$H$6:$H$34,PROCESSES1!$J$6:$J$34))</f>
        <v>23</v>
      </c>
      <c r="O248" s="36">
        <f>IF(M248=0,0,LOOKUP(M248,PROCESSES1!$H$6:$H$35,PROCESSES1!$L$6:$L$35))</f>
        <v>10</v>
      </c>
      <c r="R248" s="28" t="s">
        <v>24</v>
      </c>
      <c r="S248" s="70">
        <f t="shared" si="27"/>
        <v>10</v>
      </c>
      <c r="T248" s="70">
        <f t="shared" si="28"/>
        <v>19</v>
      </c>
      <c r="U248" s="70">
        <f t="shared" si="32"/>
        <v>9</v>
      </c>
      <c r="V248" s="3">
        <f>INPUT!$G$4*60</f>
        <v>352.2</v>
      </c>
      <c r="Y248" s="6"/>
      <c r="AB248" s="55"/>
      <c r="AC248" s="55"/>
      <c r="AD248" s="55"/>
      <c r="AE248" s="55"/>
      <c r="AF248" s="55"/>
      <c r="AG248" s="39"/>
      <c r="AH248" s="39"/>
      <c r="AI248" s="39"/>
      <c r="AJ248" s="55"/>
      <c r="AK248" s="55"/>
      <c r="AL248" s="55"/>
      <c r="AM248" s="55"/>
      <c r="AN248" s="55"/>
      <c r="AO248" s="55"/>
      <c r="AP248" s="39"/>
      <c r="AQ248" s="39"/>
      <c r="AR248" s="39"/>
      <c r="AS248" s="39"/>
      <c r="AT248" s="39"/>
      <c r="AU248" s="39"/>
      <c r="AV248" s="39"/>
      <c r="AW248" s="39"/>
      <c r="AX248" s="55"/>
      <c r="AY248" s="55"/>
      <c r="AZ248" s="55"/>
      <c r="BA248" s="39"/>
      <c r="BB248" s="6"/>
      <c r="BC248" s="10"/>
      <c r="BD248" s="6"/>
      <c r="BE248" s="10"/>
    </row>
    <row r="249" spans="2:57">
      <c r="B249" s="28" t="s">
        <v>25</v>
      </c>
      <c r="C249" s="27">
        <f>INPUT!K247</f>
        <v>242</v>
      </c>
      <c r="D249" s="36">
        <f>INPUT!L247</f>
        <v>8.6525075538079921E-2</v>
      </c>
      <c r="E249" s="27">
        <f t="shared" si="30"/>
        <v>0.1</v>
      </c>
      <c r="F249" s="27">
        <f>LOOKUP(E249,PROCESSES1!$H$6:$H$34,PROCESSES1!$J$6:$J$34)</f>
        <v>23</v>
      </c>
      <c r="G249" s="27">
        <f>LOOKUP(E249,PROCESSES1!$H$6:$H$35,PROCESSES1!$L$6:$L$35)</f>
        <v>10</v>
      </c>
      <c r="J249" s="28" t="s">
        <v>25</v>
      </c>
      <c r="K249" s="36">
        <f>INPUT!K247</f>
        <v>242</v>
      </c>
      <c r="L249" s="36">
        <f>INPUT!M247</f>
        <v>8.4764412238097608E-2</v>
      </c>
      <c r="M249" s="36">
        <f t="shared" si="31"/>
        <v>0</v>
      </c>
      <c r="N249" s="36">
        <f>IF(M249=0,0,LOOKUP(M249,PROCESSES1!$H$6:$H$34,PROCESSES1!$J$6:$J$34))</f>
        <v>0</v>
      </c>
      <c r="O249" s="36">
        <f>IF(M249=0,0,LOOKUP(M249,PROCESSES1!$H$6:$H$35,PROCESSES1!$L$6:$L$35))</f>
        <v>0</v>
      </c>
      <c r="R249" s="28" t="s">
        <v>25</v>
      </c>
      <c r="S249" s="70">
        <f t="shared" si="27"/>
        <v>0</v>
      </c>
      <c r="T249" s="70">
        <f t="shared" si="28"/>
        <v>10</v>
      </c>
      <c r="U249" s="70">
        <f t="shared" si="32"/>
        <v>10</v>
      </c>
      <c r="V249" s="3">
        <f>INPUT!$G$4*60</f>
        <v>352.2</v>
      </c>
      <c r="Y249" s="6"/>
      <c r="AB249" s="55"/>
      <c r="AC249" s="55"/>
      <c r="AD249" s="55"/>
      <c r="AE249" s="55"/>
      <c r="AF249" s="55"/>
      <c r="AG249" s="39"/>
      <c r="AH249" s="39"/>
      <c r="AI249" s="39"/>
      <c r="AJ249" s="55"/>
      <c r="AK249" s="55"/>
      <c r="AL249" s="55"/>
      <c r="AM249" s="55"/>
      <c r="AN249" s="55"/>
      <c r="AO249" s="55"/>
      <c r="AP249" s="39"/>
      <c r="AQ249" s="39"/>
      <c r="AR249" s="39"/>
      <c r="AS249" s="39"/>
      <c r="AT249" s="39"/>
      <c r="AU249" s="39"/>
      <c r="AV249" s="39"/>
      <c r="AW249" s="39"/>
      <c r="AX249" s="55"/>
      <c r="AY249" s="55"/>
      <c r="AZ249" s="55"/>
      <c r="BA249" s="39"/>
      <c r="BB249" s="6"/>
      <c r="BC249" s="10"/>
      <c r="BD249" s="6"/>
      <c r="BE249" s="10"/>
    </row>
    <row r="250" spans="2:57">
      <c r="B250" s="28" t="s">
        <v>26</v>
      </c>
      <c r="C250" s="27">
        <f>INPUT!K248</f>
        <v>243</v>
      </c>
      <c r="D250" s="36">
        <f>INPUT!L248</f>
        <v>1.2779088079470264</v>
      </c>
      <c r="E250" s="27">
        <f t="shared" si="30"/>
        <v>1.3</v>
      </c>
      <c r="F250" s="27">
        <f>LOOKUP(E250,PROCESSES1!$H$6:$H$34,PROCESSES1!$J$6:$J$34)</f>
        <v>461</v>
      </c>
      <c r="G250" s="27">
        <f>LOOKUP(E250,PROCESSES1!$H$6:$H$35,PROCESSES1!$L$6:$L$35)</f>
        <v>207</v>
      </c>
      <c r="J250" s="28" t="s">
        <v>26</v>
      </c>
      <c r="K250" s="36">
        <f>INPUT!K248</f>
        <v>243</v>
      </c>
      <c r="L250" s="36">
        <f>INPUT!M248</f>
        <v>1.2703631080899596</v>
      </c>
      <c r="M250" s="36">
        <f t="shared" si="31"/>
        <v>1.2</v>
      </c>
      <c r="N250" s="36">
        <f>IF(M250=0,0,LOOKUP(M250,PROCESSES1!$H$6:$H$34,PROCESSES1!$J$6:$J$34))</f>
        <v>378</v>
      </c>
      <c r="O250" s="36">
        <f>IF(M250=0,0,LOOKUP(M250,PROCESSES1!$H$6:$H$35,PROCESSES1!$L$6:$L$35))</f>
        <v>170</v>
      </c>
      <c r="R250" s="28" t="s">
        <v>26</v>
      </c>
      <c r="S250" s="70">
        <f t="shared" si="27"/>
        <v>170</v>
      </c>
      <c r="T250" s="70">
        <f t="shared" si="28"/>
        <v>207</v>
      </c>
      <c r="U250" s="70">
        <f t="shared" si="32"/>
        <v>37</v>
      </c>
      <c r="V250" s="3">
        <f>INPUT!$G$4*60</f>
        <v>352.2</v>
      </c>
      <c r="Y250" s="6"/>
      <c r="AB250" s="55"/>
      <c r="AC250" s="55"/>
      <c r="AD250" s="55"/>
      <c r="AE250" s="55"/>
      <c r="AF250" s="55"/>
      <c r="AG250" s="39"/>
      <c r="AH250" s="39"/>
      <c r="AI250" s="39"/>
      <c r="AJ250" s="55"/>
      <c r="AK250" s="55"/>
      <c r="AL250" s="55"/>
      <c r="AM250" s="55"/>
      <c r="AN250" s="55"/>
      <c r="AO250" s="55"/>
      <c r="AP250" s="39"/>
      <c r="AQ250" s="39"/>
      <c r="AR250" s="39"/>
      <c r="AS250" s="39"/>
      <c r="AT250" s="39"/>
      <c r="AU250" s="39"/>
      <c r="AV250" s="39"/>
      <c r="AW250" s="39"/>
      <c r="AX250" s="55"/>
      <c r="AY250" s="55"/>
      <c r="AZ250" s="55"/>
      <c r="BA250" s="39"/>
      <c r="BB250" s="6"/>
      <c r="BC250" s="10"/>
      <c r="BD250" s="6"/>
      <c r="BE250" s="10"/>
    </row>
    <row r="251" spans="2:57">
      <c r="B251" s="28" t="s">
        <v>27</v>
      </c>
      <c r="C251" s="27">
        <f>INPUT!K249</f>
        <v>244</v>
      </c>
      <c r="D251" s="36">
        <f>INPUT!L249</f>
        <v>1.3244992332367618</v>
      </c>
      <c r="E251" s="27">
        <f t="shared" si="30"/>
        <v>1.4000000000000001</v>
      </c>
      <c r="F251" s="27">
        <f>LOOKUP(E251,PROCESSES1!$H$6:$H$34,PROCESSES1!$J$6:$J$34)</f>
        <v>490</v>
      </c>
      <c r="G251" s="27">
        <f>LOOKUP(E251,PROCESSES1!$H$6:$H$35,PROCESSES1!$L$6:$L$35)</f>
        <v>220</v>
      </c>
      <c r="J251" s="28" t="s">
        <v>27</v>
      </c>
      <c r="K251" s="36">
        <f>INPUT!K249</f>
        <v>244</v>
      </c>
      <c r="L251" s="36">
        <f>INPUT!M249</f>
        <v>1.3165762483868411</v>
      </c>
      <c r="M251" s="36">
        <f t="shared" si="31"/>
        <v>1.3</v>
      </c>
      <c r="N251" s="36">
        <f>IF(M251=0,0,LOOKUP(M251,PROCESSES1!$H$6:$H$34,PROCESSES1!$J$6:$J$34))</f>
        <v>461</v>
      </c>
      <c r="O251" s="36">
        <f>IF(M251=0,0,LOOKUP(M251,PROCESSES1!$H$6:$H$35,PROCESSES1!$L$6:$L$35))</f>
        <v>207</v>
      </c>
      <c r="R251" s="28" t="s">
        <v>27</v>
      </c>
      <c r="S251" s="70">
        <f t="shared" si="27"/>
        <v>207</v>
      </c>
      <c r="T251" s="70">
        <f t="shared" si="28"/>
        <v>220</v>
      </c>
      <c r="U251" s="70">
        <f t="shared" si="32"/>
        <v>13</v>
      </c>
      <c r="V251" s="3">
        <f>INPUT!$G$4*60</f>
        <v>352.2</v>
      </c>
      <c r="Y251" s="6"/>
      <c r="AB251" s="55"/>
      <c r="AC251" s="55"/>
      <c r="AD251" s="55"/>
      <c r="AE251" s="55"/>
      <c r="AF251" s="55"/>
      <c r="AG251" s="39"/>
      <c r="AH251" s="39"/>
      <c r="AI251" s="39"/>
      <c r="AJ251" s="55"/>
      <c r="AK251" s="55"/>
      <c r="AL251" s="55"/>
      <c r="AM251" s="55"/>
      <c r="AN251" s="55"/>
      <c r="AO251" s="55"/>
      <c r="AP251" s="39"/>
      <c r="AQ251" s="39"/>
      <c r="AR251" s="39"/>
      <c r="AS251" s="39"/>
      <c r="AT251" s="39"/>
      <c r="AU251" s="39"/>
      <c r="AV251" s="39"/>
      <c r="AW251" s="39"/>
      <c r="AX251" s="55"/>
      <c r="AY251" s="55"/>
      <c r="AZ251" s="55"/>
      <c r="BA251" s="39"/>
      <c r="BB251" s="6"/>
      <c r="BC251" s="10"/>
      <c r="BD251" s="6"/>
      <c r="BE251" s="10"/>
    </row>
    <row r="252" spans="2:57">
      <c r="B252" s="28" t="s">
        <v>28</v>
      </c>
      <c r="C252" s="27">
        <f>INPUT!K250</f>
        <v>245</v>
      </c>
      <c r="D252" s="36">
        <f>INPUT!L250</f>
        <v>1.1581048572019936</v>
      </c>
      <c r="E252" s="27">
        <f t="shared" si="30"/>
        <v>1.2000000000000002</v>
      </c>
      <c r="F252" s="27">
        <f>LOOKUP(E252,PROCESSES1!$H$6:$H$34,PROCESSES1!$J$6:$J$34)</f>
        <v>422</v>
      </c>
      <c r="G252" s="27">
        <f>LOOKUP(E252,PROCESSES1!$H$6:$H$35,PROCESSES1!$L$6:$L$35)</f>
        <v>190</v>
      </c>
      <c r="J252" s="28" t="s">
        <v>28</v>
      </c>
      <c r="K252" s="36">
        <f>INPUT!K250</f>
        <v>245</v>
      </c>
      <c r="L252" s="36">
        <f>INPUT!M250</f>
        <v>1.1513137273306324</v>
      </c>
      <c r="M252" s="36">
        <f t="shared" si="31"/>
        <v>1.1000000000000001</v>
      </c>
      <c r="N252" s="36">
        <f>IF(M252=0,0,LOOKUP(M252,PROCESSES1!$H$6:$H$34,PROCESSES1!$J$6:$J$34))</f>
        <v>378</v>
      </c>
      <c r="O252" s="36">
        <f>IF(M252=0,0,LOOKUP(M252,PROCESSES1!$H$6:$H$35,PROCESSES1!$L$6:$L$35))</f>
        <v>170</v>
      </c>
      <c r="R252" s="28" t="s">
        <v>28</v>
      </c>
      <c r="S252" s="70">
        <f t="shared" si="27"/>
        <v>170</v>
      </c>
      <c r="T252" s="70">
        <f t="shared" si="28"/>
        <v>190</v>
      </c>
      <c r="U252" s="70">
        <f t="shared" si="32"/>
        <v>20</v>
      </c>
      <c r="V252" s="3">
        <f>INPUT!$G$4*60</f>
        <v>352.2</v>
      </c>
      <c r="Y252" s="6"/>
      <c r="AB252" s="55"/>
      <c r="AC252" s="55"/>
      <c r="AD252" s="55"/>
      <c r="AE252" s="55"/>
      <c r="AF252" s="55"/>
      <c r="AG252" s="39"/>
      <c r="AH252" s="39"/>
      <c r="AI252" s="39"/>
      <c r="AJ252" s="55"/>
      <c r="AK252" s="55"/>
      <c r="AL252" s="55"/>
      <c r="AM252" s="55"/>
      <c r="AN252" s="55"/>
      <c r="AO252" s="55"/>
      <c r="AP252" s="39"/>
      <c r="AQ252" s="39"/>
      <c r="AR252" s="39"/>
      <c r="AS252" s="39"/>
      <c r="AT252" s="39"/>
      <c r="AU252" s="39"/>
      <c r="AV252" s="39"/>
      <c r="AW252" s="39"/>
      <c r="AX252" s="55"/>
      <c r="AY252" s="55"/>
      <c r="AZ252" s="55"/>
      <c r="BA252" s="39"/>
      <c r="BB252" s="6"/>
      <c r="BC252" s="10"/>
      <c r="BD252" s="6"/>
      <c r="BE252" s="10"/>
    </row>
    <row r="253" spans="2:57">
      <c r="B253" s="28" t="s">
        <v>29</v>
      </c>
      <c r="C253" s="27">
        <f>INPUT!K251</f>
        <v>246</v>
      </c>
      <c r="D253" s="36">
        <f>INPUT!L251</f>
        <v>0.50583890314569824</v>
      </c>
      <c r="E253" s="27">
        <f t="shared" si="30"/>
        <v>0.6</v>
      </c>
      <c r="F253" s="27">
        <f>LOOKUP(E253,PROCESSES1!$H$6:$H$34,PROCESSES1!$J$6:$J$34)</f>
        <v>165</v>
      </c>
      <c r="G253" s="27">
        <f>LOOKUP(E253,PROCESSES1!$H$6:$H$35,PROCESSES1!$L$6:$L$35)</f>
        <v>74</v>
      </c>
      <c r="J253" s="28" t="s">
        <v>29</v>
      </c>
      <c r="K253" s="36">
        <f>INPUT!K251</f>
        <v>246</v>
      </c>
      <c r="L253" s="36">
        <f>INPUT!M251</f>
        <v>0.50282062320287113</v>
      </c>
      <c r="M253" s="36">
        <f t="shared" si="31"/>
        <v>0.5</v>
      </c>
      <c r="N253" s="36">
        <f>IF(M253=0,0,LOOKUP(M253,PROCESSES1!$H$6:$H$34,PROCESSES1!$J$6:$J$34))</f>
        <v>129</v>
      </c>
      <c r="O253" s="36">
        <f>IF(M253=0,0,LOOKUP(M253,PROCESSES1!$H$6:$H$35,PROCESSES1!$L$6:$L$35))</f>
        <v>58</v>
      </c>
      <c r="R253" s="28" t="s">
        <v>29</v>
      </c>
      <c r="S253" s="70">
        <f t="shared" si="27"/>
        <v>58</v>
      </c>
      <c r="T253" s="70">
        <f t="shared" si="28"/>
        <v>74</v>
      </c>
      <c r="U253" s="70">
        <f t="shared" si="32"/>
        <v>16</v>
      </c>
      <c r="V253" s="3">
        <f>INPUT!$G$4*60</f>
        <v>352.2</v>
      </c>
      <c r="Y253" s="6"/>
      <c r="AB253" s="55"/>
      <c r="AC253" s="55"/>
      <c r="AD253" s="55"/>
      <c r="AE253" s="55"/>
      <c r="AF253" s="55"/>
      <c r="AG253" s="39"/>
      <c r="AH253" s="39"/>
      <c r="AI253" s="39"/>
      <c r="AJ253" s="55"/>
      <c r="AK253" s="55"/>
      <c r="AL253" s="55"/>
      <c r="AM253" s="55"/>
      <c r="AN253" s="55"/>
      <c r="AO253" s="55"/>
      <c r="AP253" s="39"/>
      <c r="AQ253" s="39"/>
      <c r="AR253" s="39"/>
      <c r="AS253" s="39"/>
      <c r="AT253" s="39"/>
      <c r="AU253" s="39"/>
      <c r="AV253" s="39"/>
      <c r="AW253" s="39"/>
      <c r="AX253" s="55"/>
      <c r="AY253" s="55"/>
      <c r="AZ253" s="55"/>
      <c r="BA253" s="39"/>
      <c r="BB253" s="6"/>
      <c r="BC253" s="10"/>
      <c r="BD253" s="6"/>
      <c r="BE253" s="10"/>
    </row>
    <row r="254" spans="2:57">
      <c r="B254" s="28" t="s">
        <v>30</v>
      </c>
      <c r="C254" s="27">
        <f>INPUT!K252</f>
        <v>247</v>
      </c>
      <c r="D254" s="36">
        <f>INPUT!L252</f>
        <v>7.3213525455298412E-2</v>
      </c>
      <c r="E254" s="27">
        <f t="shared" si="30"/>
        <v>0.1</v>
      </c>
      <c r="F254" s="27">
        <f>LOOKUP(E254,PROCESSES1!$H$6:$H$34,PROCESSES1!$J$6:$J$34)</f>
        <v>23</v>
      </c>
      <c r="G254" s="27">
        <f>LOOKUP(E254,PROCESSES1!$H$6:$H$35,PROCESSES1!$L$6:$L$35)</f>
        <v>10</v>
      </c>
      <c r="J254" s="28" t="s">
        <v>30</v>
      </c>
      <c r="K254" s="36">
        <f>INPUT!K252</f>
        <v>247</v>
      </c>
      <c r="L254" s="36">
        <f>INPUT!M252</f>
        <v>7.2836240462445051E-2</v>
      </c>
      <c r="M254" s="36">
        <f t="shared" si="31"/>
        <v>0</v>
      </c>
      <c r="N254" s="36">
        <f>IF(M254=0,0,LOOKUP(M254,PROCESSES1!$H$6:$H$34,PROCESSES1!$J$6:$J$34))</f>
        <v>0</v>
      </c>
      <c r="O254" s="36">
        <f>IF(M254=0,0,LOOKUP(M254,PROCESSES1!$H$6:$H$35,PROCESSES1!$L$6:$L$35))</f>
        <v>0</v>
      </c>
      <c r="R254" s="28" t="s">
        <v>30</v>
      </c>
      <c r="S254" s="70">
        <f t="shared" si="27"/>
        <v>0</v>
      </c>
      <c r="T254" s="70">
        <f t="shared" si="28"/>
        <v>10</v>
      </c>
      <c r="U254" s="70">
        <f t="shared" si="32"/>
        <v>10</v>
      </c>
      <c r="V254" s="3">
        <f>INPUT!$G$4*60</f>
        <v>352.2</v>
      </c>
      <c r="Y254" s="6"/>
      <c r="AB254" s="55"/>
      <c r="AC254" s="55"/>
      <c r="AD254" s="55"/>
      <c r="AE254" s="55"/>
      <c r="AF254" s="55"/>
      <c r="AG254" s="39"/>
      <c r="AH254" s="39"/>
      <c r="AI254" s="39"/>
      <c r="AJ254" s="55"/>
      <c r="AK254" s="55"/>
      <c r="AL254" s="55"/>
      <c r="AM254" s="55"/>
      <c r="AN254" s="55"/>
      <c r="AO254" s="55"/>
      <c r="AP254" s="39"/>
      <c r="AQ254" s="39"/>
      <c r="AR254" s="39"/>
      <c r="AS254" s="39"/>
      <c r="AT254" s="39"/>
      <c r="AU254" s="39"/>
      <c r="AV254" s="39"/>
      <c r="AW254" s="39"/>
      <c r="AX254" s="55"/>
      <c r="AY254" s="55"/>
      <c r="AZ254" s="55"/>
      <c r="BA254" s="39"/>
      <c r="BB254" s="6"/>
      <c r="BC254" s="10"/>
      <c r="BD254" s="6"/>
      <c r="BE254" s="10"/>
    </row>
    <row r="255" spans="2:57">
      <c r="B255" s="28" t="s">
        <v>31</v>
      </c>
      <c r="C255" s="27">
        <f>INPUT!K253</f>
        <v>248</v>
      </c>
      <c r="D255" s="36">
        <f>INPUT!L253</f>
        <v>0.53246200331126137</v>
      </c>
      <c r="E255" s="27">
        <f t="shared" si="30"/>
        <v>0.6</v>
      </c>
      <c r="F255" s="27">
        <f>LOOKUP(E255,PROCESSES1!$H$6:$H$34,PROCESSES1!$J$6:$J$34)</f>
        <v>165</v>
      </c>
      <c r="G255" s="27">
        <f>LOOKUP(E255,PROCESSES1!$H$6:$H$35,PROCESSES1!$L$6:$L$35)</f>
        <v>74</v>
      </c>
      <c r="J255" s="28" t="s">
        <v>31</v>
      </c>
      <c r="K255" s="36">
        <f>INPUT!K253</f>
        <v>248</v>
      </c>
      <c r="L255" s="36">
        <f>INPUT!M253</f>
        <v>0.52944372336843426</v>
      </c>
      <c r="M255" s="36">
        <f t="shared" si="31"/>
        <v>0.5</v>
      </c>
      <c r="N255" s="36">
        <f>IF(M255=0,0,LOOKUP(M255,PROCESSES1!$H$6:$H$34,PROCESSES1!$J$6:$J$34))</f>
        <v>129</v>
      </c>
      <c r="O255" s="36">
        <f>IF(M255=0,0,LOOKUP(M255,PROCESSES1!$H$6:$H$35,PROCESSES1!$L$6:$L$35))</f>
        <v>58</v>
      </c>
      <c r="R255" s="28" t="s">
        <v>31</v>
      </c>
      <c r="S255" s="70">
        <f t="shared" si="27"/>
        <v>58</v>
      </c>
      <c r="T255" s="70">
        <f t="shared" si="28"/>
        <v>74</v>
      </c>
      <c r="U255" s="70">
        <f t="shared" si="32"/>
        <v>16</v>
      </c>
      <c r="V255" s="3">
        <f>INPUT!$G$4*60</f>
        <v>352.2</v>
      </c>
      <c r="Y255" s="6"/>
      <c r="AB255" s="55"/>
      <c r="AC255" s="55"/>
      <c r="AD255" s="55"/>
      <c r="AE255" s="55"/>
      <c r="AF255" s="55"/>
      <c r="AG255" s="39"/>
      <c r="AH255" s="39"/>
      <c r="AI255" s="39"/>
      <c r="AJ255" s="55"/>
      <c r="AK255" s="55"/>
      <c r="AL255" s="55"/>
      <c r="AM255" s="55"/>
      <c r="AN255" s="55"/>
      <c r="AO255" s="55"/>
      <c r="AP255" s="39"/>
      <c r="AQ255" s="39"/>
      <c r="AR255" s="39"/>
      <c r="AS255" s="39"/>
      <c r="AT255" s="39"/>
      <c r="AU255" s="39"/>
      <c r="AV255" s="39"/>
      <c r="AW255" s="39"/>
      <c r="AX255" s="55"/>
      <c r="AY255" s="55"/>
      <c r="AZ255" s="55"/>
      <c r="BA255" s="39"/>
      <c r="BB255" s="6"/>
      <c r="BC255" s="10"/>
      <c r="BD255" s="6"/>
      <c r="BE255" s="10"/>
    </row>
    <row r="256" spans="2:57">
      <c r="B256" s="28" t="s">
        <v>32</v>
      </c>
      <c r="C256" s="27">
        <f>INPUT!K254</f>
        <v>249</v>
      </c>
      <c r="D256" s="36">
        <f>INPUT!L254</f>
        <v>0.93846428083609812</v>
      </c>
      <c r="E256" s="27">
        <f t="shared" si="30"/>
        <v>1</v>
      </c>
      <c r="F256" s="27">
        <f>LOOKUP(E256,PROCESSES1!$H$6:$H$34,PROCESSES1!$J$6:$J$34)</f>
        <v>334</v>
      </c>
      <c r="G256" s="27">
        <f>LOOKUP(E256,PROCESSES1!$H$6:$H$35,PROCESSES1!$L$6:$L$35)</f>
        <v>150</v>
      </c>
      <c r="J256" s="28" t="s">
        <v>32</v>
      </c>
      <c r="K256" s="36">
        <f>INPUT!K254</f>
        <v>249</v>
      </c>
      <c r="L256" s="36">
        <f>INPUT!M254</f>
        <v>0.93280500594329752</v>
      </c>
      <c r="M256" s="36">
        <f t="shared" si="31"/>
        <v>0.9</v>
      </c>
      <c r="N256" s="36">
        <f>IF(M256=0,0,LOOKUP(M256,PROCESSES1!$H$6:$H$34,PROCESSES1!$J$6:$J$34))</f>
        <v>289</v>
      </c>
      <c r="O256" s="36">
        <f>IF(M256=0,0,LOOKUP(M256,PROCESSES1!$H$6:$H$35,PROCESSES1!$L$6:$L$35))</f>
        <v>130</v>
      </c>
      <c r="R256" s="28" t="s">
        <v>32</v>
      </c>
      <c r="S256" s="70">
        <f t="shared" si="27"/>
        <v>130</v>
      </c>
      <c r="T256" s="70">
        <f t="shared" si="28"/>
        <v>150</v>
      </c>
      <c r="U256" s="70">
        <f t="shared" si="32"/>
        <v>20</v>
      </c>
      <c r="V256" s="3">
        <f>INPUT!$G$4*60</f>
        <v>352.2</v>
      </c>
      <c r="Y256" s="6"/>
      <c r="AB256" s="55"/>
      <c r="AC256" s="55"/>
      <c r="AD256" s="55"/>
      <c r="AE256" s="55"/>
      <c r="AF256" s="55"/>
      <c r="AG256" s="39"/>
      <c r="AH256" s="39"/>
      <c r="AI256" s="39"/>
      <c r="AJ256" s="55"/>
      <c r="AK256" s="55"/>
      <c r="AL256" s="55"/>
      <c r="AM256" s="55"/>
      <c r="AN256" s="55"/>
      <c r="AO256" s="55"/>
      <c r="AP256" s="39"/>
      <c r="AQ256" s="39"/>
      <c r="AR256" s="39"/>
      <c r="AS256" s="39"/>
      <c r="AT256" s="39"/>
      <c r="AU256" s="39"/>
      <c r="AV256" s="39"/>
      <c r="AW256" s="39"/>
      <c r="AX256" s="55"/>
      <c r="AY256" s="55"/>
      <c r="AZ256" s="55"/>
      <c r="BA256" s="39"/>
      <c r="BB256" s="6"/>
      <c r="BC256" s="10"/>
      <c r="BD256" s="6"/>
      <c r="BE256" s="10"/>
    </row>
    <row r="257" spans="2:57">
      <c r="B257" s="28" t="s">
        <v>33</v>
      </c>
      <c r="C257" s="27">
        <f>INPUT!K255</f>
        <v>250</v>
      </c>
      <c r="D257" s="36">
        <f>INPUT!L255</f>
        <v>1.2779088079470264</v>
      </c>
      <c r="E257" s="27">
        <f t="shared" si="30"/>
        <v>1.3</v>
      </c>
      <c r="F257" s="27">
        <f>LOOKUP(E257,PROCESSES1!$H$6:$H$34,PROCESSES1!$J$6:$J$34)</f>
        <v>461</v>
      </c>
      <c r="G257" s="27">
        <f>LOOKUP(E257,PROCESSES1!$H$6:$H$35,PROCESSES1!$L$6:$L$35)</f>
        <v>207</v>
      </c>
      <c r="J257" s="28" t="s">
        <v>33</v>
      </c>
      <c r="K257" s="36">
        <f>INPUT!K255</f>
        <v>250</v>
      </c>
      <c r="L257" s="36">
        <f>INPUT!M255</f>
        <v>1.2703631080899596</v>
      </c>
      <c r="M257" s="36">
        <f t="shared" si="31"/>
        <v>1.2</v>
      </c>
      <c r="N257" s="36">
        <f>IF(M257=0,0,LOOKUP(M257,PROCESSES1!$H$6:$H$34,PROCESSES1!$J$6:$J$34))</f>
        <v>378</v>
      </c>
      <c r="O257" s="36">
        <f>IF(M257=0,0,LOOKUP(M257,PROCESSES1!$H$6:$H$35,PROCESSES1!$L$6:$L$35))</f>
        <v>170</v>
      </c>
      <c r="R257" s="28" t="s">
        <v>33</v>
      </c>
      <c r="S257" s="70">
        <f t="shared" si="27"/>
        <v>170</v>
      </c>
      <c r="T257" s="70">
        <f t="shared" si="28"/>
        <v>207</v>
      </c>
      <c r="U257" s="70">
        <f t="shared" si="32"/>
        <v>37</v>
      </c>
      <c r="V257" s="3">
        <f>INPUT!$G$4*60</f>
        <v>352.2</v>
      </c>
      <c r="Y257" s="6"/>
      <c r="AB257" s="55"/>
      <c r="AC257" s="55"/>
      <c r="AD257" s="55"/>
      <c r="AE257" s="55"/>
      <c r="AF257" s="55"/>
      <c r="AG257" s="39"/>
      <c r="AH257" s="39"/>
      <c r="AI257" s="39"/>
      <c r="AJ257" s="55"/>
      <c r="AK257" s="55"/>
      <c r="AL257" s="55"/>
      <c r="AM257" s="55"/>
      <c r="AN257" s="55"/>
      <c r="AO257" s="55"/>
      <c r="AP257" s="39"/>
      <c r="AQ257" s="39"/>
      <c r="AR257" s="39"/>
      <c r="AS257" s="39"/>
      <c r="AT257" s="39"/>
      <c r="AU257" s="39"/>
      <c r="AV257" s="39"/>
      <c r="AW257" s="39"/>
      <c r="AX257" s="55"/>
      <c r="AY257" s="55"/>
      <c r="AZ257" s="55"/>
      <c r="BA257" s="39"/>
      <c r="BB257" s="6"/>
      <c r="BC257" s="10"/>
      <c r="BD257" s="6"/>
      <c r="BE257" s="10"/>
    </row>
    <row r="258" spans="2:57">
      <c r="B258" s="28" t="s">
        <v>34</v>
      </c>
      <c r="C258" s="27">
        <f>INPUT!K256</f>
        <v>251</v>
      </c>
      <c r="D258" s="36">
        <f>INPUT!L256</f>
        <v>1.2046952824917287</v>
      </c>
      <c r="E258" s="27">
        <f t="shared" si="30"/>
        <v>1.3</v>
      </c>
      <c r="F258" s="27">
        <f>LOOKUP(E258,PROCESSES1!$H$6:$H$34,PROCESSES1!$J$6:$J$34)</f>
        <v>461</v>
      </c>
      <c r="G258" s="27">
        <f>LOOKUP(E258,PROCESSES1!$H$6:$H$35,PROCESSES1!$L$6:$L$35)</f>
        <v>207</v>
      </c>
      <c r="J258" s="28" t="s">
        <v>34</v>
      </c>
      <c r="K258" s="36">
        <f>INPUT!K256</f>
        <v>251</v>
      </c>
      <c r="L258" s="36">
        <f>INPUT!M256</f>
        <v>1.1975268676275148</v>
      </c>
      <c r="M258" s="36">
        <f t="shared" si="31"/>
        <v>1.1000000000000001</v>
      </c>
      <c r="N258" s="36">
        <f>IF(M258=0,0,LOOKUP(M258,PROCESSES1!$H$6:$H$34,PROCESSES1!$J$6:$J$34))</f>
        <v>378</v>
      </c>
      <c r="O258" s="36">
        <f>IF(M258=0,0,LOOKUP(M258,PROCESSES1!$H$6:$H$35,PROCESSES1!$L$6:$L$35))</f>
        <v>170</v>
      </c>
      <c r="R258" s="28" t="s">
        <v>34</v>
      </c>
      <c r="S258" s="70">
        <f t="shared" si="27"/>
        <v>170</v>
      </c>
      <c r="T258" s="70">
        <f t="shared" si="28"/>
        <v>207</v>
      </c>
      <c r="U258" s="70">
        <f t="shared" si="32"/>
        <v>37</v>
      </c>
      <c r="V258" s="3">
        <f>INPUT!$G$4*60</f>
        <v>352.2</v>
      </c>
      <c r="Y258" s="6"/>
      <c r="AB258" s="55"/>
      <c r="AC258" s="55"/>
      <c r="AD258" s="55"/>
      <c r="AE258" s="55"/>
      <c r="AF258" s="55"/>
      <c r="AG258" s="39"/>
      <c r="AH258" s="39"/>
      <c r="AI258" s="39"/>
      <c r="AJ258" s="55"/>
      <c r="AK258" s="55"/>
      <c r="AL258" s="55"/>
      <c r="AM258" s="55"/>
      <c r="AN258" s="55"/>
      <c r="AO258" s="55"/>
      <c r="AP258" s="39"/>
      <c r="AQ258" s="39"/>
      <c r="AR258" s="39"/>
      <c r="AS258" s="39"/>
      <c r="AT258" s="39"/>
      <c r="AU258" s="39"/>
      <c r="AV258" s="39"/>
      <c r="AW258" s="39"/>
      <c r="AX258" s="55"/>
      <c r="AY258" s="55"/>
      <c r="AZ258" s="55"/>
      <c r="BA258" s="39"/>
      <c r="BB258" s="6"/>
      <c r="BC258" s="10"/>
      <c r="BD258" s="6"/>
      <c r="BE258" s="10"/>
    </row>
    <row r="259" spans="2:57">
      <c r="B259" s="28" t="s">
        <v>35</v>
      </c>
      <c r="C259" s="27">
        <f>INPUT!K257</f>
        <v>252</v>
      </c>
      <c r="D259" s="36">
        <f>INPUT!L257</f>
        <v>0.84528343025662744</v>
      </c>
      <c r="E259" s="27">
        <f t="shared" si="30"/>
        <v>0.9</v>
      </c>
      <c r="F259" s="27">
        <f>LOOKUP(E259,PROCESSES1!$H$6:$H$34,PROCESSES1!$J$6:$J$34)</f>
        <v>289</v>
      </c>
      <c r="G259" s="27">
        <f>LOOKUP(E259,PROCESSES1!$H$6:$H$35,PROCESSES1!$L$6:$L$35)</f>
        <v>130</v>
      </c>
      <c r="J259" s="28" t="s">
        <v>35</v>
      </c>
      <c r="K259" s="36">
        <f>INPUT!K257</f>
        <v>252</v>
      </c>
      <c r="L259" s="36">
        <f>INPUT!M257</f>
        <v>0.8403787253495334</v>
      </c>
      <c r="M259" s="36">
        <f t="shared" si="31"/>
        <v>0.8</v>
      </c>
      <c r="N259" s="36">
        <f>IF(M259=0,0,LOOKUP(M259,PROCESSES1!$H$6:$H$34,PROCESSES1!$J$6:$J$34))</f>
        <v>245</v>
      </c>
      <c r="O259" s="36">
        <f>IF(M259=0,0,LOOKUP(M259,PROCESSES1!$H$6:$H$35,PROCESSES1!$L$6:$L$35))</f>
        <v>110</v>
      </c>
      <c r="R259" s="28" t="s">
        <v>35</v>
      </c>
      <c r="S259" s="70">
        <f t="shared" si="27"/>
        <v>110</v>
      </c>
      <c r="T259" s="70">
        <f t="shared" si="28"/>
        <v>130</v>
      </c>
      <c r="U259" s="70">
        <f t="shared" si="32"/>
        <v>20</v>
      </c>
      <c r="V259" s="3">
        <f>INPUT!$G$4*60</f>
        <v>352.2</v>
      </c>
      <c r="Y259" s="6"/>
      <c r="AB259" s="55"/>
      <c r="AC259" s="55"/>
      <c r="AD259" s="55"/>
      <c r="AE259" s="55"/>
      <c r="AF259" s="55"/>
      <c r="AG259" s="39"/>
      <c r="AH259" s="39"/>
      <c r="AI259" s="39"/>
      <c r="AJ259" s="55"/>
      <c r="AK259" s="55"/>
      <c r="AL259" s="55"/>
      <c r="AM259" s="55"/>
      <c r="AN259" s="55"/>
      <c r="AO259" s="55"/>
      <c r="AP259" s="39"/>
      <c r="AQ259" s="39"/>
      <c r="AR259" s="39"/>
      <c r="AS259" s="39"/>
      <c r="AT259" s="39"/>
      <c r="AU259" s="39"/>
      <c r="AV259" s="39"/>
      <c r="AW259" s="39"/>
      <c r="AX259" s="55"/>
      <c r="AY259" s="55"/>
      <c r="AZ259" s="55"/>
      <c r="BA259" s="39"/>
      <c r="BB259" s="6"/>
      <c r="BC259" s="10"/>
      <c r="BD259" s="6"/>
      <c r="BE259" s="10"/>
    </row>
    <row r="260" spans="2:57">
      <c r="B260" s="29" t="s">
        <v>24</v>
      </c>
      <c r="C260" s="27">
        <f>INPUT!K258</f>
        <v>253</v>
      </c>
      <c r="D260" s="36">
        <f>INPUT!L258</f>
        <v>0.11647606322433837</v>
      </c>
      <c r="E260" s="27">
        <f t="shared" si="30"/>
        <v>0.2</v>
      </c>
      <c r="F260" s="27">
        <f>LOOKUP(E260,PROCESSES1!$H$6:$H$34,PROCESSES1!$J$6:$J$34)</f>
        <v>41</v>
      </c>
      <c r="G260" s="27">
        <f>LOOKUP(E260,PROCESSES1!$H$6:$H$35,PROCESSES1!$L$6:$L$35)</f>
        <v>19</v>
      </c>
      <c r="J260" s="29" t="s">
        <v>24</v>
      </c>
      <c r="K260" s="36">
        <f>INPUT!K258</f>
        <v>253</v>
      </c>
      <c r="L260" s="36">
        <f>INPUT!M258</f>
        <v>0.11559573157434724</v>
      </c>
      <c r="M260" s="36">
        <f t="shared" si="31"/>
        <v>0.1</v>
      </c>
      <c r="N260" s="36">
        <f>IF(M260=0,0,LOOKUP(M260,PROCESSES1!$H$6:$H$34,PROCESSES1!$J$6:$J$34))</f>
        <v>23</v>
      </c>
      <c r="O260" s="36">
        <f>IF(M260=0,0,LOOKUP(M260,PROCESSES1!$H$6:$H$35,PROCESSES1!$L$6:$L$35))</f>
        <v>10</v>
      </c>
      <c r="R260" s="29" t="s">
        <v>24</v>
      </c>
      <c r="S260" s="70">
        <f t="shared" si="27"/>
        <v>10</v>
      </c>
      <c r="T260" s="70">
        <f t="shared" si="28"/>
        <v>19</v>
      </c>
      <c r="U260" s="70">
        <f t="shared" si="32"/>
        <v>9</v>
      </c>
      <c r="V260" s="3">
        <f>INPUT!$G$4*60</f>
        <v>352.2</v>
      </c>
      <c r="Y260" s="6"/>
      <c r="AB260" s="55"/>
      <c r="AC260" s="55"/>
      <c r="AD260" s="55"/>
      <c r="AE260" s="55"/>
      <c r="AF260" s="55"/>
      <c r="AG260" s="39"/>
      <c r="AH260" s="39"/>
      <c r="AI260" s="39"/>
      <c r="AJ260" s="55"/>
      <c r="AK260" s="55"/>
      <c r="AL260" s="55"/>
      <c r="AM260" s="55"/>
      <c r="AN260" s="55"/>
      <c r="AO260" s="55"/>
      <c r="AP260" s="39"/>
      <c r="AQ260" s="39"/>
      <c r="AR260" s="39"/>
      <c r="AS260" s="39"/>
      <c r="AT260" s="39"/>
      <c r="AU260" s="39"/>
      <c r="AV260" s="39"/>
      <c r="AW260" s="39"/>
      <c r="AX260" s="55"/>
      <c r="AY260" s="55"/>
      <c r="AZ260" s="55"/>
      <c r="BA260" s="39"/>
      <c r="BB260" s="6"/>
      <c r="BC260" s="10"/>
      <c r="BD260" s="6"/>
      <c r="BE260" s="10"/>
    </row>
    <row r="261" spans="2:57">
      <c r="B261" s="29" t="s">
        <v>25</v>
      </c>
      <c r="C261" s="27">
        <f>INPUT!K259</f>
        <v>254</v>
      </c>
      <c r="D261" s="36">
        <f>INPUT!L259</f>
        <v>8.9852963058775298E-2</v>
      </c>
      <c r="E261" s="27">
        <f t="shared" si="30"/>
        <v>0.1</v>
      </c>
      <c r="F261" s="27">
        <f>LOOKUP(E261,PROCESSES1!$H$6:$H$34,PROCESSES1!$J$6:$J$34)</f>
        <v>23</v>
      </c>
      <c r="G261" s="27">
        <f>LOOKUP(E261,PROCESSES1!$H$6:$H$35,PROCESSES1!$L$6:$L$35)</f>
        <v>10</v>
      </c>
      <c r="J261" s="29" t="s">
        <v>25</v>
      </c>
      <c r="K261" s="36">
        <f>INPUT!K259</f>
        <v>254</v>
      </c>
      <c r="L261" s="36">
        <f>INPUT!M259</f>
        <v>8.8218061423077448E-2</v>
      </c>
      <c r="M261" s="36">
        <f t="shared" si="31"/>
        <v>0</v>
      </c>
      <c r="N261" s="36">
        <f>IF(M261=0,0,LOOKUP(M261,PROCESSES1!$H$6:$H$34,PROCESSES1!$J$6:$J$34))</f>
        <v>0</v>
      </c>
      <c r="O261" s="36">
        <f>IF(M261=0,0,LOOKUP(M261,PROCESSES1!$H$6:$H$35,PROCESSES1!$L$6:$L$35))</f>
        <v>0</v>
      </c>
      <c r="R261" s="29" t="s">
        <v>25</v>
      </c>
      <c r="S261" s="70">
        <f t="shared" si="27"/>
        <v>0</v>
      </c>
      <c r="T261" s="70">
        <f t="shared" si="28"/>
        <v>10</v>
      </c>
      <c r="U261" s="70">
        <f t="shared" si="32"/>
        <v>10</v>
      </c>
      <c r="V261" s="3">
        <f>INPUT!$G$4*60</f>
        <v>352.2</v>
      </c>
      <c r="Y261" s="6"/>
      <c r="AB261" s="55"/>
      <c r="AC261" s="55"/>
      <c r="AD261" s="55"/>
      <c r="AE261" s="55"/>
      <c r="AF261" s="55"/>
      <c r="AG261" s="39"/>
      <c r="AH261" s="39"/>
      <c r="AI261" s="39"/>
      <c r="AJ261" s="55"/>
      <c r="AK261" s="55"/>
      <c r="AL261" s="55"/>
      <c r="AM261" s="55"/>
      <c r="AN261" s="55"/>
      <c r="AO261" s="55"/>
      <c r="AP261" s="39"/>
      <c r="AQ261" s="39"/>
      <c r="AR261" s="39"/>
      <c r="AS261" s="39"/>
      <c r="AT261" s="39"/>
      <c r="AU261" s="39"/>
      <c r="AV261" s="39"/>
      <c r="AW261" s="39"/>
      <c r="AX261" s="55"/>
      <c r="AY261" s="55"/>
      <c r="AZ261" s="55"/>
      <c r="BA261" s="39"/>
      <c r="BB261" s="6"/>
      <c r="BC261" s="10"/>
      <c r="BD261" s="6"/>
      <c r="BE261" s="10"/>
    </row>
    <row r="262" spans="2:57">
      <c r="B262" s="29" t="s">
        <v>26</v>
      </c>
      <c r="C262" s="27">
        <f>INPUT!K260</f>
        <v>255</v>
      </c>
      <c r="D262" s="36">
        <f>INPUT!L260</f>
        <v>1.2346462701779866</v>
      </c>
      <c r="E262" s="27">
        <f t="shared" si="30"/>
        <v>1.3</v>
      </c>
      <c r="F262" s="27">
        <f>LOOKUP(E262,PROCESSES1!$H$6:$H$34,PROCESSES1!$J$6:$J$34)</f>
        <v>461</v>
      </c>
      <c r="G262" s="27">
        <f>LOOKUP(E262,PROCESSES1!$H$6:$H$35,PROCESSES1!$L$6:$L$35)</f>
        <v>207</v>
      </c>
      <c r="J262" s="29" t="s">
        <v>26</v>
      </c>
      <c r="K262" s="36">
        <f>INPUT!K260</f>
        <v>255</v>
      </c>
      <c r="L262" s="36">
        <f>INPUT!M260</f>
        <v>1.2258429536780751</v>
      </c>
      <c r="M262" s="36">
        <f t="shared" si="31"/>
        <v>1.2</v>
      </c>
      <c r="N262" s="36">
        <f>IF(M262=0,0,LOOKUP(M262,PROCESSES1!$H$6:$H$34,PROCESSES1!$J$6:$J$34))</f>
        <v>378</v>
      </c>
      <c r="O262" s="36">
        <f>IF(M262=0,0,LOOKUP(M262,PROCESSES1!$H$6:$H$35,PROCESSES1!$L$6:$L$35))</f>
        <v>170</v>
      </c>
      <c r="R262" s="29" t="s">
        <v>26</v>
      </c>
      <c r="S262" s="70">
        <f t="shared" si="27"/>
        <v>170</v>
      </c>
      <c r="T262" s="70">
        <f t="shared" si="28"/>
        <v>207</v>
      </c>
      <c r="U262" s="70">
        <f t="shared" si="32"/>
        <v>37</v>
      </c>
      <c r="V262" s="3">
        <f>INPUT!$G$4*60</f>
        <v>352.2</v>
      </c>
      <c r="Y262" s="6"/>
      <c r="AB262" s="55"/>
      <c r="AC262" s="55"/>
      <c r="AD262" s="55"/>
      <c r="AE262" s="55"/>
      <c r="AF262" s="55"/>
      <c r="AG262" s="39"/>
      <c r="AH262" s="39"/>
      <c r="AI262" s="39"/>
      <c r="AJ262" s="55"/>
      <c r="AK262" s="55"/>
      <c r="AL262" s="55"/>
      <c r="AM262" s="55"/>
      <c r="AN262" s="55"/>
      <c r="AO262" s="55"/>
      <c r="AP262" s="39"/>
      <c r="AQ262" s="39"/>
      <c r="AR262" s="39"/>
      <c r="AS262" s="39"/>
      <c r="AT262" s="39"/>
      <c r="AU262" s="39"/>
      <c r="AV262" s="39"/>
      <c r="AW262" s="39"/>
      <c r="AX262" s="55"/>
      <c r="AY262" s="55"/>
      <c r="AZ262" s="55"/>
      <c r="BA262" s="39"/>
      <c r="BB262" s="6"/>
      <c r="BC262" s="10"/>
      <c r="BD262" s="6"/>
      <c r="BE262" s="10"/>
    </row>
    <row r="263" spans="2:57">
      <c r="B263" s="29" t="s">
        <v>27</v>
      </c>
      <c r="C263" s="27">
        <f>INPUT!K261</f>
        <v>256</v>
      </c>
      <c r="D263" s="36">
        <f>INPUT!L261</f>
        <v>1.2812366954677219</v>
      </c>
      <c r="E263" s="27">
        <f t="shared" si="30"/>
        <v>1.3</v>
      </c>
      <c r="F263" s="27">
        <f>LOOKUP(E263,PROCESSES1!$H$6:$H$34,PROCESSES1!$J$6:$J$34)</f>
        <v>461</v>
      </c>
      <c r="G263" s="27">
        <f>LOOKUP(E263,PROCESSES1!$H$6:$H$35,PROCESSES1!$L$6:$L$35)</f>
        <v>207</v>
      </c>
      <c r="J263" s="29" t="s">
        <v>27</v>
      </c>
      <c r="K263" s="36">
        <f>INPUT!K261</f>
        <v>256</v>
      </c>
      <c r="L263" s="36">
        <f>INPUT!M261</f>
        <v>1.2719932131428144</v>
      </c>
      <c r="M263" s="36">
        <f t="shared" si="31"/>
        <v>1.2</v>
      </c>
      <c r="N263" s="36">
        <f>IF(M263=0,0,LOOKUP(M263,PROCESSES1!$H$6:$H$34,PROCESSES1!$J$6:$J$34))</f>
        <v>378</v>
      </c>
      <c r="O263" s="36">
        <f>IF(M263=0,0,LOOKUP(M263,PROCESSES1!$H$6:$H$35,PROCESSES1!$L$6:$L$35))</f>
        <v>170</v>
      </c>
      <c r="R263" s="29" t="s">
        <v>27</v>
      </c>
      <c r="S263" s="70">
        <f t="shared" si="27"/>
        <v>170</v>
      </c>
      <c r="T263" s="70">
        <f t="shared" si="28"/>
        <v>207</v>
      </c>
      <c r="U263" s="70">
        <f t="shared" si="32"/>
        <v>37</v>
      </c>
      <c r="V263" s="3">
        <f>INPUT!$G$4*60</f>
        <v>352.2</v>
      </c>
      <c r="Y263" s="6"/>
      <c r="AB263" s="55"/>
      <c r="AC263" s="55"/>
      <c r="AD263" s="55"/>
      <c r="AE263" s="55"/>
      <c r="AF263" s="55"/>
      <c r="AG263" s="39"/>
      <c r="AH263" s="39"/>
      <c r="AI263" s="39"/>
      <c r="AJ263" s="55"/>
      <c r="AK263" s="55"/>
      <c r="AL263" s="55"/>
      <c r="AM263" s="55"/>
      <c r="AN263" s="55"/>
      <c r="AO263" s="55"/>
      <c r="AP263" s="39"/>
      <c r="AQ263" s="39"/>
      <c r="AR263" s="39"/>
      <c r="AS263" s="39"/>
      <c r="AT263" s="39"/>
      <c r="AU263" s="39"/>
      <c r="AV263" s="39"/>
      <c r="AW263" s="39"/>
      <c r="AX263" s="55"/>
      <c r="AY263" s="55"/>
      <c r="AZ263" s="55"/>
      <c r="BA263" s="39"/>
      <c r="BB263" s="6"/>
      <c r="BC263" s="10"/>
      <c r="BD263" s="6"/>
      <c r="BE263" s="10"/>
    </row>
    <row r="264" spans="2:57">
      <c r="B264" s="29" t="s">
        <v>28</v>
      </c>
      <c r="C264" s="27">
        <f>INPUT!K262</f>
        <v>257</v>
      </c>
      <c r="D264" s="36">
        <f>INPUT!L262</f>
        <v>1.118170206953649</v>
      </c>
      <c r="E264" s="27">
        <f t="shared" si="30"/>
        <v>1.2000000000000002</v>
      </c>
      <c r="F264" s="27">
        <f>LOOKUP(E264,PROCESSES1!$H$6:$H$34,PROCESSES1!$J$6:$J$34)</f>
        <v>422</v>
      </c>
      <c r="G264" s="27">
        <f>LOOKUP(E264,PROCESSES1!$H$6:$H$35,PROCESSES1!$L$6:$L$35)</f>
        <v>190</v>
      </c>
      <c r="J264" s="29" t="s">
        <v>28</v>
      </c>
      <c r="K264" s="36">
        <f>INPUT!K262</f>
        <v>257</v>
      </c>
      <c r="L264" s="36">
        <f>INPUT!M262</f>
        <v>1.1102472221037278</v>
      </c>
      <c r="M264" s="36">
        <f t="shared" si="31"/>
        <v>1.1000000000000001</v>
      </c>
      <c r="N264" s="36">
        <f>IF(M264=0,0,LOOKUP(M264,PROCESSES1!$H$6:$H$34,PROCESSES1!$J$6:$J$34))</f>
        <v>378</v>
      </c>
      <c r="O264" s="36">
        <f>IF(M264=0,0,LOOKUP(M264,PROCESSES1!$H$6:$H$35,PROCESSES1!$L$6:$L$35))</f>
        <v>170</v>
      </c>
      <c r="R264" s="29" t="s">
        <v>28</v>
      </c>
      <c r="S264" s="70">
        <f t="shared" ref="S264:S327" si="34">MIN(O264)</f>
        <v>170</v>
      </c>
      <c r="T264" s="70">
        <f t="shared" ref="T264:T327" si="35">G264</f>
        <v>190</v>
      </c>
      <c r="U264" s="70">
        <f t="shared" si="32"/>
        <v>20</v>
      </c>
      <c r="V264" s="3">
        <f>INPUT!$G$4*60</f>
        <v>352.2</v>
      </c>
      <c r="Y264" s="6"/>
      <c r="AB264" s="55"/>
      <c r="AC264" s="55"/>
      <c r="AD264" s="55"/>
      <c r="AE264" s="55"/>
      <c r="AF264" s="55"/>
      <c r="AG264" s="39"/>
      <c r="AH264" s="39"/>
      <c r="AI264" s="39"/>
      <c r="AJ264" s="55"/>
      <c r="AK264" s="55"/>
      <c r="AL264" s="55"/>
      <c r="AM264" s="55"/>
      <c r="AN264" s="55"/>
      <c r="AO264" s="55"/>
      <c r="AP264" s="39"/>
      <c r="AQ264" s="39"/>
      <c r="AR264" s="39"/>
      <c r="AS264" s="39"/>
      <c r="AT264" s="39"/>
      <c r="AU264" s="39"/>
      <c r="AV264" s="39"/>
      <c r="AW264" s="39"/>
      <c r="AX264" s="55"/>
      <c r="AY264" s="55"/>
      <c r="AZ264" s="55"/>
      <c r="BA264" s="39"/>
      <c r="BB264" s="6"/>
      <c r="BC264" s="10"/>
      <c r="BD264" s="6"/>
      <c r="BE264" s="10"/>
    </row>
    <row r="265" spans="2:57">
      <c r="B265" s="29" t="s">
        <v>29</v>
      </c>
      <c r="C265" s="27">
        <f>INPUT!K263</f>
        <v>258</v>
      </c>
      <c r="D265" s="36">
        <f>INPUT!L263</f>
        <v>0.48919946554222132</v>
      </c>
      <c r="E265" s="27">
        <f t="shared" ref="E265:E328" si="36">ROUNDUP(D265,1)</f>
        <v>0.5</v>
      </c>
      <c r="F265" s="27">
        <f>LOOKUP(E265,PROCESSES1!$H$6:$H$34,PROCESSES1!$J$6:$J$34)</f>
        <v>129</v>
      </c>
      <c r="G265" s="27">
        <f>LOOKUP(E265,PROCESSES1!$H$6:$H$35,PROCESSES1!$L$6:$L$35)</f>
        <v>58</v>
      </c>
      <c r="J265" s="29" t="s">
        <v>29</v>
      </c>
      <c r="K265" s="36">
        <f>INPUT!K263</f>
        <v>258</v>
      </c>
      <c r="L265" s="36">
        <f>INPUT!M263</f>
        <v>0.48567813894225642</v>
      </c>
      <c r="M265" s="36">
        <f t="shared" ref="M265:M328" si="37">ROUNDDOWN(L265,1)</f>
        <v>0.4</v>
      </c>
      <c r="N265" s="36">
        <f>IF(M265=0,0,LOOKUP(M265,PROCESSES1!$H$6:$H$34,PROCESSES1!$J$6:$J$34))</f>
        <v>95</v>
      </c>
      <c r="O265" s="36">
        <f>IF(M265=0,0,LOOKUP(M265,PROCESSES1!$H$6:$H$35,PROCESSES1!$L$6:$L$35))</f>
        <v>43</v>
      </c>
      <c r="R265" s="29" t="s">
        <v>29</v>
      </c>
      <c r="S265" s="70">
        <f t="shared" si="34"/>
        <v>43</v>
      </c>
      <c r="T265" s="70">
        <f t="shared" si="35"/>
        <v>58</v>
      </c>
      <c r="U265" s="70">
        <f t="shared" ref="U265:U328" si="38">ROUNDUP((T265-S265),0)</f>
        <v>15</v>
      </c>
      <c r="V265" s="3">
        <f>INPUT!$G$4*60</f>
        <v>352.2</v>
      </c>
      <c r="Y265" s="6"/>
      <c r="AB265" s="55"/>
      <c r="AC265" s="55"/>
      <c r="AD265" s="55"/>
      <c r="AE265" s="55"/>
      <c r="AF265" s="55"/>
      <c r="AG265" s="39"/>
      <c r="AH265" s="39"/>
      <c r="AI265" s="39"/>
      <c r="AJ265" s="55"/>
      <c r="AK265" s="55"/>
      <c r="AL265" s="55"/>
      <c r="AM265" s="55"/>
      <c r="AN265" s="55"/>
      <c r="AO265" s="55"/>
      <c r="AP265" s="39"/>
      <c r="AQ265" s="39"/>
      <c r="AR265" s="39"/>
      <c r="AS265" s="39"/>
      <c r="AT265" s="39"/>
      <c r="AU265" s="39"/>
      <c r="AV265" s="39"/>
      <c r="AW265" s="39"/>
      <c r="AX265" s="55"/>
      <c r="AY265" s="55"/>
      <c r="AZ265" s="55"/>
      <c r="BA265" s="39"/>
      <c r="BB265" s="6"/>
      <c r="BC265" s="10"/>
      <c r="BD265" s="6"/>
      <c r="BE265" s="10"/>
    </row>
    <row r="266" spans="2:57">
      <c r="B266" s="29" t="s">
        <v>30</v>
      </c>
      <c r="C266" s="27">
        <f>INPUT!K264</f>
        <v>259</v>
      </c>
      <c r="D266" s="36">
        <f>INPUT!L264</f>
        <v>6.9885637934603034E-2</v>
      </c>
      <c r="E266" s="27">
        <f t="shared" si="36"/>
        <v>0.1</v>
      </c>
      <c r="F266" s="27">
        <f>LOOKUP(E266,PROCESSES1!$H$6:$H$34,PROCESSES1!$J$6:$J$34)</f>
        <v>23</v>
      </c>
      <c r="G266" s="27">
        <f>LOOKUP(E266,PROCESSES1!$H$6:$H$35,PROCESSES1!$L$6:$L$35)</f>
        <v>10</v>
      </c>
      <c r="J266" s="29" t="s">
        <v>30</v>
      </c>
      <c r="K266" s="36">
        <f>INPUT!K264</f>
        <v>259</v>
      </c>
      <c r="L266" s="36">
        <f>INPUT!M264</f>
        <v>6.9445472109607442E-2</v>
      </c>
      <c r="M266" s="36">
        <f t="shared" si="37"/>
        <v>0</v>
      </c>
      <c r="N266" s="36">
        <f>IF(M266=0,0,LOOKUP(M266,PROCESSES1!$H$6:$H$34,PROCESSES1!$J$6:$J$34))</f>
        <v>0</v>
      </c>
      <c r="O266" s="36">
        <f>IF(M266=0,0,LOOKUP(M266,PROCESSES1!$H$6:$H$35,PROCESSES1!$L$6:$L$35))</f>
        <v>0</v>
      </c>
      <c r="R266" s="29" t="s">
        <v>30</v>
      </c>
      <c r="S266" s="70">
        <f t="shared" si="34"/>
        <v>0</v>
      </c>
      <c r="T266" s="70">
        <f t="shared" si="35"/>
        <v>10</v>
      </c>
      <c r="U266" s="70">
        <f t="shared" si="38"/>
        <v>10</v>
      </c>
      <c r="V266" s="3">
        <f>INPUT!$G$4*60</f>
        <v>352.2</v>
      </c>
      <c r="Y266" s="6"/>
      <c r="AB266" s="55"/>
      <c r="AC266" s="55"/>
      <c r="AD266" s="55"/>
      <c r="AE266" s="55"/>
      <c r="AF266" s="55"/>
      <c r="AG266" s="39"/>
      <c r="AH266" s="39"/>
      <c r="AI266" s="39"/>
      <c r="AJ266" s="55"/>
      <c r="AK266" s="55"/>
      <c r="AL266" s="55"/>
      <c r="AM266" s="55"/>
      <c r="AN266" s="55"/>
      <c r="AO266" s="55"/>
      <c r="AP266" s="39"/>
      <c r="AQ266" s="39"/>
      <c r="AR266" s="39"/>
      <c r="AS266" s="39"/>
      <c r="AT266" s="39"/>
      <c r="AU266" s="39"/>
      <c r="AV266" s="39"/>
      <c r="AW266" s="39"/>
      <c r="AX266" s="55"/>
      <c r="AY266" s="55"/>
      <c r="AZ266" s="55"/>
      <c r="BA266" s="39"/>
      <c r="BB266" s="6"/>
      <c r="BC266" s="10"/>
      <c r="BD266" s="6"/>
      <c r="BE266" s="10"/>
    </row>
    <row r="267" spans="2:57">
      <c r="B267" s="29" t="s">
        <v>31</v>
      </c>
      <c r="C267" s="27">
        <f>INPUT!K265</f>
        <v>260</v>
      </c>
      <c r="D267" s="36">
        <f>INPUT!L265</f>
        <v>0.51249467818708905</v>
      </c>
      <c r="E267" s="27">
        <f t="shared" si="36"/>
        <v>0.6</v>
      </c>
      <c r="F267" s="27">
        <f>LOOKUP(E267,PROCESSES1!$H$6:$H$34,PROCESSES1!$J$6:$J$34)</f>
        <v>165</v>
      </c>
      <c r="G267" s="27">
        <f>LOOKUP(E267,PROCESSES1!$H$6:$H$35,PROCESSES1!$L$6:$L$35)</f>
        <v>74</v>
      </c>
      <c r="J267" s="29" t="s">
        <v>31</v>
      </c>
      <c r="K267" s="36">
        <f>INPUT!K265</f>
        <v>260</v>
      </c>
      <c r="L267" s="36">
        <f>INPUT!M265</f>
        <v>0.5089733515871242</v>
      </c>
      <c r="M267" s="36">
        <f t="shared" si="37"/>
        <v>0.5</v>
      </c>
      <c r="N267" s="36">
        <f>IF(M267=0,0,LOOKUP(M267,PROCESSES1!$H$6:$H$34,PROCESSES1!$J$6:$J$34))</f>
        <v>129</v>
      </c>
      <c r="O267" s="36">
        <f>IF(M267=0,0,LOOKUP(M267,PROCESSES1!$H$6:$H$35,PROCESSES1!$L$6:$L$35))</f>
        <v>58</v>
      </c>
      <c r="R267" s="29" t="s">
        <v>31</v>
      </c>
      <c r="S267" s="70">
        <f t="shared" si="34"/>
        <v>58</v>
      </c>
      <c r="T267" s="70">
        <f t="shared" si="35"/>
        <v>74</v>
      </c>
      <c r="U267" s="70">
        <f t="shared" si="38"/>
        <v>16</v>
      </c>
      <c r="V267" s="3">
        <f>INPUT!$G$4*60</f>
        <v>352.2</v>
      </c>
      <c r="Y267" s="6"/>
      <c r="AB267" s="55"/>
      <c r="AC267" s="55"/>
      <c r="AD267" s="55"/>
      <c r="AE267" s="55"/>
      <c r="AF267" s="55"/>
      <c r="AG267" s="39"/>
      <c r="AH267" s="39"/>
      <c r="AI267" s="39"/>
      <c r="AJ267" s="55"/>
      <c r="AK267" s="55"/>
      <c r="AL267" s="55"/>
      <c r="AM267" s="55"/>
      <c r="AN267" s="55"/>
      <c r="AO267" s="55"/>
      <c r="AP267" s="39"/>
      <c r="AQ267" s="39"/>
      <c r="AR267" s="39"/>
      <c r="AS267" s="39"/>
      <c r="AT267" s="39"/>
      <c r="AU267" s="39"/>
      <c r="AV267" s="39"/>
      <c r="AW267" s="39"/>
      <c r="AX267" s="55"/>
      <c r="AY267" s="55"/>
      <c r="AZ267" s="55"/>
      <c r="BA267" s="39"/>
      <c r="BB267" s="6"/>
      <c r="BC267" s="10"/>
      <c r="BD267" s="6"/>
      <c r="BE267" s="10"/>
    </row>
    <row r="268" spans="2:57">
      <c r="B268" s="29" t="s">
        <v>32</v>
      </c>
      <c r="C268" s="27">
        <f>INPUT!K266</f>
        <v>261</v>
      </c>
      <c r="D268" s="36">
        <f>INPUT!L266</f>
        <v>0.90851329314983964</v>
      </c>
      <c r="E268" s="27">
        <f t="shared" si="36"/>
        <v>1</v>
      </c>
      <c r="F268" s="27">
        <f>LOOKUP(E268,PROCESSES1!$H$6:$H$34,PROCESSES1!$J$6:$J$34)</f>
        <v>334</v>
      </c>
      <c r="G268" s="27">
        <f>LOOKUP(E268,PROCESSES1!$H$6:$H$35,PROCESSES1!$L$6:$L$35)</f>
        <v>150</v>
      </c>
      <c r="J268" s="29" t="s">
        <v>32</v>
      </c>
      <c r="K268" s="36">
        <f>INPUT!K266</f>
        <v>261</v>
      </c>
      <c r="L268" s="36">
        <f>INPUT!M266</f>
        <v>0.90191080577490568</v>
      </c>
      <c r="M268" s="36">
        <f t="shared" si="37"/>
        <v>0.9</v>
      </c>
      <c r="N268" s="36">
        <f>IF(M268=0,0,LOOKUP(M268,PROCESSES1!$H$6:$H$34,PROCESSES1!$J$6:$J$34))</f>
        <v>289</v>
      </c>
      <c r="O268" s="36">
        <f>IF(M268=0,0,LOOKUP(M268,PROCESSES1!$H$6:$H$35,PROCESSES1!$L$6:$L$35))</f>
        <v>130</v>
      </c>
      <c r="R268" s="29" t="s">
        <v>32</v>
      </c>
      <c r="S268" s="70">
        <f t="shared" si="34"/>
        <v>130</v>
      </c>
      <c r="T268" s="70">
        <f t="shared" si="35"/>
        <v>150</v>
      </c>
      <c r="U268" s="70">
        <f t="shared" si="38"/>
        <v>20</v>
      </c>
      <c r="V268" s="3">
        <f>INPUT!$G$4*60</f>
        <v>352.2</v>
      </c>
      <c r="Y268" s="6"/>
      <c r="AB268" s="55"/>
      <c r="AC268" s="55"/>
      <c r="AD268" s="55"/>
      <c r="AE268" s="55"/>
      <c r="AF268" s="55"/>
      <c r="AG268" s="39"/>
      <c r="AH268" s="39"/>
      <c r="AI268" s="39"/>
      <c r="AJ268" s="55"/>
      <c r="AK268" s="55"/>
      <c r="AL268" s="55"/>
      <c r="AM268" s="55"/>
      <c r="AN268" s="55"/>
      <c r="AO268" s="55"/>
      <c r="AP268" s="39"/>
      <c r="AQ268" s="39"/>
      <c r="AR268" s="39"/>
      <c r="AS268" s="39"/>
      <c r="AT268" s="39"/>
      <c r="AU268" s="39"/>
      <c r="AV268" s="39"/>
      <c r="AW268" s="39"/>
      <c r="AX268" s="55"/>
      <c r="AY268" s="55"/>
      <c r="AZ268" s="55"/>
      <c r="BA268" s="39"/>
      <c r="BB268" s="6"/>
      <c r="BC268" s="10"/>
      <c r="BD268" s="6"/>
      <c r="BE268" s="10"/>
    </row>
    <row r="269" spans="2:57">
      <c r="B269" s="29" t="s">
        <v>33</v>
      </c>
      <c r="C269" s="27">
        <f>INPUT!K267</f>
        <v>262</v>
      </c>
      <c r="D269" s="36">
        <f>INPUT!L267</f>
        <v>1.2346462701779866</v>
      </c>
      <c r="E269" s="27">
        <f t="shared" si="36"/>
        <v>1.3</v>
      </c>
      <c r="F269" s="27">
        <f>LOOKUP(E269,PROCESSES1!$H$6:$H$34,PROCESSES1!$J$6:$J$34)</f>
        <v>461</v>
      </c>
      <c r="G269" s="27">
        <f>LOOKUP(E269,PROCESSES1!$H$6:$H$35,PROCESSES1!$L$6:$L$35)</f>
        <v>207</v>
      </c>
      <c r="J269" s="29" t="s">
        <v>33</v>
      </c>
      <c r="K269" s="36">
        <f>INPUT!K267</f>
        <v>262</v>
      </c>
      <c r="L269" s="36">
        <f>INPUT!M267</f>
        <v>1.2258429536780751</v>
      </c>
      <c r="M269" s="36">
        <f t="shared" si="37"/>
        <v>1.2</v>
      </c>
      <c r="N269" s="36">
        <f>IF(M269=0,0,LOOKUP(M269,PROCESSES1!$H$6:$H$34,PROCESSES1!$J$6:$J$34))</f>
        <v>378</v>
      </c>
      <c r="O269" s="36">
        <f>IF(M269=0,0,LOOKUP(M269,PROCESSES1!$H$6:$H$35,PROCESSES1!$L$6:$L$35))</f>
        <v>170</v>
      </c>
      <c r="R269" s="29" t="s">
        <v>33</v>
      </c>
      <c r="S269" s="70">
        <f t="shared" si="34"/>
        <v>170</v>
      </c>
      <c r="T269" s="70">
        <f t="shared" si="35"/>
        <v>207</v>
      </c>
      <c r="U269" s="70">
        <f t="shared" si="38"/>
        <v>37</v>
      </c>
      <c r="V269" s="3">
        <f>INPUT!$G$4*60</f>
        <v>352.2</v>
      </c>
      <c r="Y269" s="6"/>
      <c r="AB269" s="55"/>
      <c r="AC269" s="55"/>
      <c r="AD269" s="55"/>
      <c r="AE269" s="55"/>
      <c r="AF269" s="55"/>
      <c r="AG269" s="39"/>
      <c r="AH269" s="39"/>
      <c r="AI269" s="39"/>
      <c r="AJ269" s="55"/>
      <c r="AK269" s="55"/>
      <c r="AL269" s="55"/>
      <c r="AM269" s="55"/>
      <c r="AN269" s="55"/>
      <c r="AO269" s="55"/>
      <c r="AP269" s="39"/>
      <c r="AQ269" s="39"/>
      <c r="AR269" s="39"/>
      <c r="AS269" s="39"/>
      <c r="AT269" s="39"/>
      <c r="AU269" s="39"/>
      <c r="AV269" s="39"/>
      <c r="AW269" s="39"/>
      <c r="AX269" s="55"/>
      <c r="AY269" s="55"/>
      <c r="AZ269" s="55"/>
      <c r="BA269" s="39"/>
      <c r="BB269" s="6"/>
      <c r="BC269" s="10"/>
      <c r="BD269" s="6"/>
      <c r="BE269" s="10"/>
    </row>
    <row r="270" spans="2:57">
      <c r="B270" s="29" t="s">
        <v>34</v>
      </c>
      <c r="C270" s="27">
        <f>INPUT!K268</f>
        <v>263</v>
      </c>
      <c r="D270" s="36">
        <f>INPUT!L268</f>
        <v>1.1647606322433841</v>
      </c>
      <c r="E270" s="27">
        <f t="shared" si="36"/>
        <v>1.2000000000000002</v>
      </c>
      <c r="F270" s="27">
        <f>LOOKUP(E270,PROCESSES1!$H$6:$H$34,PROCESSES1!$J$6:$J$34)</f>
        <v>422</v>
      </c>
      <c r="G270" s="27">
        <f>LOOKUP(E270,PROCESSES1!$H$6:$H$35,PROCESSES1!$L$6:$L$35)</f>
        <v>190</v>
      </c>
      <c r="J270" s="29" t="s">
        <v>34</v>
      </c>
      <c r="K270" s="36">
        <f>INPUT!K268</f>
        <v>263</v>
      </c>
      <c r="L270" s="36">
        <f>INPUT!M268</f>
        <v>1.1563974815684679</v>
      </c>
      <c r="M270" s="36">
        <f t="shared" si="37"/>
        <v>1.1000000000000001</v>
      </c>
      <c r="N270" s="36">
        <f>IF(M270=0,0,LOOKUP(M270,PROCESSES1!$H$6:$H$34,PROCESSES1!$J$6:$J$34))</f>
        <v>378</v>
      </c>
      <c r="O270" s="36">
        <f>IF(M270=0,0,LOOKUP(M270,PROCESSES1!$H$6:$H$35,PROCESSES1!$L$6:$L$35))</f>
        <v>170</v>
      </c>
      <c r="R270" s="29" t="s">
        <v>34</v>
      </c>
      <c r="S270" s="70">
        <f t="shared" si="34"/>
        <v>170</v>
      </c>
      <c r="T270" s="70">
        <f t="shared" si="35"/>
        <v>190</v>
      </c>
      <c r="U270" s="70">
        <f t="shared" si="38"/>
        <v>20</v>
      </c>
      <c r="V270" s="3">
        <f>INPUT!$G$4*60</f>
        <v>352.2</v>
      </c>
      <c r="Y270" s="6"/>
      <c r="AB270" s="55"/>
      <c r="AC270" s="55"/>
      <c r="AD270" s="55"/>
      <c r="AE270" s="55"/>
      <c r="AF270" s="55"/>
      <c r="AG270" s="39"/>
      <c r="AH270" s="39"/>
      <c r="AI270" s="39"/>
      <c r="AJ270" s="55"/>
      <c r="AK270" s="55"/>
      <c r="AL270" s="55"/>
      <c r="AM270" s="55"/>
      <c r="AN270" s="55"/>
      <c r="AO270" s="55"/>
      <c r="AP270" s="39"/>
      <c r="AQ270" s="39"/>
      <c r="AR270" s="39"/>
      <c r="AS270" s="39"/>
      <c r="AT270" s="39"/>
      <c r="AU270" s="39"/>
      <c r="AV270" s="39"/>
      <c r="AW270" s="39"/>
      <c r="AX270" s="55"/>
      <c r="AY270" s="55"/>
      <c r="AZ270" s="55"/>
      <c r="BA270" s="39"/>
      <c r="BB270" s="6"/>
      <c r="BC270" s="10"/>
      <c r="BD270" s="6"/>
      <c r="BE270" s="10"/>
    </row>
    <row r="271" spans="2:57">
      <c r="B271" s="29" t="s">
        <v>35</v>
      </c>
      <c r="C271" s="27">
        <f>INPUT!K269</f>
        <v>264</v>
      </c>
      <c r="D271" s="36">
        <f>INPUT!L269</f>
        <v>0.81533244257036896</v>
      </c>
      <c r="E271" s="27">
        <f t="shared" si="36"/>
        <v>0.9</v>
      </c>
      <c r="F271" s="27">
        <f>LOOKUP(E271,PROCESSES1!$H$6:$H$34,PROCESSES1!$J$6:$J$34)</f>
        <v>289</v>
      </c>
      <c r="G271" s="27">
        <f>LOOKUP(E271,PROCESSES1!$H$6:$H$35,PROCESSES1!$L$6:$L$35)</f>
        <v>130</v>
      </c>
      <c r="J271" s="29" t="s">
        <v>35</v>
      </c>
      <c r="K271" s="36">
        <f>INPUT!K269</f>
        <v>264</v>
      </c>
      <c r="L271" s="36">
        <f>INPUT!M269</f>
        <v>0.80961028684542602</v>
      </c>
      <c r="M271" s="36">
        <f t="shared" si="37"/>
        <v>0.8</v>
      </c>
      <c r="N271" s="36">
        <f>IF(M271=0,0,LOOKUP(M271,PROCESSES1!$H$6:$H$34,PROCESSES1!$J$6:$J$34))</f>
        <v>245</v>
      </c>
      <c r="O271" s="36">
        <f>IF(M271=0,0,LOOKUP(M271,PROCESSES1!$H$6:$H$35,PROCESSES1!$L$6:$L$35))</f>
        <v>110</v>
      </c>
      <c r="R271" s="29" t="s">
        <v>35</v>
      </c>
      <c r="S271" s="70">
        <f t="shared" si="34"/>
        <v>110</v>
      </c>
      <c r="T271" s="70">
        <f t="shared" si="35"/>
        <v>130</v>
      </c>
      <c r="U271" s="70">
        <f t="shared" si="38"/>
        <v>20</v>
      </c>
      <c r="V271" s="3">
        <f>INPUT!$G$4*60</f>
        <v>352.2</v>
      </c>
      <c r="Y271" s="6"/>
      <c r="AB271" s="55"/>
      <c r="AC271" s="55"/>
      <c r="AD271" s="55"/>
      <c r="AE271" s="55"/>
      <c r="AF271" s="55"/>
      <c r="AG271" s="39"/>
      <c r="AH271" s="39"/>
      <c r="AI271" s="39"/>
      <c r="AJ271" s="55"/>
      <c r="AK271" s="55"/>
      <c r="AL271" s="55"/>
      <c r="AM271" s="55"/>
      <c r="AN271" s="55"/>
      <c r="AO271" s="55"/>
      <c r="AP271" s="39"/>
      <c r="AQ271" s="39"/>
      <c r="AR271" s="39"/>
      <c r="AS271" s="39"/>
      <c r="AT271" s="39"/>
      <c r="AU271" s="39"/>
      <c r="AV271" s="39"/>
      <c r="AW271" s="39"/>
      <c r="AX271" s="55"/>
      <c r="AY271" s="55"/>
      <c r="AZ271" s="55"/>
      <c r="BA271" s="39"/>
      <c r="BB271" s="6"/>
      <c r="BC271" s="10"/>
      <c r="BD271" s="6"/>
      <c r="BE271" s="10"/>
    </row>
    <row r="272" spans="2:57">
      <c r="B272" s="28" t="s">
        <v>24</v>
      </c>
      <c r="C272" s="27">
        <f>INPUT!K270</f>
        <v>265</v>
      </c>
      <c r="D272" s="36">
        <f>INPUT!L270</f>
        <v>0.11314817570364299</v>
      </c>
      <c r="E272" s="27">
        <f t="shared" si="36"/>
        <v>0.2</v>
      </c>
      <c r="F272" s="27">
        <f>LOOKUP(E272,PROCESSES1!$H$6:$H$34,PROCESSES1!$J$6:$J$34)</f>
        <v>41</v>
      </c>
      <c r="G272" s="27">
        <f>LOOKUP(E272,PROCESSES1!$H$6:$H$35,PROCESSES1!$L$6:$L$35)</f>
        <v>19</v>
      </c>
      <c r="J272" s="28" t="s">
        <v>24</v>
      </c>
      <c r="K272" s="36">
        <f>INPUT!K270</f>
        <v>265</v>
      </c>
      <c r="L272" s="36">
        <f>INPUT!M270</f>
        <v>0.1121420823893674</v>
      </c>
      <c r="M272" s="36">
        <f t="shared" si="37"/>
        <v>0.1</v>
      </c>
      <c r="N272" s="36">
        <f>IF(M272=0,0,LOOKUP(M272,PROCESSES1!$H$6:$H$34,PROCESSES1!$J$6:$J$34))</f>
        <v>23</v>
      </c>
      <c r="O272" s="36">
        <f>IF(M272=0,0,LOOKUP(M272,PROCESSES1!$H$6:$H$35,PROCESSES1!$L$6:$L$35))</f>
        <v>10</v>
      </c>
      <c r="R272" s="28" t="s">
        <v>24</v>
      </c>
      <c r="S272" s="70">
        <f t="shared" si="34"/>
        <v>10</v>
      </c>
      <c r="T272" s="70">
        <f t="shared" si="35"/>
        <v>19</v>
      </c>
      <c r="U272" s="70">
        <f t="shared" si="38"/>
        <v>9</v>
      </c>
      <c r="V272" s="3">
        <f>INPUT!$G$4*60</f>
        <v>352.2</v>
      </c>
      <c r="Y272" s="6"/>
      <c r="AB272" s="55"/>
      <c r="AC272" s="55"/>
      <c r="AD272" s="55"/>
      <c r="AE272" s="55"/>
      <c r="AF272" s="55"/>
      <c r="AG272" s="39"/>
      <c r="AH272" s="39"/>
      <c r="AI272" s="39"/>
      <c r="AJ272" s="55"/>
      <c r="AK272" s="55"/>
      <c r="AL272" s="55"/>
      <c r="AM272" s="55"/>
      <c r="AN272" s="55"/>
      <c r="AO272" s="55"/>
      <c r="AP272" s="39"/>
      <c r="AQ272" s="39"/>
      <c r="AR272" s="39"/>
      <c r="AS272" s="39"/>
      <c r="AT272" s="39"/>
      <c r="AU272" s="39"/>
      <c r="AV272" s="39"/>
      <c r="AW272" s="39"/>
      <c r="AX272" s="55"/>
      <c r="AY272" s="55"/>
      <c r="AZ272" s="55"/>
      <c r="BA272" s="39"/>
      <c r="BB272" s="6"/>
      <c r="BC272" s="10"/>
      <c r="BD272" s="6"/>
      <c r="BE272" s="10"/>
    </row>
    <row r="273" spans="2:57">
      <c r="B273" s="28" t="s">
        <v>25</v>
      </c>
      <c r="C273" s="27">
        <f>INPUT!K271</f>
        <v>266</v>
      </c>
      <c r="D273" s="36">
        <f>INPUT!L271</f>
        <v>9.3180850579470675E-2</v>
      </c>
      <c r="E273" s="27">
        <f t="shared" si="36"/>
        <v>0.1</v>
      </c>
      <c r="F273" s="27">
        <f>LOOKUP(E273,PROCESSES1!$H$6:$H$34,PROCESSES1!$J$6:$J$34)</f>
        <v>23</v>
      </c>
      <c r="G273" s="27">
        <f>LOOKUP(E273,PROCESSES1!$H$6:$H$35,PROCESSES1!$L$6:$L$35)</f>
        <v>10</v>
      </c>
      <c r="J273" s="28" t="s">
        <v>25</v>
      </c>
      <c r="K273" s="36">
        <f>INPUT!K271</f>
        <v>266</v>
      </c>
      <c r="L273" s="36">
        <f>INPUT!M271</f>
        <v>9.1671710608057289E-2</v>
      </c>
      <c r="M273" s="36">
        <f t="shared" si="37"/>
        <v>0</v>
      </c>
      <c r="N273" s="36">
        <f>IF(M273=0,0,LOOKUP(M273,PROCESSES1!$H$6:$H$34,PROCESSES1!$J$6:$J$34))</f>
        <v>0</v>
      </c>
      <c r="O273" s="36">
        <f>IF(M273=0,0,LOOKUP(M273,PROCESSES1!$H$6:$H$35,PROCESSES1!$L$6:$L$35))</f>
        <v>0</v>
      </c>
      <c r="R273" s="28" t="s">
        <v>25</v>
      </c>
      <c r="S273" s="70">
        <f t="shared" si="34"/>
        <v>0</v>
      </c>
      <c r="T273" s="70">
        <f t="shared" si="35"/>
        <v>10</v>
      </c>
      <c r="U273" s="70">
        <f t="shared" si="38"/>
        <v>10</v>
      </c>
      <c r="V273" s="3">
        <f>INPUT!$G$4*60</f>
        <v>352.2</v>
      </c>
      <c r="Y273" s="6"/>
      <c r="AB273" s="55"/>
      <c r="AC273" s="55"/>
      <c r="AD273" s="55"/>
      <c r="AE273" s="55"/>
      <c r="AF273" s="55"/>
      <c r="AG273" s="39"/>
      <c r="AH273" s="39"/>
      <c r="AI273" s="39"/>
      <c r="AJ273" s="55"/>
      <c r="AK273" s="55"/>
      <c r="AL273" s="55"/>
      <c r="AM273" s="55"/>
      <c r="AN273" s="55"/>
      <c r="AO273" s="55"/>
      <c r="AP273" s="39"/>
      <c r="AQ273" s="39"/>
      <c r="AR273" s="39"/>
      <c r="AS273" s="39"/>
      <c r="AT273" s="39"/>
      <c r="AU273" s="39"/>
      <c r="AV273" s="39"/>
      <c r="AW273" s="39"/>
      <c r="AX273" s="55"/>
      <c r="AY273" s="55"/>
      <c r="AZ273" s="55"/>
      <c r="BA273" s="39"/>
      <c r="BB273" s="6"/>
      <c r="BC273" s="10"/>
      <c r="BD273" s="6"/>
      <c r="BE273" s="10"/>
    </row>
    <row r="274" spans="2:57">
      <c r="B274" s="28" t="s">
        <v>26</v>
      </c>
      <c r="C274" s="27">
        <f>INPUT!K272</f>
        <v>267</v>
      </c>
      <c r="D274" s="36">
        <f>INPUT!L272</f>
        <v>1.1913837324089467</v>
      </c>
      <c r="E274" s="27">
        <f t="shared" si="36"/>
        <v>1.2000000000000002</v>
      </c>
      <c r="F274" s="27">
        <f>LOOKUP(E274,PROCESSES1!$H$6:$H$34,PROCESSES1!$J$6:$J$34)</f>
        <v>422</v>
      </c>
      <c r="G274" s="27">
        <f>LOOKUP(E274,PROCESSES1!$H$6:$H$35,PROCESSES1!$L$6:$L$35)</f>
        <v>190</v>
      </c>
      <c r="J274" s="28" t="s">
        <v>26</v>
      </c>
      <c r="K274" s="36">
        <f>INPUT!K272</f>
        <v>267</v>
      </c>
      <c r="L274" s="36">
        <f>INPUT!M272</f>
        <v>1.1813227992661905</v>
      </c>
      <c r="M274" s="36">
        <f t="shared" si="37"/>
        <v>1.1000000000000001</v>
      </c>
      <c r="N274" s="36">
        <f>IF(M274=0,0,LOOKUP(M274,PROCESSES1!$H$6:$H$34,PROCESSES1!$J$6:$J$34))</f>
        <v>378</v>
      </c>
      <c r="O274" s="36">
        <f>IF(M274=0,0,LOOKUP(M274,PROCESSES1!$H$6:$H$35,PROCESSES1!$L$6:$L$35))</f>
        <v>170</v>
      </c>
      <c r="R274" s="28" t="s">
        <v>26</v>
      </c>
      <c r="S274" s="70">
        <f t="shared" si="34"/>
        <v>170</v>
      </c>
      <c r="T274" s="70">
        <f t="shared" si="35"/>
        <v>190</v>
      </c>
      <c r="U274" s="70">
        <f t="shared" si="38"/>
        <v>20</v>
      </c>
      <c r="V274" s="3">
        <f>INPUT!$G$4*60</f>
        <v>352.2</v>
      </c>
      <c r="Y274" s="6"/>
      <c r="AB274" s="55"/>
      <c r="AC274" s="55"/>
      <c r="AD274" s="55"/>
      <c r="AE274" s="55"/>
      <c r="AF274" s="55"/>
      <c r="AG274" s="39"/>
      <c r="AH274" s="39"/>
      <c r="AI274" s="39"/>
      <c r="AJ274" s="55"/>
      <c r="AK274" s="55"/>
      <c r="AL274" s="55"/>
      <c r="AM274" s="55"/>
      <c r="AN274" s="55"/>
      <c r="AO274" s="55"/>
      <c r="AP274" s="39"/>
      <c r="AQ274" s="39"/>
      <c r="AR274" s="39"/>
      <c r="AS274" s="39"/>
      <c r="AT274" s="39"/>
      <c r="AU274" s="39"/>
      <c r="AV274" s="39"/>
      <c r="AW274" s="39"/>
      <c r="AX274" s="55"/>
      <c r="AY274" s="55"/>
      <c r="AZ274" s="55"/>
      <c r="BA274" s="39"/>
      <c r="BB274" s="6"/>
      <c r="BC274" s="10"/>
      <c r="BD274" s="6"/>
      <c r="BE274" s="10"/>
    </row>
    <row r="275" spans="2:57">
      <c r="B275" s="28" t="s">
        <v>27</v>
      </c>
      <c r="C275" s="27">
        <f>INPUT!K273</f>
        <v>268</v>
      </c>
      <c r="D275" s="36">
        <f>INPUT!L273</f>
        <v>1.237974157698682</v>
      </c>
      <c r="E275" s="27">
        <f t="shared" si="36"/>
        <v>1.3</v>
      </c>
      <c r="F275" s="27">
        <f>LOOKUP(E275,PROCESSES1!$H$6:$H$34,PROCESSES1!$J$6:$J$34)</f>
        <v>461</v>
      </c>
      <c r="G275" s="27">
        <f>LOOKUP(E275,PROCESSES1!$H$6:$H$35,PROCESSES1!$L$6:$L$35)</f>
        <v>207</v>
      </c>
      <c r="J275" s="28" t="s">
        <v>27</v>
      </c>
      <c r="K275" s="36">
        <f>INPUT!K273</f>
        <v>268</v>
      </c>
      <c r="L275" s="36">
        <f>INPUT!M273</f>
        <v>1.2274101778987878</v>
      </c>
      <c r="M275" s="36">
        <f t="shared" si="37"/>
        <v>1.2</v>
      </c>
      <c r="N275" s="36">
        <f>IF(M275=0,0,LOOKUP(M275,PROCESSES1!$H$6:$H$34,PROCESSES1!$J$6:$J$34))</f>
        <v>378</v>
      </c>
      <c r="O275" s="36">
        <f>IF(M275=0,0,LOOKUP(M275,PROCESSES1!$H$6:$H$35,PROCESSES1!$L$6:$L$35))</f>
        <v>170</v>
      </c>
      <c r="R275" s="28" t="s">
        <v>27</v>
      </c>
      <c r="S275" s="70">
        <f t="shared" si="34"/>
        <v>170</v>
      </c>
      <c r="T275" s="70">
        <f t="shared" si="35"/>
        <v>207</v>
      </c>
      <c r="U275" s="70">
        <f t="shared" si="38"/>
        <v>37</v>
      </c>
      <c r="V275" s="3">
        <f>INPUT!$G$4*60</f>
        <v>352.2</v>
      </c>
      <c r="Y275" s="6"/>
      <c r="AB275" s="55"/>
      <c r="AC275" s="55"/>
      <c r="AD275" s="55"/>
      <c r="AE275" s="55"/>
      <c r="AF275" s="55"/>
      <c r="AG275" s="39"/>
      <c r="AH275" s="39"/>
      <c r="AI275" s="39"/>
      <c r="AJ275" s="55"/>
      <c r="AK275" s="55"/>
      <c r="AL275" s="55"/>
      <c r="AM275" s="55"/>
      <c r="AN275" s="55"/>
      <c r="AO275" s="55"/>
      <c r="AP275" s="39"/>
      <c r="AQ275" s="39"/>
      <c r="AR275" s="39"/>
      <c r="AS275" s="39"/>
      <c r="AT275" s="39"/>
      <c r="AU275" s="39"/>
      <c r="AV275" s="39"/>
      <c r="AW275" s="39"/>
      <c r="AX275" s="55"/>
      <c r="AY275" s="55"/>
      <c r="AZ275" s="55"/>
      <c r="BA275" s="39"/>
      <c r="BB275" s="6"/>
      <c r="BC275" s="10"/>
      <c r="BD275" s="6"/>
      <c r="BE275" s="10"/>
    </row>
    <row r="276" spans="2:57">
      <c r="B276" s="28" t="s">
        <v>28</v>
      </c>
      <c r="C276" s="27">
        <f>INPUT!K274</f>
        <v>269</v>
      </c>
      <c r="D276" s="36">
        <f>INPUT!L274</f>
        <v>1.0782355567053044</v>
      </c>
      <c r="E276" s="27">
        <f t="shared" si="36"/>
        <v>1.1000000000000001</v>
      </c>
      <c r="F276" s="27">
        <f>LOOKUP(E276,PROCESSES1!$H$6:$H$34,PROCESSES1!$J$6:$J$34)</f>
        <v>378</v>
      </c>
      <c r="G276" s="27">
        <f>LOOKUP(E276,PROCESSES1!$H$6:$H$35,PROCESSES1!$L$6:$L$35)</f>
        <v>170</v>
      </c>
      <c r="J276" s="28" t="s">
        <v>28</v>
      </c>
      <c r="K276" s="36">
        <f>INPUT!K274</f>
        <v>269</v>
      </c>
      <c r="L276" s="36">
        <f>INPUT!M274</f>
        <v>1.0691807168768233</v>
      </c>
      <c r="M276" s="36">
        <f t="shared" si="37"/>
        <v>1</v>
      </c>
      <c r="N276" s="36">
        <f>IF(M276=0,0,LOOKUP(M276,PROCESSES1!$H$6:$H$34,PROCESSES1!$J$6:$J$34))</f>
        <v>334</v>
      </c>
      <c r="O276" s="36">
        <f>IF(M276=0,0,LOOKUP(M276,PROCESSES1!$H$6:$H$35,PROCESSES1!$L$6:$L$35))</f>
        <v>150</v>
      </c>
      <c r="R276" s="28" t="s">
        <v>28</v>
      </c>
      <c r="S276" s="70">
        <f t="shared" si="34"/>
        <v>150</v>
      </c>
      <c r="T276" s="70">
        <f t="shared" si="35"/>
        <v>170</v>
      </c>
      <c r="U276" s="70">
        <f t="shared" si="38"/>
        <v>20</v>
      </c>
      <c r="V276" s="3">
        <f>INPUT!$G$4*60</f>
        <v>352.2</v>
      </c>
      <c r="Y276" s="6"/>
      <c r="AB276" s="55"/>
      <c r="AC276" s="55"/>
      <c r="AD276" s="55"/>
      <c r="AE276" s="55"/>
      <c r="AF276" s="55"/>
      <c r="AG276" s="39"/>
      <c r="AH276" s="39"/>
      <c r="AI276" s="39"/>
      <c r="AJ276" s="55"/>
      <c r="AK276" s="55"/>
      <c r="AL276" s="55"/>
      <c r="AM276" s="55"/>
      <c r="AN276" s="55"/>
      <c r="AO276" s="55"/>
      <c r="AP276" s="39"/>
      <c r="AQ276" s="39"/>
      <c r="AR276" s="39"/>
      <c r="AS276" s="39"/>
      <c r="AT276" s="39"/>
      <c r="AU276" s="39"/>
      <c r="AV276" s="39"/>
      <c r="AW276" s="39"/>
      <c r="AX276" s="55"/>
      <c r="AY276" s="55"/>
      <c r="AZ276" s="55"/>
      <c r="BA276" s="39"/>
      <c r="BB276" s="6"/>
      <c r="BC276" s="10"/>
      <c r="BD276" s="6"/>
      <c r="BE276" s="10"/>
    </row>
    <row r="277" spans="2:57">
      <c r="B277" s="28" t="s">
        <v>29</v>
      </c>
      <c r="C277" s="27">
        <f>INPUT!K275</f>
        <v>270</v>
      </c>
      <c r="D277" s="36">
        <f>INPUT!L275</f>
        <v>0.47256002793874441</v>
      </c>
      <c r="E277" s="27">
        <f t="shared" si="36"/>
        <v>0.5</v>
      </c>
      <c r="F277" s="27">
        <f>LOOKUP(E277,PROCESSES1!$H$6:$H$34,PROCESSES1!$J$6:$J$34)</f>
        <v>129</v>
      </c>
      <c r="G277" s="27">
        <f>LOOKUP(E277,PROCESSES1!$H$6:$H$35,PROCESSES1!$L$6:$L$35)</f>
        <v>58</v>
      </c>
      <c r="J277" s="28" t="s">
        <v>29</v>
      </c>
      <c r="K277" s="36">
        <f>INPUT!K275</f>
        <v>270</v>
      </c>
      <c r="L277" s="36">
        <f>INPUT!M275</f>
        <v>0.46853565468164171</v>
      </c>
      <c r="M277" s="36">
        <f t="shared" si="37"/>
        <v>0.4</v>
      </c>
      <c r="N277" s="36">
        <f>IF(M277=0,0,LOOKUP(M277,PROCESSES1!$H$6:$H$34,PROCESSES1!$J$6:$J$34))</f>
        <v>95</v>
      </c>
      <c r="O277" s="36">
        <f>IF(M277=0,0,LOOKUP(M277,PROCESSES1!$H$6:$H$35,PROCESSES1!$L$6:$L$35))</f>
        <v>43</v>
      </c>
      <c r="R277" s="28" t="s">
        <v>29</v>
      </c>
      <c r="S277" s="70">
        <f t="shared" si="34"/>
        <v>43</v>
      </c>
      <c r="T277" s="70">
        <f t="shared" si="35"/>
        <v>58</v>
      </c>
      <c r="U277" s="70">
        <f t="shared" si="38"/>
        <v>15</v>
      </c>
      <c r="V277" s="3">
        <f>INPUT!$G$4*60</f>
        <v>352.2</v>
      </c>
      <c r="Y277" s="6"/>
      <c r="AB277" s="55"/>
      <c r="AC277" s="55"/>
      <c r="AD277" s="55"/>
      <c r="AE277" s="55"/>
      <c r="AF277" s="55"/>
      <c r="AG277" s="39"/>
      <c r="AH277" s="39"/>
      <c r="AI277" s="39"/>
      <c r="AJ277" s="55"/>
      <c r="AK277" s="55"/>
      <c r="AL277" s="55"/>
      <c r="AM277" s="55"/>
      <c r="AN277" s="55"/>
      <c r="AO277" s="55"/>
      <c r="AP277" s="39"/>
      <c r="AQ277" s="39"/>
      <c r="AR277" s="39"/>
      <c r="AS277" s="39"/>
      <c r="AT277" s="39"/>
      <c r="AU277" s="39"/>
      <c r="AV277" s="39"/>
      <c r="AW277" s="39"/>
      <c r="AX277" s="55"/>
      <c r="AY277" s="55"/>
      <c r="AZ277" s="55"/>
      <c r="BA277" s="39"/>
      <c r="BB277" s="6"/>
      <c r="BC277" s="10"/>
      <c r="BD277" s="6"/>
      <c r="BE277" s="10"/>
    </row>
    <row r="278" spans="2:57">
      <c r="B278" s="28" t="s">
        <v>30</v>
      </c>
      <c r="C278" s="27">
        <f>INPUT!K276</f>
        <v>271</v>
      </c>
      <c r="D278" s="36">
        <f>INPUT!L276</f>
        <v>6.6557750413907657E-2</v>
      </c>
      <c r="E278" s="27">
        <f t="shared" si="36"/>
        <v>0.1</v>
      </c>
      <c r="F278" s="27">
        <f>LOOKUP(E278,PROCESSES1!$H$6:$H$34,PROCESSES1!$J$6:$J$34)</f>
        <v>23</v>
      </c>
      <c r="G278" s="27">
        <f>LOOKUP(E278,PROCESSES1!$H$6:$H$35,PROCESSES1!$L$6:$L$35)</f>
        <v>10</v>
      </c>
      <c r="J278" s="28" t="s">
        <v>30</v>
      </c>
      <c r="K278" s="36">
        <f>INPUT!K276</f>
        <v>271</v>
      </c>
      <c r="L278" s="36">
        <f>INPUT!M276</f>
        <v>6.6054703756769834E-2</v>
      </c>
      <c r="M278" s="36">
        <f t="shared" si="37"/>
        <v>0</v>
      </c>
      <c r="N278" s="36">
        <f>IF(M278=0,0,LOOKUP(M278,PROCESSES1!$H$6:$H$34,PROCESSES1!$J$6:$J$34))</f>
        <v>0</v>
      </c>
      <c r="O278" s="36">
        <f>IF(M278=0,0,LOOKUP(M278,PROCESSES1!$H$6:$H$35,PROCESSES1!$L$6:$L$35))</f>
        <v>0</v>
      </c>
      <c r="R278" s="28" t="s">
        <v>30</v>
      </c>
      <c r="S278" s="70">
        <f t="shared" si="34"/>
        <v>0</v>
      </c>
      <c r="T278" s="70">
        <f t="shared" si="35"/>
        <v>10</v>
      </c>
      <c r="U278" s="70">
        <f t="shared" si="38"/>
        <v>10</v>
      </c>
      <c r="V278" s="3">
        <f>INPUT!$G$4*60</f>
        <v>352.2</v>
      </c>
      <c r="Y278" s="6"/>
      <c r="AB278" s="55"/>
      <c r="AC278" s="55"/>
      <c r="AD278" s="55"/>
      <c r="AE278" s="55"/>
      <c r="AF278" s="55"/>
      <c r="AG278" s="39"/>
      <c r="AH278" s="39"/>
      <c r="AI278" s="39"/>
      <c r="AJ278" s="55"/>
      <c r="AK278" s="55"/>
      <c r="AL278" s="55"/>
      <c r="AM278" s="55"/>
      <c r="AN278" s="55"/>
      <c r="AO278" s="55"/>
      <c r="AP278" s="39"/>
      <c r="AQ278" s="39"/>
      <c r="AR278" s="39"/>
      <c r="AS278" s="39"/>
      <c r="AT278" s="39"/>
      <c r="AU278" s="39"/>
      <c r="AV278" s="39"/>
      <c r="AW278" s="39"/>
      <c r="AX278" s="55"/>
      <c r="AY278" s="55"/>
      <c r="AZ278" s="55"/>
      <c r="BA278" s="39"/>
      <c r="BB278" s="6"/>
      <c r="BC278" s="10"/>
      <c r="BD278" s="6"/>
      <c r="BE278" s="10"/>
    </row>
    <row r="279" spans="2:57">
      <c r="B279" s="28" t="s">
        <v>31</v>
      </c>
      <c r="C279" s="27">
        <f>INPUT!K277</f>
        <v>272</v>
      </c>
      <c r="D279" s="36">
        <f>INPUT!L277</f>
        <v>0.49252735306291673</v>
      </c>
      <c r="E279" s="27">
        <f t="shared" si="36"/>
        <v>0.5</v>
      </c>
      <c r="F279" s="27">
        <f>LOOKUP(E279,PROCESSES1!$H$6:$H$34,PROCESSES1!$J$6:$J$34)</f>
        <v>129</v>
      </c>
      <c r="G279" s="27">
        <f>LOOKUP(E279,PROCESSES1!$H$6:$H$35,PROCESSES1!$L$6:$L$35)</f>
        <v>58</v>
      </c>
      <c r="J279" s="28" t="s">
        <v>31</v>
      </c>
      <c r="K279" s="36">
        <f>INPUT!K277</f>
        <v>272</v>
      </c>
      <c r="L279" s="36">
        <f>INPUT!M277</f>
        <v>0.48850297980581409</v>
      </c>
      <c r="M279" s="36">
        <f t="shared" si="37"/>
        <v>0.4</v>
      </c>
      <c r="N279" s="36">
        <f>IF(M279=0,0,LOOKUP(M279,PROCESSES1!$H$6:$H$34,PROCESSES1!$J$6:$J$34))</f>
        <v>95</v>
      </c>
      <c r="O279" s="36">
        <f>IF(M279=0,0,LOOKUP(M279,PROCESSES1!$H$6:$H$35,PROCESSES1!$L$6:$L$35))</f>
        <v>43</v>
      </c>
      <c r="R279" s="28" t="s">
        <v>31</v>
      </c>
      <c r="S279" s="70">
        <f t="shared" si="34"/>
        <v>43</v>
      </c>
      <c r="T279" s="70">
        <f t="shared" si="35"/>
        <v>58</v>
      </c>
      <c r="U279" s="70">
        <f t="shared" si="38"/>
        <v>15</v>
      </c>
      <c r="V279" s="3">
        <f>INPUT!$G$4*60</f>
        <v>352.2</v>
      </c>
      <c r="Y279" s="6"/>
      <c r="AB279" s="55"/>
      <c r="AC279" s="55"/>
      <c r="AD279" s="55"/>
      <c r="AE279" s="55"/>
      <c r="AF279" s="55"/>
      <c r="AG279" s="39"/>
      <c r="AH279" s="39"/>
      <c r="AI279" s="39"/>
      <c r="AJ279" s="55"/>
      <c r="AK279" s="55"/>
      <c r="AL279" s="55"/>
      <c r="AM279" s="55"/>
      <c r="AN279" s="55"/>
      <c r="AO279" s="55"/>
      <c r="AP279" s="39"/>
      <c r="AQ279" s="39"/>
      <c r="AR279" s="39"/>
      <c r="AS279" s="39"/>
      <c r="AT279" s="39"/>
      <c r="AU279" s="39"/>
      <c r="AV279" s="39"/>
      <c r="AW279" s="39"/>
      <c r="AX279" s="55"/>
      <c r="AY279" s="55"/>
      <c r="AZ279" s="55"/>
      <c r="BA279" s="39"/>
      <c r="BB279" s="6"/>
      <c r="BC279" s="10"/>
      <c r="BD279" s="6"/>
      <c r="BE279" s="10"/>
    </row>
    <row r="280" spans="2:57">
      <c r="B280" s="28" t="s">
        <v>32</v>
      </c>
      <c r="C280" s="27">
        <f>INPUT!K278</f>
        <v>273</v>
      </c>
      <c r="D280" s="36">
        <f>INPUT!L278</f>
        <v>0.87856230546358116</v>
      </c>
      <c r="E280" s="27">
        <f t="shared" si="36"/>
        <v>0.9</v>
      </c>
      <c r="F280" s="27">
        <f>LOOKUP(E280,PROCESSES1!$H$6:$H$34,PROCESSES1!$J$6:$J$34)</f>
        <v>289</v>
      </c>
      <c r="G280" s="27">
        <f>LOOKUP(E280,PROCESSES1!$H$6:$H$35,PROCESSES1!$L$6:$L$35)</f>
        <v>130</v>
      </c>
      <c r="J280" s="28" t="s">
        <v>32</v>
      </c>
      <c r="K280" s="36">
        <f>INPUT!K278</f>
        <v>273</v>
      </c>
      <c r="L280" s="36">
        <f>INPUT!M278</f>
        <v>0.87101660560651384</v>
      </c>
      <c r="M280" s="36">
        <f t="shared" si="37"/>
        <v>0.8</v>
      </c>
      <c r="N280" s="36">
        <f>IF(M280=0,0,LOOKUP(M280,PROCESSES1!$H$6:$H$34,PROCESSES1!$J$6:$J$34))</f>
        <v>245</v>
      </c>
      <c r="O280" s="36">
        <f>IF(M280=0,0,LOOKUP(M280,PROCESSES1!$H$6:$H$35,PROCESSES1!$L$6:$L$35))</f>
        <v>110</v>
      </c>
      <c r="R280" s="28" t="s">
        <v>32</v>
      </c>
      <c r="S280" s="70">
        <f t="shared" si="34"/>
        <v>110</v>
      </c>
      <c r="T280" s="70">
        <f t="shared" si="35"/>
        <v>130</v>
      </c>
      <c r="U280" s="70">
        <f t="shared" si="38"/>
        <v>20</v>
      </c>
      <c r="V280" s="3">
        <f>INPUT!$G$4*60</f>
        <v>352.2</v>
      </c>
      <c r="Y280" s="6"/>
      <c r="AB280" s="55"/>
      <c r="AC280" s="55"/>
      <c r="AD280" s="55"/>
      <c r="AE280" s="55"/>
      <c r="AF280" s="55"/>
      <c r="AG280" s="39"/>
      <c r="AH280" s="39"/>
      <c r="AI280" s="39"/>
      <c r="AJ280" s="55"/>
      <c r="AK280" s="55"/>
      <c r="AL280" s="55"/>
      <c r="AM280" s="55"/>
      <c r="AN280" s="55"/>
      <c r="AO280" s="55"/>
      <c r="AP280" s="39"/>
      <c r="AQ280" s="39"/>
      <c r="AR280" s="39"/>
      <c r="AS280" s="39"/>
      <c r="AT280" s="39"/>
      <c r="AU280" s="39"/>
      <c r="AV280" s="39"/>
      <c r="AW280" s="39"/>
      <c r="AX280" s="55"/>
      <c r="AY280" s="55"/>
      <c r="AZ280" s="55"/>
      <c r="BA280" s="39"/>
      <c r="BB280" s="6"/>
      <c r="BC280" s="10"/>
      <c r="BD280" s="6"/>
      <c r="BE280" s="10"/>
    </row>
    <row r="281" spans="2:57">
      <c r="B281" s="28" t="s">
        <v>33</v>
      </c>
      <c r="C281" s="27">
        <f>INPUT!K279</f>
        <v>274</v>
      </c>
      <c r="D281" s="36">
        <f>INPUT!L279</f>
        <v>1.1913837324089467</v>
      </c>
      <c r="E281" s="27">
        <f t="shared" si="36"/>
        <v>1.2000000000000002</v>
      </c>
      <c r="F281" s="27">
        <f>LOOKUP(E281,PROCESSES1!$H$6:$H$34,PROCESSES1!$J$6:$J$34)</f>
        <v>422</v>
      </c>
      <c r="G281" s="27">
        <f>LOOKUP(E281,PROCESSES1!$H$6:$H$35,PROCESSES1!$L$6:$L$35)</f>
        <v>190</v>
      </c>
      <c r="J281" s="28" t="s">
        <v>33</v>
      </c>
      <c r="K281" s="36">
        <f>INPUT!K279</f>
        <v>274</v>
      </c>
      <c r="L281" s="36">
        <f>INPUT!M279</f>
        <v>1.1813227992661905</v>
      </c>
      <c r="M281" s="36">
        <f t="shared" si="37"/>
        <v>1.1000000000000001</v>
      </c>
      <c r="N281" s="36">
        <f>IF(M281=0,0,LOOKUP(M281,PROCESSES1!$H$6:$H$34,PROCESSES1!$J$6:$J$34))</f>
        <v>378</v>
      </c>
      <c r="O281" s="36">
        <f>IF(M281=0,0,LOOKUP(M281,PROCESSES1!$H$6:$H$35,PROCESSES1!$L$6:$L$35))</f>
        <v>170</v>
      </c>
      <c r="R281" s="28" t="s">
        <v>33</v>
      </c>
      <c r="S281" s="70">
        <f t="shared" si="34"/>
        <v>170</v>
      </c>
      <c r="T281" s="70">
        <f t="shared" si="35"/>
        <v>190</v>
      </c>
      <c r="U281" s="70">
        <f t="shared" si="38"/>
        <v>20</v>
      </c>
      <c r="V281" s="3">
        <f>INPUT!$G$4*60</f>
        <v>352.2</v>
      </c>
      <c r="Y281" s="6"/>
      <c r="AB281" s="55"/>
      <c r="AC281" s="55"/>
      <c r="AD281" s="55"/>
      <c r="AE281" s="55"/>
      <c r="AF281" s="55"/>
      <c r="AG281" s="39"/>
      <c r="AH281" s="39"/>
      <c r="AI281" s="39"/>
      <c r="AJ281" s="55"/>
      <c r="AK281" s="55"/>
      <c r="AL281" s="55"/>
      <c r="AM281" s="55"/>
      <c r="AN281" s="55"/>
      <c r="AO281" s="55"/>
      <c r="AP281" s="39"/>
      <c r="AQ281" s="39"/>
      <c r="AR281" s="39"/>
      <c r="AS281" s="39"/>
      <c r="AT281" s="39"/>
      <c r="AU281" s="39"/>
      <c r="AV281" s="39"/>
      <c r="AW281" s="39"/>
      <c r="AX281" s="55"/>
      <c r="AY281" s="55"/>
      <c r="AZ281" s="55"/>
      <c r="BA281" s="39"/>
      <c r="BB281" s="6"/>
      <c r="BC281" s="10"/>
      <c r="BD281" s="6"/>
      <c r="BE281" s="10"/>
    </row>
    <row r="282" spans="2:57">
      <c r="B282" s="28" t="s">
        <v>34</v>
      </c>
      <c r="C282" s="27">
        <f>INPUT!K280</f>
        <v>275</v>
      </c>
      <c r="D282" s="36">
        <f>INPUT!L280</f>
        <v>1.1248259819950395</v>
      </c>
      <c r="E282" s="27">
        <f t="shared" si="36"/>
        <v>1.2000000000000002</v>
      </c>
      <c r="F282" s="27">
        <f>LOOKUP(E282,PROCESSES1!$H$6:$H$34,PROCESSES1!$J$6:$J$34)</f>
        <v>422</v>
      </c>
      <c r="G282" s="27">
        <f>LOOKUP(E282,PROCESSES1!$H$6:$H$35,PROCESSES1!$L$6:$L$35)</f>
        <v>190</v>
      </c>
      <c r="J282" s="28" t="s">
        <v>34</v>
      </c>
      <c r="K282" s="36">
        <f>INPUT!K280</f>
        <v>275</v>
      </c>
      <c r="L282" s="36">
        <f>INPUT!M280</f>
        <v>1.115268095509421</v>
      </c>
      <c r="M282" s="36">
        <f t="shared" si="37"/>
        <v>1.1000000000000001</v>
      </c>
      <c r="N282" s="36">
        <f>IF(M282=0,0,LOOKUP(M282,PROCESSES1!$H$6:$H$34,PROCESSES1!$J$6:$J$34))</f>
        <v>378</v>
      </c>
      <c r="O282" s="36">
        <f>IF(M282=0,0,LOOKUP(M282,PROCESSES1!$H$6:$H$35,PROCESSES1!$L$6:$L$35))</f>
        <v>170</v>
      </c>
      <c r="R282" s="28" t="s">
        <v>34</v>
      </c>
      <c r="S282" s="70">
        <f t="shared" si="34"/>
        <v>170</v>
      </c>
      <c r="T282" s="70">
        <f t="shared" si="35"/>
        <v>190</v>
      </c>
      <c r="U282" s="70">
        <f t="shared" si="38"/>
        <v>20</v>
      </c>
      <c r="V282" s="3">
        <f>INPUT!$G$4*60</f>
        <v>352.2</v>
      </c>
      <c r="Y282" s="6"/>
      <c r="AB282" s="55"/>
      <c r="AC282" s="55"/>
      <c r="AD282" s="55"/>
      <c r="AE282" s="55"/>
      <c r="AF282" s="55"/>
      <c r="AG282" s="39"/>
      <c r="AH282" s="39"/>
      <c r="AI282" s="39"/>
      <c r="AJ282" s="55"/>
      <c r="AK282" s="55"/>
      <c r="AL282" s="55"/>
      <c r="AM282" s="55"/>
      <c r="AN282" s="55"/>
      <c r="AO282" s="55"/>
      <c r="AP282" s="39"/>
      <c r="AQ282" s="39"/>
      <c r="AR282" s="39"/>
      <c r="AS282" s="39"/>
      <c r="AT282" s="39"/>
      <c r="AU282" s="39"/>
      <c r="AV282" s="39"/>
      <c r="AW282" s="39"/>
      <c r="AX282" s="55"/>
      <c r="AY282" s="55"/>
      <c r="AZ282" s="55"/>
      <c r="BA282" s="39"/>
      <c r="BB282" s="6"/>
      <c r="BC282" s="10"/>
      <c r="BD282" s="6"/>
      <c r="BE282" s="10"/>
    </row>
    <row r="283" spans="2:57">
      <c r="B283" s="28" t="s">
        <v>35</v>
      </c>
      <c r="C283" s="27">
        <f>INPUT!K281</f>
        <v>276</v>
      </c>
      <c r="D283" s="36">
        <f>INPUT!L281</f>
        <v>0.78538145488411049</v>
      </c>
      <c r="E283" s="27">
        <f t="shared" si="36"/>
        <v>0.79999999999999993</v>
      </c>
      <c r="F283" s="27">
        <f>LOOKUP(E283,PROCESSES1!$H$6:$H$34,PROCESSES1!$J$6:$J$34)</f>
        <v>204</v>
      </c>
      <c r="G283" s="27">
        <f>LOOKUP(E283,PROCESSES1!$H$6:$H$35,PROCESSES1!$L$6:$L$35)</f>
        <v>92</v>
      </c>
      <c r="J283" s="28" t="s">
        <v>35</v>
      </c>
      <c r="K283" s="36">
        <f>INPUT!K281</f>
        <v>276</v>
      </c>
      <c r="L283" s="36">
        <f>INPUT!M281</f>
        <v>0.77884184834131864</v>
      </c>
      <c r="M283" s="36">
        <f t="shared" si="37"/>
        <v>0.7</v>
      </c>
      <c r="N283" s="36">
        <f>IF(M283=0,0,LOOKUP(M283,PROCESSES1!$H$6:$H$34,PROCESSES1!$J$6:$J$34))</f>
        <v>165</v>
      </c>
      <c r="O283" s="36">
        <f>IF(M283=0,0,LOOKUP(M283,PROCESSES1!$H$6:$H$35,PROCESSES1!$L$6:$L$35))</f>
        <v>74</v>
      </c>
      <c r="R283" s="28" t="s">
        <v>35</v>
      </c>
      <c r="S283" s="70">
        <f t="shared" si="34"/>
        <v>74</v>
      </c>
      <c r="T283" s="70">
        <f t="shared" si="35"/>
        <v>92</v>
      </c>
      <c r="U283" s="70">
        <f t="shared" si="38"/>
        <v>18</v>
      </c>
      <c r="V283" s="3">
        <f>INPUT!$G$4*60</f>
        <v>352.2</v>
      </c>
      <c r="Y283" s="6"/>
      <c r="AB283" s="55"/>
      <c r="AC283" s="55"/>
      <c r="AD283" s="55"/>
      <c r="AE283" s="55"/>
      <c r="AF283" s="55"/>
      <c r="AG283" s="39"/>
      <c r="AH283" s="39"/>
      <c r="AI283" s="39"/>
      <c r="AJ283" s="55"/>
      <c r="AK283" s="55"/>
      <c r="AL283" s="55"/>
      <c r="AM283" s="55"/>
      <c r="AN283" s="55"/>
      <c r="AO283" s="55"/>
      <c r="AP283" s="39"/>
      <c r="AQ283" s="39"/>
      <c r="AR283" s="39"/>
      <c r="AS283" s="39"/>
      <c r="AT283" s="39"/>
      <c r="AU283" s="39"/>
      <c r="AV283" s="39"/>
      <c r="AW283" s="39"/>
      <c r="AX283" s="55"/>
      <c r="AY283" s="55"/>
      <c r="AZ283" s="55"/>
      <c r="BA283" s="39"/>
      <c r="BB283" s="6"/>
      <c r="BC283" s="10"/>
      <c r="BD283" s="6"/>
      <c r="BE283" s="10"/>
    </row>
    <row r="284" spans="2:57">
      <c r="B284" s="29" t="s">
        <v>24</v>
      </c>
      <c r="C284" s="27">
        <f>INPUT!K282</f>
        <v>277</v>
      </c>
      <c r="D284" s="36">
        <f>INPUT!L282</f>
        <v>0.10982028818294762</v>
      </c>
      <c r="E284" s="27">
        <f t="shared" si="36"/>
        <v>0.2</v>
      </c>
      <c r="F284" s="27">
        <f>LOOKUP(E284,PROCESSES1!$H$6:$H$34,PROCESSES1!$J$6:$J$34)</f>
        <v>41</v>
      </c>
      <c r="G284" s="27">
        <f>LOOKUP(E284,PROCESSES1!$H$6:$H$35,PROCESSES1!$L$6:$L$35)</f>
        <v>19</v>
      </c>
      <c r="J284" s="29" t="s">
        <v>24</v>
      </c>
      <c r="K284" s="36">
        <f>INPUT!K282</f>
        <v>277</v>
      </c>
      <c r="L284" s="36">
        <f>INPUT!M282</f>
        <v>0.10868843320438756</v>
      </c>
      <c r="M284" s="36">
        <f t="shared" si="37"/>
        <v>0.1</v>
      </c>
      <c r="N284" s="36">
        <f>IF(M284=0,0,LOOKUP(M284,PROCESSES1!$H$6:$H$34,PROCESSES1!$J$6:$J$34))</f>
        <v>23</v>
      </c>
      <c r="O284" s="36">
        <f>IF(M284=0,0,LOOKUP(M284,PROCESSES1!$H$6:$H$35,PROCESSES1!$L$6:$L$35))</f>
        <v>10</v>
      </c>
      <c r="R284" s="29" t="s">
        <v>24</v>
      </c>
      <c r="S284" s="70">
        <f t="shared" si="34"/>
        <v>10</v>
      </c>
      <c r="T284" s="70">
        <f t="shared" si="35"/>
        <v>19</v>
      </c>
      <c r="U284" s="70">
        <f t="shared" si="38"/>
        <v>9</v>
      </c>
      <c r="V284" s="3">
        <f>INPUT!$G$4*60</f>
        <v>352.2</v>
      </c>
      <c r="Y284" s="6"/>
      <c r="AB284" s="55"/>
      <c r="AC284" s="55"/>
      <c r="AD284" s="55"/>
      <c r="AE284" s="55"/>
      <c r="AF284" s="55"/>
      <c r="AG284" s="39"/>
      <c r="AH284" s="39"/>
      <c r="AI284" s="39"/>
      <c r="AJ284" s="55"/>
      <c r="AK284" s="55"/>
      <c r="AL284" s="55"/>
      <c r="AM284" s="55"/>
      <c r="AN284" s="55"/>
      <c r="AO284" s="55"/>
      <c r="AP284" s="39"/>
      <c r="AQ284" s="39"/>
      <c r="AR284" s="39"/>
      <c r="AS284" s="39"/>
      <c r="AT284" s="39"/>
      <c r="AU284" s="39"/>
      <c r="AV284" s="39"/>
      <c r="AW284" s="39"/>
      <c r="AX284" s="55"/>
      <c r="AY284" s="55"/>
      <c r="AZ284" s="55"/>
      <c r="BA284" s="39"/>
      <c r="BB284" s="6"/>
      <c r="BC284" s="10"/>
      <c r="BD284" s="6"/>
      <c r="BE284" s="10"/>
    </row>
    <row r="285" spans="2:57">
      <c r="B285" s="29" t="s">
        <v>25</v>
      </c>
      <c r="C285" s="27">
        <f>INPUT!K283</f>
        <v>278</v>
      </c>
      <c r="D285" s="36">
        <f>INPUT!L283</f>
        <v>9.6508738100166053E-2</v>
      </c>
      <c r="E285" s="27">
        <f t="shared" si="36"/>
        <v>0.1</v>
      </c>
      <c r="F285" s="27">
        <f>LOOKUP(E285,PROCESSES1!$H$6:$H$34,PROCESSES1!$J$6:$J$34)</f>
        <v>23</v>
      </c>
      <c r="G285" s="27">
        <f>LOOKUP(E285,PROCESSES1!$H$6:$H$35,PROCESSES1!$L$6:$L$35)</f>
        <v>10</v>
      </c>
      <c r="J285" s="29" t="s">
        <v>25</v>
      </c>
      <c r="K285" s="36">
        <f>INPUT!K283</f>
        <v>278</v>
      </c>
      <c r="L285" s="36">
        <f>INPUT!M283</f>
        <v>9.5125359793037129E-2</v>
      </c>
      <c r="M285" s="36">
        <f t="shared" si="37"/>
        <v>0</v>
      </c>
      <c r="N285" s="36">
        <f>IF(M285=0,0,LOOKUP(M285,PROCESSES1!$H$6:$H$34,PROCESSES1!$J$6:$J$34))</f>
        <v>0</v>
      </c>
      <c r="O285" s="36">
        <f>IF(M285=0,0,LOOKUP(M285,PROCESSES1!$H$6:$H$35,PROCESSES1!$L$6:$L$35))</f>
        <v>0</v>
      </c>
      <c r="R285" s="29" t="s">
        <v>25</v>
      </c>
      <c r="S285" s="70">
        <f t="shared" si="34"/>
        <v>0</v>
      </c>
      <c r="T285" s="70">
        <f t="shared" si="35"/>
        <v>10</v>
      </c>
      <c r="U285" s="70">
        <f t="shared" si="38"/>
        <v>10</v>
      </c>
      <c r="V285" s="3">
        <f>INPUT!$G$4*60</f>
        <v>352.2</v>
      </c>
      <c r="Y285" s="6"/>
      <c r="AB285" s="55"/>
      <c r="AC285" s="55"/>
      <c r="AD285" s="55"/>
      <c r="AE285" s="55"/>
      <c r="AF285" s="55"/>
      <c r="AG285" s="39"/>
      <c r="AH285" s="39"/>
      <c r="AI285" s="39"/>
      <c r="AJ285" s="55"/>
      <c r="AK285" s="55"/>
      <c r="AL285" s="55"/>
      <c r="AM285" s="55"/>
      <c r="AN285" s="55"/>
      <c r="AO285" s="55"/>
      <c r="AP285" s="39"/>
      <c r="AQ285" s="39"/>
      <c r="AR285" s="39"/>
      <c r="AS285" s="39"/>
      <c r="AT285" s="39"/>
      <c r="AU285" s="39"/>
      <c r="AV285" s="39"/>
      <c r="AW285" s="39"/>
      <c r="AX285" s="55"/>
      <c r="AY285" s="55"/>
      <c r="AZ285" s="55"/>
      <c r="BA285" s="39"/>
      <c r="BB285" s="6"/>
      <c r="BC285" s="10"/>
      <c r="BD285" s="6"/>
      <c r="BE285" s="10"/>
    </row>
    <row r="286" spans="2:57">
      <c r="B286" s="29" t="s">
        <v>26</v>
      </c>
      <c r="C286" s="27">
        <f>INPUT!K284</f>
        <v>279</v>
      </c>
      <c r="D286" s="36">
        <f>INPUT!L284</f>
        <v>1.1481211946399068</v>
      </c>
      <c r="E286" s="27">
        <f t="shared" si="36"/>
        <v>1.2000000000000002</v>
      </c>
      <c r="F286" s="27">
        <f>LOOKUP(E286,PROCESSES1!$H$6:$H$34,PROCESSES1!$J$6:$J$34)</f>
        <v>422</v>
      </c>
      <c r="G286" s="27">
        <f>LOOKUP(E286,PROCESSES1!$H$6:$H$35,PROCESSES1!$L$6:$L$35)</f>
        <v>190</v>
      </c>
      <c r="J286" s="29" t="s">
        <v>26</v>
      </c>
      <c r="K286" s="36">
        <f>INPUT!K284</f>
        <v>279</v>
      </c>
      <c r="L286" s="36">
        <f>INPUT!M284</f>
        <v>1.136802644854306</v>
      </c>
      <c r="M286" s="36">
        <f t="shared" si="37"/>
        <v>1.1000000000000001</v>
      </c>
      <c r="N286" s="36">
        <f>IF(M286=0,0,LOOKUP(M286,PROCESSES1!$H$6:$H$34,PROCESSES1!$J$6:$J$34))</f>
        <v>378</v>
      </c>
      <c r="O286" s="36">
        <f>IF(M286=0,0,LOOKUP(M286,PROCESSES1!$H$6:$H$35,PROCESSES1!$L$6:$L$35))</f>
        <v>170</v>
      </c>
      <c r="R286" s="29" t="s">
        <v>26</v>
      </c>
      <c r="S286" s="70">
        <f t="shared" si="34"/>
        <v>170</v>
      </c>
      <c r="T286" s="70">
        <f t="shared" si="35"/>
        <v>190</v>
      </c>
      <c r="U286" s="70">
        <f t="shared" si="38"/>
        <v>20</v>
      </c>
      <c r="V286" s="3">
        <f>INPUT!$G$4*60</f>
        <v>352.2</v>
      </c>
      <c r="Y286" s="6"/>
      <c r="AB286" s="55"/>
      <c r="AC286" s="55"/>
      <c r="AD286" s="55"/>
      <c r="AE286" s="55"/>
      <c r="AF286" s="55"/>
      <c r="AG286" s="39"/>
      <c r="AH286" s="39"/>
      <c r="AI286" s="39"/>
      <c r="AJ286" s="55"/>
      <c r="AK286" s="55"/>
      <c r="AL286" s="55"/>
      <c r="AM286" s="55"/>
      <c r="AN286" s="55"/>
      <c r="AO286" s="55"/>
      <c r="AP286" s="39"/>
      <c r="AQ286" s="39"/>
      <c r="AR286" s="39"/>
      <c r="AS286" s="39"/>
      <c r="AT286" s="39"/>
      <c r="AU286" s="39"/>
      <c r="AV286" s="39"/>
      <c r="AW286" s="39"/>
      <c r="AX286" s="55"/>
      <c r="AY286" s="55"/>
      <c r="AZ286" s="55"/>
      <c r="BA286" s="39"/>
      <c r="BB286" s="6"/>
      <c r="BC286" s="10"/>
      <c r="BD286" s="6"/>
      <c r="BE286" s="10"/>
    </row>
    <row r="287" spans="2:57">
      <c r="B287" s="29" t="s">
        <v>27</v>
      </c>
      <c r="C287" s="27">
        <f>INPUT!K285</f>
        <v>280</v>
      </c>
      <c r="D287" s="36">
        <f>INPUT!L285</f>
        <v>1.1947116199296421</v>
      </c>
      <c r="E287" s="27">
        <f t="shared" si="36"/>
        <v>1.2000000000000002</v>
      </c>
      <c r="F287" s="27">
        <f>LOOKUP(E287,PROCESSES1!$H$6:$H$34,PROCESSES1!$J$6:$J$34)</f>
        <v>422</v>
      </c>
      <c r="G287" s="27">
        <f>LOOKUP(E287,PROCESSES1!$H$6:$H$35,PROCESSES1!$L$6:$L$35)</f>
        <v>190</v>
      </c>
      <c r="J287" s="29" t="s">
        <v>27</v>
      </c>
      <c r="K287" s="36">
        <f>INPUT!K285</f>
        <v>280</v>
      </c>
      <c r="L287" s="36">
        <f>INPUT!M285</f>
        <v>1.1828271426547612</v>
      </c>
      <c r="M287" s="36">
        <f t="shared" si="37"/>
        <v>1.1000000000000001</v>
      </c>
      <c r="N287" s="36">
        <f>IF(M287=0,0,LOOKUP(M287,PROCESSES1!$H$6:$H$34,PROCESSES1!$J$6:$J$34))</f>
        <v>378</v>
      </c>
      <c r="O287" s="36">
        <f>IF(M287=0,0,LOOKUP(M287,PROCESSES1!$H$6:$H$35,PROCESSES1!$L$6:$L$35))</f>
        <v>170</v>
      </c>
      <c r="R287" s="29" t="s">
        <v>27</v>
      </c>
      <c r="S287" s="70">
        <f t="shared" si="34"/>
        <v>170</v>
      </c>
      <c r="T287" s="70">
        <f t="shared" si="35"/>
        <v>190</v>
      </c>
      <c r="U287" s="70">
        <f t="shared" si="38"/>
        <v>20</v>
      </c>
      <c r="V287" s="3">
        <f>INPUT!$G$4*60</f>
        <v>352.2</v>
      </c>
      <c r="Y287" s="6"/>
      <c r="AB287" s="55"/>
      <c r="AC287" s="55"/>
      <c r="AD287" s="55"/>
      <c r="AE287" s="55"/>
      <c r="AF287" s="55"/>
      <c r="AG287" s="39"/>
      <c r="AH287" s="39"/>
      <c r="AI287" s="39"/>
      <c r="AJ287" s="55"/>
      <c r="AK287" s="55"/>
      <c r="AL287" s="55"/>
      <c r="AM287" s="55"/>
      <c r="AN287" s="55"/>
      <c r="AO287" s="55"/>
      <c r="AP287" s="39"/>
      <c r="AQ287" s="39"/>
      <c r="AR287" s="39"/>
      <c r="AS287" s="39"/>
      <c r="AT287" s="39"/>
      <c r="AU287" s="39"/>
      <c r="AV287" s="39"/>
      <c r="AW287" s="39"/>
      <c r="AX287" s="55"/>
      <c r="AY287" s="55"/>
      <c r="AZ287" s="55"/>
      <c r="BA287" s="39"/>
      <c r="BB287" s="6"/>
      <c r="BC287" s="10"/>
      <c r="BD287" s="6"/>
      <c r="BE287" s="10"/>
    </row>
    <row r="288" spans="2:57">
      <c r="B288" s="29" t="s">
        <v>28</v>
      </c>
      <c r="C288" s="27">
        <f>INPUT!K286</f>
        <v>281</v>
      </c>
      <c r="D288" s="36">
        <f>INPUT!L286</f>
        <v>1.0383009064569597</v>
      </c>
      <c r="E288" s="27">
        <f t="shared" si="36"/>
        <v>1.1000000000000001</v>
      </c>
      <c r="F288" s="27">
        <f>LOOKUP(E288,PROCESSES1!$H$6:$H$34,PROCESSES1!$J$6:$J$34)</f>
        <v>378</v>
      </c>
      <c r="G288" s="27">
        <f>LOOKUP(E288,PROCESSES1!$H$6:$H$35,PROCESSES1!$L$6:$L$35)</f>
        <v>170</v>
      </c>
      <c r="J288" s="29" t="s">
        <v>28</v>
      </c>
      <c r="K288" s="36">
        <f>INPUT!K286</f>
        <v>281</v>
      </c>
      <c r="L288" s="36">
        <f>INPUT!M286</f>
        <v>1.0281142116499187</v>
      </c>
      <c r="M288" s="36">
        <f t="shared" si="37"/>
        <v>1</v>
      </c>
      <c r="N288" s="36">
        <f>IF(M288=0,0,LOOKUP(M288,PROCESSES1!$H$6:$H$34,PROCESSES1!$J$6:$J$34))</f>
        <v>334</v>
      </c>
      <c r="O288" s="36">
        <f>IF(M288=0,0,LOOKUP(M288,PROCESSES1!$H$6:$H$35,PROCESSES1!$L$6:$L$35))</f>
        <v>150</v>
      </c>
      <c r="R288" s="29" t="s">
        <v>28</v>
      </c>
      <c r="S288" s="70">
        <f t="shared" si="34"/>
        <v>150</v>
      </c>
      <c r="T288" s="70">
        <f t="shared" si="35"/>
        <v>170</v>
      </c>
      <c r="U288" s="70">
        <f t="shared" si="38"/>
        <v>20</v>
      </c>
      <c r="V288" s="3">
        <f>INPUT!$G$4*60</f>
        <v>352.2</v>
      </c>
      <c r="Y288" s="6"/>
      <c r="AB288" s="55"/>
      <c r="AC288" s="55"/>
      <c r="AD288" s="55"/>
      <c r="AE288" s="55"/>
      <c r="AF288" s="55"/>
      <c r="AG288" s="39"/>
      <c r="AH288" s="39"/>
      <c r="AI288" s="39"/>
      <c r="AJ288" s="55"/>
      <c r="AK288" s="55"/>
      <c r="AL288" s="55"/>
      <c r="AM288" s="55"/>
      <c r="AN288" s="55"/>
      <c r="AO288" s="55"/>
      <c r="AP288" s="39"/>
      <c r="AQ288" s="39"/>
      <c r="AR288" s="39"/>
      <c r="AS288" s="39"/>
      <c r="AT288" s="39"/>
      <c r="AU288" s="39"/>
      <c r="AV288" s="39"/>
      <c r="AW288" s="39"/>
      <c r="AX288" s="55"/>
      <c r="AY288" s="55"/>
      <c r="AZ288" s="55"/>
      <c r="BA288" s="39"/>
      <c r="BB288" s="6"/>
      <c r="BC288" s="10"/>
      <c r="BD288" s="6"/>
      <c r="BE288" s="10"/>
    </row>
    <row r="289" spans="2:57">
      <c r="B289" s="29" t="s">
        <v>29</v>
      </c>
      <c r="C289" s="27">
        <f>INPUT!K287</f>
        <v>282</v>
      </c>
      <c r="D289" s="36">
        <f>INPUT!L287</f>
        <v>0.45592059033526749</v>
      </c>
      <c r="E289" s="27">
        <f t="shared" si="36"/>
        <v>0.5</v>
      </c>
      <c r="F289" s="27">
        <f>LOOKUP(E289,PROCESSES1!$H$6:$H$34,PROCESSES1!$J$6:$J$34)</f>
        <v>129</v>
      </c>
      <c r="G289" s="27">
        <f>LOOKUP(E289,PROCESSES1!$H$6:$H$35,PROCESSES1!$L$6:$L$35)</f>
        <v>58</v>
      </c>
      <c r="J289" s="29" t="s">
        <v>29</v>
      </c>
      <c r="K289" s="36">
        <f>INPUT!K287</f>
        <v>282</v>
      </c>
      <c r="L289" s="36">
        <f>INPUT!M287</f>
        <v>0.451393170421027</v>
      </c>
      <c r="M289" s="36">
        <f t="shared" si="37"/>
        <v>0.4</v>
      </c>
      <c r="N289" s="36">
        <f>IF(M289=0,0,LOOKUP(M289,PROCESSES1!$H$6:$H$34,PROCESSES1!$J$6:$J$34))</f>
        <v>95</v>
      </c>
      <c r="O289" s="36">
        <f>IF(M289=0,0,LOOKUP(M289,PROCESSES1!$H$6:$H$35,PROCESSES1!$L$6:$L$35))</f>
        <v>43</v>
      </c>
      <c r="R289" s="29" t="s">
        <v>29</v>
      </c>
      <c r="S289" s="70">
        <f t="shared" si="34"/>
        <v>43</v>
      </c>
      <c r="T289" s="70">
        <f t="shared" si="35"/>
        <v>58</v>
      </c>
      <c r="U289" s="70">
        <f t="shared" si="38"/>
        <v>15</v>
      </c>
      <c r="V289" s="3">
        <f>INPUT!$G$4*60</f>
        <v>352.2</v>
      </c>
      <c r="Y289" s="6"/>
      <c r="AB289" s="55"/>
      <c r="AC289" s="55"/>
      <c r="AD289" s="55"/>
      <c r="AE289" s="55"/>
      <c r="AF289" s="55"/>
      <c r="AG289" s="39"/>
      <c r="AH289" s="39"/>
      <c r="AI289" s="39"/>
      <c r="AJ289" s="55"/>
      <c r="AK289" s="55"/>
      <c r="AL289" s="55"/>
      <c r="AM289" s="55"/>
      <c r="AN289" s="55"/>
      <c r="AO289" s="55"/>
      <c r="AP289" s="39"/>
      <c r="AQ289" s="39"/>
      <c r="AR289" s="39"/>
      <c r="AS289" s="39"/>
      <c r="AT289" s="39"/>
      <c r="AU289" s="39"/>
      <c r="AV289" s="39"/>
      <c r="AW289" s="39"/>
      <c r="AX289" s="55"/>
      <c r="AY289" s="55"/>
      <c r="AZ289" s="55"/>
      <c r="BA289" s="39"/>
      <c r="BB289" s="6"/>
      <c r="BC289" s="10"/>
      <c r="BD289" s="6"/>
      <c r="BE289" s="10"/>
    </row>
    <row r="290" spans="2:57">
      <c r="B290" s="29" t="s">
        <v>30</v>
      </c>
      <c r="C290" s="27">
        <f>INPUT!K288</f>
        <v>283</v>
      </c>
      <c r="D290" s="36">
        <f>INPUT!L288</f>
        <v>6.322986289321228E-2</v>
      </c>
      <c r="E290" s="27">
        <f t="shared" si="36"/>
        <v>0.1</v>
      </c>
      <c r="F290" s="27">
        <f>LOOKUP(E290,PROCESSES1!$H$6:$H$34,PROCESSES1!$J$6:$J$34)</f>
        <v>23</v>
      </c>
      <c r="G290" s="27">
        <f>LOOKUP(E290,PROCESSES1!$H$6:$H$35,PROCESSES1!$L$6:$L$35)</f>
        <v>10</v>
      </c>
      <c r="J290" s="29" t="s">
        <v>30</v>
      </c>
      <c r="K290" s="36">
        <f>INPUT!K288</f>
        <v>283</v>
      </c>
      <c r="L290" s="36">
        <f>INPUT!M288</f>
        <v>6.2663935403932225E-2</v>
      </c>
      <c r="M290" s="36">
        <f t="shared" si="37"/>
        <v>0</v>
      </c>
      <c r="N290" s="36">
        <f>IF(M290=0,0,LOOKUP(M290,PROCESSES1!$H$6:$H$34,PROCESSES1!$J$6:$J$34))</f>
        <v>0</v>
      </c>
      <c r="O290" s="36">
        <f>IF(M290=0,0,LOOKUP(M290,PROCESSES1!$H$6:$H$35,PROCESSES1!$L$6:$L$35))</f>
        <v>0</v>
      </c>
      <c r="R290" s="29" t="s">
        <v>30</v>
      </c>
      <c r="S290" s="70">
        <f t="shared" si="34"/>
        <v>0</v>
      </c>
      <c r="T290" s="70">
        <f t="shared" si="35"/>
        <v>10</v>
      </c>
      <c r="U290" s="70">
        <f t="shared" si="38"/>
        <v>10</v>
      </c>
      <c r="V290" s="3">
        <f>INPUT!$G$4*60</f>
        <v>352.2</v>
      </c>
      <c r="Y290" s="6"/>
      <c r="AB290" s="55"/>
      <c r="AC290" s="55"/>
      <c r="AD290" s="55"/>
      <c r="AE290" s="55"/>
      <c r="AF290" s="55"/>
      <c r="AG290" s="39"/>
      <c r="AH290" s="39"/>
      <c r="AI290" s="39"/>
      <c r="AJ290" s="55"/>
      <c r="AK290" s="55"/>
      <c r="AL290" s="55"/>
      <c r="AM290" s="55"/>
      <c r="AN290" s="55"/>
      <c r="AO290" s="55"/>
      <c r="AP290" s="39"/>
      <c r="AQ290" s="39"/>
      <c r="AR290" s="39"/>
      <c r="AS290" s="39"/>
      <c r="AT290" s="39"/>
      <c r="AU290" s="39"/>
      <c r="AV290" s="39"/>
      <c r="AW290" s="39"/>
      <c r="AX290" s="55"/>
      <c r="AY290" s="55"/>
      <c r="AZ290" s="55"/>
      <c r="BA290" s="39"/>
      <c r="BB290" s="6"/>
      <c r="BC290" s="10"/>
      <c r="BD290" s="6"/>
      <c r="BE290" s="10"/>
    </row>
    <row r="291" spans="2:57">
      <c r="B291" s="29" t="s">
        <v>31</v>
      </c>
      <c r="C291" s="27">
        <f>INPUT!K289</f>
        <v>284</v>
      </c>
      <c r="D291" s="36">
        <f>INPUT!L289</f>
        <v>0.47256002793874441</v>
      </c>
      <c r="E291" s="27">
        <f t="shared" si="36"/>
        <v>0.5</v>
      </c>
      <c r="F291" s="27">
        <f>LOOKUP(E291,PROCESSES1!$H$6:$H$34,PROCESSES1!$J$6:$J$34)</f>
        <v>129</v>
      </c>
      <c r="G291" s="27">
        <f>LOOKUP(E291,PROCESSES1!$H$6:$H$35,PROCESSES1!$L$6:$L$35)</f>
        <v>58</v>
      </c>
      <c r="J291" s="29" t="s">
        <v>31</v>
      </c>
      <c r="K291" s="36">
        <f>INPUT!K289</f>
        <v>284</v>
      </c>
      <c r="L291" s="36">
        <f>INPUT!M289</f>
        <v>0.46803260802450397</v>
      </c>
      <c r="M291" s="36">
        <f t="shared" si="37"/>
        <v>0.4</v>
      </c>
      <c r="N291" s="36">
        <f>IF(M291=0,0,LOOKUP(M291,PROCESSES1!$H$6:$H$34,PROCESSES1!$J$6:$J$34))</f>
        <v>95</v>
      </c>
      <c r="O291" s="36">
        <f>IF(M291=0,0,LOOKUP(M291,PROCESSES1!$H$6:$H$35,PROCESSES1!$L$6:$L$35))</f>
        <v>43</v>
      </c>
      <c r="R291" s="29" t="s">
        <v>31</v>
      </c>
      <c r="S291" s="70">
        <f t="shared" si="34"/>
        <v>43</v>
      </c>
      <c r="T291" s="70">
        <f t="shared" si="35"/>
        <v>58</v>
      </c>
      <c r="U291" s="70">
        <f t="shared" si="38"/>
        <v>15</v>
      </c>
      <c r="V291" s="3">
        <f>INPUT!$G$4*60</f>
        <v>352.2</v>
      </c>
      <c r="Y291" s="6"/>
      <c r="AB291" s="55"/>
      <c r="AC291" s="55"/>
      <c r="AD291" s="55"/>
      <c r="AE291" s="55"/>
      <c r="AF291" s="55"/>
      <c r="AG291" s="39"/>
      <c r="AH291" s="39"/>
      <c r="AI291" s="39"/>
      <c r="AJ291" s="55"/>
      <c r="AK291" s="55"/>
      <c r="AL291" s="55"/>
      <c r="AM291" s="55"/>
      <c r="AN291" s="55"/>
      <c r="AO291" s="55"/>
      <c r="AP291" s="39"/>
      <c r="AQ291" s="39"/>
      <c r="AR291" s="39"/>
      <c r="AS291" s="39"/>
      <c r="AT291" s="39"/>
      <c r="AU291" s="39"/>
      <c r="AV291" s="39"/>
      <c r="AW291" s="39"/>
      <c r="AX291" s="55"/>
      <c r="AY291" s="55"/>
      <c r="AZ291" s="55"/>
      <c r="BA291" s="39"/>
      <c r="BB291" s="6"/>
      <c r="BC291" s="10"/>
      <c r="BD291" s="6"/>
      <c r="BE291" s="10"/>
    </row>
    <row r="292" spans="2:57">
      <c r="B292" s="29" t="s">
        <v>32</v>
      </c>
      <c r="C292" s="27">
        <f>INPUT!K290</f>
        <v>285</v>
      </c>
      <c r="D292" s="36">
        <f>INPUT!L290</f>
        <v>0.84861131777732268</v>
      </c>
      <c r="E292" s="27">
        <f t="shared" si="36"/>
        <v>0.9</v>
      </c>
      <c r="F292" s="27">
        <f>LOOKUP(E292,PROCESSES1!$H$6:$H$34,PROCESSES1!$J$6:$J$34)</f>
        <v>289</v>
      </c>
      <c r="G292" s="27">
        <f>LOOKUP(E292,PROCESSES1!$H$6:$H$35,PROCESSES1!$L$6:$L$35)</f>
        <v>130</v>
      </c>
      <c r="J292" s="29" t="s">
        <v>32</v>
      </c>
      <c r="K292" s="36">
        <f>INPUT!K290</f>
        <v>285</v>
      </c>
      <c r="L292" s="36">
        <f>INPUT!M290</f>
        <v>0.840122405438122</v>
      </c>
      <c r="M292" s="36">
        <f t="shared" si="37"/>
        <v>0.8</v>
      </c>
      <c r="N292" s="36">
        <f>IF(M292=0,0,LOOKUP(M292,PROCESSES1!$H$6:$H$34,PROCESSES1!$J$6:$J$34))</f>
        <v>245</v>
      </c>
      <c r="O292" s="36">
        <f>IF(M292=0,0,LOOKUP(M292,PROCESSES1!$H$6:$H$35,PROCESSES1!$L$6:$L$35))</f>
        <v>110</v>
      </c>
      <c r="R292" s="29" t="s">
        <v>32</v>
      </c>
      <c r="S292" s="70">
        <f t="shared" si="34"/>
        <v>110</v>
      </c>
      <c r="T292" s="70">
        <f t="shared" si="35"/>
        <v>130</v>
      </c>
      <c r="U292" s="70">
        <f t="shared" si="38"/>
        <v>20</v>
      </c>
      <c r="V292" s="3">
        <f>INPUT!$G$4*60</f>
        <v>352.2</v>
      </c>
      <c r="Y292" s="6"/>
      <c r="AB292" s="55"/>
      <c r="AC292" s="55"/>
      <c r="AD292" s="55"/>
      <c r="AE292" s="55"/>
      <c r="AF292" s="55"/>
      <c r="AG292" s="39"/>
      <c r="AH292" s="39"/>
      <c r="AI292" s="39"/>
      <c r="AJ292" s="55"/>
      <c r="AK292" s="55"/>
      <c r="AL292" s="55"/>
      <c r="AM292" s="55"/>
      <c r="AN292" s="55"/>
      <c r="AO292" s="55"/>
      <c r="AP292" s="39"/>
      <c r="AQ292" s="39"/>
      <c r="AR292" s="39"/>
      <c r="AS292" s="39"/>
      <c r="AT292" s="39"/>
      <c r="AU292" s="39"/>
      <c r="AV292" s="39"/>
      <c r="AW292" s="39"/>
      <c r="AX292" s="55"/>
      <c r="AY292" s="55"/>
      <c r="AZ292" s="55"/>
      <c r="BA292" s="39"/>
      <c r="BB292" s="6"/>
      <c r="BC292" s="10"/>
      <c r="BD292" s="6"/>
      <c r="BE292" s="10"/>
    </row>
    <row r="293" spans="2:57">
      <c r="B293" s="29" t="s">
        <v>33</v>
      </c>
      <c r="C293" s="27">
        <f>INPUT!K291</f>
        <v>286</v>
      </c>
      <c r="D293" s="36">
        <f>INPUT!L291</f>
        <v>1.1481211946399068</v>
      </c>
      <c r="E293" s="27">
        <f t="shared" si="36"/>
        <v>1.2000000000000002</v>
      </c>
      <c r="F293" s="27">
        <f>LOOKUP(E293,PROCESSES1!$H$6:$H$34,PROCESSES1!$J$6:$J$34)</f>
        <v>422</v>
      </c>
      <c r="G293" s="27">
        <f>LOOKUP(E293,PROCESSES1!$H$6:$H$35,PROCESSES1!$L$6:$L$35)</f>
        <v>190</v>
      </c>
      <c r="J293" s="29" t="s">
        <v>33</v>
      </c>
      <c r="K293" s="36">
        <f>INPUT!K291</f>
        <v>286</v>
      </c>
      <c r="L293" s="36">
        <f>INPUT!M291</f>
        <v>1.136802644854306</v>
      </c>
      <c r="M293" s="36">
        <f t="shared" si="37"/>
        <v>1.1000000000000001</v>
      </c>
      <c r="N293" s="36">
        <f>IF(M293=0,0,LOOKUP(M293,PROCESSES1!$H$6:$H$34,PROCESSES1!$J$6:$J$34))</f>
        <v>378</v>
      </c>
      <c r="O293" s="36">
        <f>IF(M293=0,0,LOOKUP(M293,PROCESSES1!$H$6:$H$35,PROCESSES1!$L$6:$L$35))</f>
        <v>170</v>
      </c>
      <c r="R293" s="29" t="s">
        <v>33</v>
      </c>
      <c r="S293" s="70">
        <f t="shared" si="34"/>
        <v>170</v>
      </c>
      <c r="T293" s="70">
        <f t="shared" si="35"/>
        <v>190</v>
      </c>
      <c r="U293" s="70">
        <f t="shared" si="38"/>
        <v>20</v>
      </c>
      <c r="V293" s="3">
        <f>INPUT!$G$4*60</f>
        <v>352.2</v>
      </c>
      <c r="Y293" s="6"/>
      <c r="AB293" s="55"/>
      <c r="AC293" s="55"/>
      <c r="AD293" s="55"/>
      <c r="AE293" s="55"/>
      <c r="AF293" s="55"/>
      <c r="AG293" s="39"/>
      <c r="AH293" s="39"/>
      <c r="AI293" s="39"/>
      <c r="AJ293" s="55"/>
      <c r="AK293" s="55"/>
      <c r="AL293" s="55"/>
      <c r="AM293" s="55"/>
      <c r="AN293" s="55"/>
      <c r="AO293" s="55"/>
      <c r="AP293" s="39"/>
      <c r="AQ293" s="39"/>
      <c r="AR293" s="39"/>
      <c r="AS293" s="39"/>
      <c r="AT293" s="39"/>
      <c r="AU293" s="39"/>
      <c r="AV293" s="39"/>
      <c r="AW293" s="39"/>
      <c r="AX293" s="55"/>
      <c r="AY293" s="55"/>
      <c r="AZ293" s="55"/>
      <c r="BA293" s="39"/>
      <c r="BB293" s="6"/>
      <c r="BC293" s="10"/>
      <c r="BD293" s="6"/>
      <c r="BE293" s="10"/>
    </row>
    <row r="294" spans="2:57">
      <c r="B294" s="29" t="s">
        <v>34</v>
      </c>
      <c r="C294" s="27">
        <f>INPUT!K292</f>
        <v>287</v>
      </c>
      <c r="D294" s="36">
        <f>INPUT!L292</f>
        <v>1.0848913317466948</v>
      </c>
      <c r="E294" s="27">
        <f t="shared" si="36"/>
        <v>1.1000000000000001</v>
      </c>
      <c r="F294" s="27">
        <f>LOOKUP(E294,PROCESSES1!$H$6:$H$34,PROCESSES1!$J$6:$J$34)</f>
        <v>378</v>
      </c>
      <c r="G294" s="27">
        <f>LOOKUP(E294,PROCESSES1!$H$6:$H$35,PROCESSES1!$L$6:$L$35)</f>
        <v>170</v>
      </c>
      <c r="J294" s="29" t="s">
        <v>34</v>
      </c>
      <c r="K294" s="36">
        <f>INPUT!K292</f>
        <v>287</v>
      </c>
      <c r="L294" s="36">
        <f>INPUT!M292</f>
        <v>1.074138709450374</v>
      </c>
      <c r="M294" s="36">
        <f t="shared" si="37"/>
        <v>1</v>
      </c>
      <c r="N294" s="36">
        <f>IF(M294=0,0,LOOKUP(M294,PROCESSES1!$H$6:$H$34,PROCESSES1!$J$6:$J$34))</f>
        <v>334</v>
      </c>
      <c r="O294" s="36">
        <f>IF(M294=0,0,LOOKUP(M294,PROCESSES1!$H$6:$H$35,PROCESSES1!$L$6:$L$35))</f>
        <v>150</v>
      </c>
      <c r="R294" s="29" t="s">
        <v>34</v>
      </c>
      <c r="S294" s="70">
        <f t="shared" si="34"/>
        <v>150</v>
      </c>
      <c r="T294" s="70">
        <f t="shared" si="35"/>
        <v>170</v>
      </c>
      <c r="U294" s="70">
        <f t="shared" si="38"/>
        <v>20</v>
      </c>
      <c r="V294" s="3">
        <f>INPUT!$G$4*60</f>
        <v>352.2</v>
      </c>
      <c r="Y294" s="6"/>
      <c r="AB294" s="55"/>
      <c r="AC294" s="55"/>
      <c r="AD294" s="55"/>
      <c r="AE294" s="55"/>
      <c r="AF294" s="55"/>
      <c r="AG294" s="39"/>
      <c r="AH294" s="39"/>
      <c r="AI294" s="39"/>
      <c r="AJ294" s="55"/>
      <c r="AK294" s="55"/>
      <c r="AL294" s="55"/>
      <c r="AM294" s="55"/>
      <c r="AN294" s="55"/>
      <c r="AO294" s="55"/>
      <c r="AP294" s="39"/>
      <c r="AQ294" s="39"/>
      <c r="AR294" s="39"/>
      <c r="AS294" s="39"/>
      <c r="AT294" s="39"/>
      <c r="AU294" s="39"/>
      <c r="AV294" s="39"/>
      <c r="AW294" s="39"/>
      <c r="AX294" s="55"/>
      <c r="AY294" s="55"/>
      <c r="AZ294" s="55"/>
      <c r="BA294" s="39"/>
      <c r="BB294" s="6"/>
      <c r="BC294" s="10"/>
      <c r="BD294" s="6"/>
      <c r="BE294" s="10"/>
    </row>
    <row r="295" spans="2:57">
      <c r="B295" s="29" t="s">
        <v>35</v>
      </c>
      <c r="C295" s="27">
        <f>INPUT!K293</f>
        <v>288</v>
      </c>
      <c r="D295" s="36">
        <f>INPUT!L293</f>
        <v>0.75543046719785201</v>
      </c>
      <c r="E295" s="27">
        <f t="shared" si="36"/>
        <v>0.79999999999999993</v>
      </c>
      <c r="F295" s="27">
        <f>LOOKUP(E295,PROCESSES1!$H$6:$H$34,PROCESSES1!$J$6:$J$34)</f>
        <v>204</v>
      </c>
      <c r="G295" s="27">
        <f>LOOKUP(E295,PROCESSES1!$H$6:$H$35,PROCESSES1!$L$6:$L$35)</f>
        <v>92</v>
      </c>
      <c r="J295" s="29" t="s">
        <v>35</v>
      </c>
      <c r="K295" s="36">
        <f>INPUT!K293</f>
        <v>288</v>
      </c>
      <c r="L295" s="36">
        <f>INPUT!M293</f>
        <v>0.74807340983721127</v>
      </c>
      <c r="M295" s="36">
        <f t="shared" si="37"/>
        <v>0.7</v>
      </c>
      <c r="N295" s="36">
        <f>IF(M295=0,0,LOOKUP(M295,PROCESSES1!$H$6:$H$34,PROCESSES1!$J$6:$J$34))</f>
        <v>165</v>
      </c>
      <c r="O295" s="36">
        <f>IF(M295=0,0,LOOKUP(M295,PROCESSES1!$H$6:$H$35,PROCESSES1!$L$6:$L$35))</f>
        <v>74</v>
      </c>
      <c r="R295" s="29" t="s">
        <v>35</v>
      </c>
      <c r="S295" s="70">
        <f t="shared" si="34"/>
        <v>74</v>
      </c>
      <c r="T295" s="70">
        <f t="shared" si="35"/>
        <v>92</v>
      </c>
      <c r="U295" s="70">
        <f t="shared" si="38"/>
        <v>18</v>
      </c>
      <c r="V295" s="3">
        <f>INPUT!$G$4*60</f>
        <v>352.2</v>
      </c>
      <c r="Y295" s="6"/>
      <c r="AB295" s="55"/>
      <c r="AC295" s="55"/>
      <c r="AD295" s="55"/>
      <c r="AE295" s="55"/>
      <c r="AF295" s="55"/>
      <c r="AG295" s="39"/>
      <c r="AH295" s="39"/>
      <c r="AI295" s="39"/>
      <c r="AJ295" s="55"/>
      <c r="AK295" s="55"/>
      <c r="AL295" s="55"/>
      <c r="AM295" s="55"/>
      <c r="AN295" s="55"/>
      <c r="AO295" s="55"/>
      <c r="AP295" s="39"/>
      <c r="AQ295" s="39"/>
      <c r="AR295" s="39"/>
      <c r="AS295" s="39"/>
      <c r="AT295" s="39"/>
      <c r="AU295" s="39"/>
      <c r="AV295" s="39"/>
      <c r="AW295" s="39"/>
      <c r="AX295" s="55"/>
      <c r="AY295" s="55"/>
      <c r="AZ295" s="55"/>
      <c r="BA295" s="39"/>
      <c r="BB295" s="6"/>
      <c r="BC295" s="10"/>
      <c r="BD295" s="6"/>
      <c r="BE295" s="10"/>
    </row>
    <row r="296" spans="2:57">
      <c r="B296" s="28" t="s">
        <v>24</v>
      </c>
      <c r="C296" s="27">
        <f>INPUT!K294</f>
        <v>289</v>
      </c>
      <c r="D296" s="36">
        <f>INPUT!L294</f>
        <v>0.10649240066225224</v>
      </c>
      <c r="E296" s="27">
        <f t="shared" si="36"/>
        <v>0.2</v>
      </c>
      <c r="F296" s="27">
        <f>LOOKUP(E296,PROCESSES1!$H$6:$H$34,PROCESSES1!$J$6:$J$34)</f>
        <v>41</v>
      </c>
      <c r="G296" s="27">
        <f>LOOKUP(E296,PROCESSES1!$H$6:$H$35,PROCESSES1!$L$6:$L$35)</f>
        <v>19</v>
      </c>
      <c r="J296" s="28" t="s">
        <v>24</v>
      </c>
      <c r="K296" s="36">
        <f>INPUT!K294</f>
        <v>289</v>
      </c>
      <c r="L296" s="36">
        <f>INPUT!M294</f>
        <v>0.10523478401940772</v>
      </c>
      <c r="M296" s="36">
        <f t="shared" si="37"/>
        <v>0.1</v>
      </c>
      <c r="N296" s="36">
        <f>IF(M296=0,0,LOOKUP(M296,PROCESSES1!$H$6:$H$34,PROCESSES1!$J$6:$J$34))</f>
        <v>23</v>
      </c>
      <c r="O296" s="36">
        <f>IF(M296=0,0,LOOKUP(M296,PROCESSES1!$H$6:$H$35,PROCESSES1!$L$6:$L$35))</f>
        <v>10</v>
      </c>
      <c r="R296" s="28" t="s">
        <v>24</v>
      </c>
      <c r="S296" s="70">
        <f t="shared" si="34"/>
        <v>10</v>
      </c>
      <c r="T296" s="70">
        <f t="shared" si="35"/>
        <v>19</v>
      </c>
      <c r="U296" s="70">
        <f t="shared" si="38"/>
        <v>9</v>
      </c>
      <c r="V296" s="3">
        <f>INPUT!$G$4*60</f>
        <v>352.2</v>
      </c>
      <c r="Y296" s="6"/>
      <c r="AB296" s="55"/>
      <c r="AC296" s="55"/>
      <c r="AD296" s="55"/>
      <c r="AE296" s="55"/>
      <c r="AF296" s="55"/>
      <c r="AG296" s="39"/>
      <c r="AH296" s="39"/>
      <c r="AI296" s="39"/>
      <c r="AJ296" s="55"/>
      <c r="AK296" s="55"/>
      <c r="AL296" s="55"/>
      <c r="AM296" s="55"/>
      <c r="AN296" s="55"/>
      <c r="AO296" s="55"/>
      <c r="AP296" s="39"/>
      <c r="AQ296" s="39"/>
      <c r="AR296" s="39"/>
      <c r="AS296" s="39"/>
      <c r="AT296" s="39"/>
      <c r="AU296" s="39"/>
      <c r="AV296" s="39"/>
      <c r="AW296" s="39"/>
      <c r="AX296" s="55"/>
      <c r="AY296" s="55"/>
      <c r="AZ296" s="55"/>
      <c r="BA296" s="39"/>
      <c r="BB296" s="6"/>
      <c r="BC296" s="10"/>
      <c r="BD296" s="6"/>
      <c r="BE296" s="10"/>
    </row>
    <row r="297" spans="2:57">
      <c r="B297" s="28" t="s">
        <v>25</v>
      </c>
      <c r="C297" s="27">
        <f>INPUT!K295</f>
        <v>290</v>
      </c>
      <c r="D297" s="36">
        <f>INPUT!L295</f>
        <v>9.983662562086143E-2</v>
      </c>
      <c r="E297" s="27">
        <f t="shared" si="36"/>
        <v>0.1</v>
      </c>
      <c r="F297" s="27">
        <f>LOOKUP(E297,PROCESSES1!$H$6:$H$34,PROCESSES1!$J$6:$J$34)</f>
        <v>23</v>
      </c>
      <c r="G297" s="27">
        <f>LOOKUP(E297,PROCESSES1!$H$6:$H$35,PROCESSES1!$L$6:$L$35)</f>
        <v>10</v>
      </c>
      <c r="J297" s="28" t="s">
        <v>25</v>
      </c>
      <c r="K297" s="36">
        <f>INPUT!K295</f>
        <v>290</v>
      </c>
      <c r="L297" s="36">
        <f>INPUT!M295</f>
        <v>9.8579008978016969E-2</v>
      </c>
      <c r="M297" s="36">
        <f t="shared" si="37"/>
        <v>0</v>
      </c>
      <c r="N297" s="36">
        <f>IF(M297=0,0,LOOKUP(M297,PROCESSES1!$H$6:$H$34,PROCESSES1!$J$6:$J$34))</f>
        <v>0</v>
      </c>
      <c r="O297" s="36">
        <f>IF(M297=0,0,LOOKUP(M297,PROCESSES1!$H$6:$H$35,PROCESSES1!$L$6:$L$35))</f>
        <v>0</v>
      </c>
      <c r="R297" s="28" t="s">
        <v>25</v>
      </c>
      <c r="S297" s="70">
        <f t="shared" si="34"/>
        <v>0</v>
      </c>
      <c r="T297" s="70">
        <f t="shared" si="35"/>
        <v>10</v>
      </c>
      <c r="U297" s="70">
        <f t="shared" si="38"/>
        <v>10</v>
      </c>
      <c r="V297" s="3">
        <f>INPUT!$G$4*60</f>
        <v>352.2</v>
      </c>
      <c r="Y297" s="6"/>
      <c r="AB297" s="55"/>
      <c r="AC297" s="55"/>
      <c r="AD297" s="55"/>
      <c r="AE297" s="55"/>
      <c r="AF297" s="55"/>
      <c r="AG297" s="39"/>
      <c r="AH297" s="39"/>
      <c r="AI297" s="39"/>
      <c r="AJ297" s="55"/>
      <c r="AK297" s="55"/>
      <c r="AL297" s="55"/>
      <c r="AM297" s="55"/>
      <c r="AN297" s="55"/>
      <c r="AO297" s="55"/>
      <c r="AP297" s="39"/>
      <c r="AQ297" s="39"/>
      <c r="AR297" s="39"/>
      <c r="AS297" s="39"/>
      <c r="AT297" s="39"/>
      <c r="AU297" s="39"/>
      <c r="AV297" s="39"/>
      <c r="AW297" s="39"/>
      <c r="AX297" s="55"/>
      <c r="AY297" s="55"/>
      <c r="AZ297" s="55"/>
      <c r="BA297" s="39"/>
      <c r="BB297" s="6"/>
      <c r="BC297" s="10"/>
      <c r="BD297" s="6"/>
      <c r="BE297" s="10"/>
    </row>
    <row r="298" spans="2:57">
      <c r="B298" s="28" t="s">
        <v>26</v>
      </c>
      <c r="C298" s="27">
        <f>INPUT!K296</f>
        <v>291</v>
      </c>
      <c r="D298" s="36">
        <f>INPUT!L296</f>
        <v>1.1048586568708669</v>
      </c>
      <c r="E298" s="27">
        <f t="shared" si="36"/>
        <v>1.2000000000000002</v>
      </c>
      <c r="F298" s="27">
        <f>LOOKUP(E298,PROCESSES1!$H$6:$H$34,PROCESSES1!$J$6:$J$34)</f>
        <v>422</v>
      </c>
      <c r="G298" s="27">
        <f>LOOKUP(E298,PROCESSES1!$H$6:$H$35,PROCESSES1!$L$6:$L$35)</f>
        <v>190</v>
      </c>
      <c r="J298" s="28" t="s">
        <v>26</v>
      </c>
      <c r="K298" s="36">
        <f>INPUT!K296</f>
        <v>291</v>
      </c>
      <c r="L298" s="36">
        <f>INPUT!M296</f>
        <v>1.0922824904424215</v>
      </c>
      <c r="M298" s="36">
        <f t="shared" si="37"/>
        <v>1</v>
      </c>
      <c r="N298" s="36">
        <f>IF(M298=0,0,LOOKUP(M298,PROCESSES1!$H$6:$H$34,PROCESSES1!$J$6:$J$34))</f>
        <v>334</v>
      </c>
      <c r="O298" s="36">
        <f>IF(M298=0,0,LOOKUP(M298,PROCESSES1!$H$6:$H$35,PROCESSES1!$L$6:$L$35))</f>
        <v>150</v>
      </c>
      <c r="R298" s="28" t="s">
        <v>26</v>
      </c>
      <c r="S298" s="70">
        <f t="shared" si="34"/>
        <v>150</v>
      </c>
      <c r="T298" s="70">
        <f t="shared" si="35"/>
        <v>190</v>
      </c>
      <c r="U298" s="70">
        <f t="shared" si="38"/>
        <v>40</v>
      </c>
      <c r="V298" s="3">
        <f>INPUT!$G$4*60</f>
        <v>352.2</v>
      </c>
      <c r="Y298" s="6"/>
      <c r="AB298" s="55"/>
      <c r="AC298" s="55"/>
      <c r="AD298" s="55"/>
      <c r="AE298" s="55"/>
      <c r="AF298" s="55"/>
      <c r="AG298" s="39"/>
      <c r="AH298" s="39"/>
      <c r="AI298" s="39"/>
      <c r="AJ298" s="55"/>
      <c r="AK298" s="55"/>
      <c r="AL298" s="55"/>
      <c r="AM298" s="55"/>
      <c r="AN298" s="55"/>
      <c r="AO298" s="55"/>
      <c r="AP298" s="39"/>
      <c r="AQ298" s="39"/>
      <c r="AR298" s="39"/>
      <c r="AS298" s="39"/>
      <c r="AT298" s="39"/>
      <c r="AU298" s="39"/>
      <c r="AV298" s="39"/>
      <c r="AW298" s="39"/>
      <c r="AX298" s="55"/>
      <c r="AY298" s="55"/>
      <c r="AZ298" s="55"/>
      <c r="BA298" s="39"/>
      <c r="BB298" s="6"/>
      <c r="BC298" s="10"/>
      <c r="BD298" s="6"/>
      <c r="BE298" s="10"/>
    </row>
    <row r="299" spans="2:57">
      <c r="B299" s="28" t="s">
        <v>27</v>
      </c>
      <c r="C299" s="27">
        <f>INPUT!K297</f>
        <v>292</v>
      </c>
      <c r="D299" s="36">
        <f>INPUT!L297</f>
        <v>1.1514490821606023</v>
      </c>
      <c r="E299" s="27">
        <f t="shared" si="36"/>
        <v>1.2000000000000002</v>
      </c>
      <c r="F299" s="27">
        <f>LOOKUP(E299,PROCESSES1!$H$6:$H$34,PROCESSES1!$J$6:$J$34)</f>
        <v>422</v>
      </c>
      <c r="G299" s="27">
        <f>LOOKUP(E299,PROCESSES1!$H$6:$H$35,PROCESSES1!$L$6:$L$35)</f>
        <v>190</v>
      </c>
      <c r="J299" s="28" t="s">
        <v>27</v>
      </c>
      <c r="K299" s="36">
        <f>INPUT!K297</f>
        <v>292</v>
      </c>
      <c r="L299" s="36">
        <f>INPUT!M297</f>
        <v>1.1382441074107346</v>
      </c>
      <c r="M299" s="36">
        <f t="shared" si="37"/>
        <v>1.1000000000000001</v>
      </c>
      <c r="N299" s="36">
        <f>IF(M299=0,0,LOOKUP(M299,PROCESSES1!$H$6:$H$34,PROCESSES1!$J$6:$J$34))</f>
        <v>378</v>
      </c>
      <c r="O299" s="36">
        <f>IF(M299=0,0,LOOKUP(M299,PROCESSES1!$H$6:$H$35,PROCESSES1!$L$6:$L$35))</f>
        <v>170</v>
      </c>
      <c r="R299" s="28" t="s">
        <v>27</v>
      </c>
      <c r="S299" s="70">
        <f t="shared" si="34"/>
        <v>170</v>
      </c>
      <c r="T299" s="70">
        <f t="shared" si="35"/>
        <v>190</v>
      </c>
      <c r="U299" s="70">
        <f t="shared" si="38"/>
        <v>20</v>
      </c>
      <c r="V299" s="3">
        <f>INPUT!$G$4*60</f>
        <v>352.2</v>
      </c>
      <c r="Y299" s="6"/>
      <c r="AB299" s="55"/>
      <c r="AC299" s="55"/>
      <c r="AD299" s="55"/>
      <c r="AE299" s="55"/>
      <c r="AF299" s="55"/>
      <c r="AG299" s="39"/>
      <c r="AH299" s="39"/>
      <c r="AI299" s="39"/>
      <c r="AJ299" s="55"/>
      <c r="AK299" s="55"/>
      <c r="AL299" s="55"/>
      <c r="AM299" s="55"/>
      <c r="AN299" s="55"/>
      <c r="AO299" s="55"/>
      <c r="AP299" s="39"/>
      <c r="AQ299" s="39"/>
      <c r="AR299" s="39"/>
      <c r="AS299" s="39"/>
      <c r="AT299" s="39"/>
      <c r="AU299" s="39"/>
      <c r="AV299" s="39"/>
      <c r="AW299" s="39"/>
      <c r="AX299" s="55"/>
      <c r="AY299" s="55"/>
      <c r="AZ299" s="55"/>
      <c r="BA299" s="39"/>
      <c r="BB299" s="6"/>
      <c r="BC299" s="10"/>
      <c r="BD299" s="6"/>
      <c r="BE299" s="10"/>
    </row>
    <row r="300" spans="2:57">
      <c r="B300" s="28" t="s">
        <v>28</v>
      </c>
      <c r="C300" s="27">
        <f>INPUT!K298</f>
        <v>293</v>
      </c>
      <c r="D300" s="36">
        <f>INPUT!L298</f>
        <v>0.99836625620861508</v>
      </c>
      <c r="E300" s="27">
        <f t="shared" si="36"/>
        <v>1</v>
      </c>
      <c r="F300" s="27">
        <f>LOOKUP(E300,PROCESSES1!$H$6:$H$34,PROCESSES1!$J$6:$J$34)</f>
        <v>334</v>
      </c>
      <c r="G300" s="27">
        <f>LOOKUP(E300,PROCESSES1!$H$6:$H$35,PROCESSES1!$L$6:$L$35)</f>
        <v>150</v>
      </c>
      <c r="J300" s="28" t="s">
        <v>28</v>
      </c>
      <c r="K300" s="36">
        <f>INPUT!K298</f>
        <v>293</v>
      </c>
      <c r="L300" s="36">
        <f>INPUT!M298</f>
        <v>0.98704770642301398</v>
      </c>
      <c r="M300" s="36">
        <f t="shared" si="37"/>
        <v>0.9</v>
      </c>
      <c r="N300" s="36">
        <f>IF(M300=0,0,LOOKUP(M300,PROCESSES1!$H$6:$H$34,PROCESSES1!$J$6:$J$34))</f>
        <v>289</v>
      </c>
      <c r="O300" s="36">
        <f>IF(M300=0,0,LOOKUP(M300,PROCESSES1!$H$6:$H$35,PROCESSES1!$L$6:$L$35))</f>
        <v>130</v>
      </c>
      <c r="R300" s="28" t="s">
        <v>28</v>
      </c>
      <c r="S300" s="70">
        <f t="shared" si="34"/>
        <v>130</v>
      </c>
      <c r="T300" s="70">
        <f t="shared" si="35"/>
        <v>150</v>
      </c>
      <c r="U300" s="70">
        <f t="shared" si="38"/>
        <v>20</v>
      </c>
      <c r="V300" s="3">
        <f>INPUT!$G$4*60</f>
        <v>352.2</v>
      </c>
      <c r="Y300" s="6"/>
      <c r="AB300" s="55"/>
      <c r="AC300" s="55"/>
      <c r="AD300" s="55"/>
      <c r="AE300" s="55"/>
      <c r="AF300" s="55"/>
      <c r="AG300" s="39"/>
      <c r="AH300" s="39"/>
      <c r="AI300" s="39"/>
      <c r="AJ300" s="55"/>
      <c r="AK300" s="55"/>
      <c r="AL300" s="55"/>
      <c r="AM300" s="55"/>
      <c r="AN300" s="55"/>
      <c r="AO300" s="55"/>
      <c r="AP300" s="39"/>
      <c r="AQ300" s="39"/>
      <c r="AR300" s="39"/>
      <c r="AS300" s="39"/>
      <c r="AT300" s="39"/>
      <c r="AU300" s="39"/>
      <c r="AV300" s="39"/>
      <c r="AW300" s="39"/>
      <c r="AX300" s="55"/>
      <c r="AY300" s="55"/>
      <c r="AZ300" s="55"/>
      <c r="BA300" s="39"/>
      <c r="BB300" s="6"/>
      <c r="BC300" s="10"/>
      <c r="BD300" s="6"/>
      <c r="BE300" s="10"/>
    </row>
    <row r="301" spans="2:57">
      <c r="B301" s="28" t="s">
        <v>29</v>
      </c>
      <c r="C301" s="27">
        <f>INPUT!K299</f>
        <v>294</v>
      </c>
      <c r="D301" s="36">
        <f>INPUT!L299</f>
        <v>0.43928115273179058</v>
      </c>
      <c r="E301" s="27">
        <f t="shared" si="36"/>
        <v>0.5</v>
      </c>
      <c r="F301" s="27">
        <f>LOOKUP(E301,PROCESSES1!$H$6:$H$34,PROCESSES1!$J$6:$J$34)</f>
        <v>129</v>
      </c>
      <c r="G301" s="27">
        <f>LOOKUP(E301,PROCESSES1!$H$6:$H$35,PROCESSES1!$L$6:$L$35)</f>
        <v>58</v>
      </c>
      <c r="J301" s="28" t="s">
        <v>29</v>
      </c>
      <c r="K301" s="36">
        <f>INPUT!K299</f>
        <v>294</v>
      </c>
      <c r="L301" s="36">
        <f>INPUT!M299</f>
        <v>0.43425068616041229</v>
      </c>
      <c r="M301" s="36">
        <f t="shared" si="37"/>
        <v>0.4</v>
      </c>
      <c r="N301" s="36">
        <f>IF(M301=0,0,LOOKUP(M301,PROCESSES1!$H$6:$H$34,PROCESSES1!$J$6:$J$34))</f>
        <v>95</v>
      </c>
      <c r="O301" s="36">
        <f>IF(M301=0,0,LOOKUP(M301,PROCESSES1!$H$6:$H$35,PROCESSES1!$L$6:$L$35))</f>
        <v>43</v>
      </c>
      <c r="R301" s="28" t="s">
        <v>29</v>
      </c>
      <c r="S301" s="70">
        <f t="shared" si="34"/>
        <v>43</v>
      </c>
      <c r="T301" s="70">
        <f t="shared" si="35"/>
        <v>58</v>
      </c>
      <c r="U301" s="70">
        <f t="shared" si="38"/>
        <v>15</v>
      </c>
      <c r="V301" s="3">
        <f>INPUT!$G$4*60</f>
        <v>352.2</v>
      </c>
      <c r="Y301" s="6"/>
      <c r="AB301" s="55"/>
      <c r="AC301" s="55"/>
      <c r="AD301" s="55"/>
      <c r="AE301" s="55"/>
      <c r="AF301" s="55"/>
      <c r="AG301" s="39"/>
      <c r="AH301" s="39"/>
      <c r="AI301" s="39"/>
      <c r="AJ301" s="55"/>
      <c r="AK301" s="55"/>
      <c r="AL301" s="55"/>
      <c r="AM301" s="55"/>
      <c r="AN301" s="55"/>
      <c r="AO301" s="55"/>
      <c r="AP301" s="39"/>
      <c r="AQ301" s="39"/>
      <c r="AR301" s="39"/>
      <c r="AS301" s="39"/>
      <c r="AT301" s="39"/>
      <c r="AU301" s="39"/>
      <c r="AV301" s="39"/>
      <c r="AW301" s="39"/>
      <c r="AX301" s="55"/>
      <c r="AY301" s="55"/>
      <c r="AZ301" s="55"/>
      <c r="BA301" s="39"/>
      <c r="BB301" s="6"/>
      <c r="BC301" s="10"/>
      <c r="BD301" s="6"/>
      <c r="BE301" s="10"/>
    </row>
    <row r="302" spans="2:57">
      <c r="B302" s="28" t="s">
        <v>30</v>
      </c>
      <c r="C302" s="27">
        <f>INPUT!K300</f>
        <v>295</v>
      </c>
      <c r="D302" s="36">
        <f>INPUT!L300</f>
        <v>5.9901975372516895E-2</v>
      </c>
      <c r="E302" s="27">
        <f t="shared" si="36"/>
        <v>0.1</v>
      </c>
      <c r="F302" s="27">
        <f>LOOKUP(E302,PROCESSES1!$H$6:$H$34,PROCESSES1!$J$6:$J$34)</f>
        <v>23</v>
      </c>
      <c r="G302" s="27">
        <f>LOOKUP(E302,PROCESSES1!$H$6:$H$35,PROCESSES1!$L$6:$L$35)</f>
        <v>10</v>
      </c>
      <c r="J302" s="28" t="s">
        <v>30</v>
      </c>
      <c r="K302" s="36">
        <f>INPUT!K300</f>
        <v>295</v>
      </c>
      <c r="L302" s="36">
        <f>INPUT!M300</f>
        <v>5.9273167051094616E-2</v>
      </c>
      <c r="M302" s="36">
        <f t="shared" si="37"/>
        <v>0</v>
      </c>
      <c r="N302" s="36">
        <f>IF(M302=0,0,LOOKUP(M302,PROCESSES1!$H$6:$H$34,PROCESSES1!$J$6:$J$34))</f>
        <v>0</v>
      </c>
      <c r="O302" s="36">
        <f>IF(M302=0,0,LOOKUP(M302,PROCESSES1!$H$6:$H$35,PROCESSES1!$L$6:$L$35))</f>
        <v>0</v>
      </c>
      <c r="R302" s="28" t="s">
        <v>30</v>
      </c>
      <c r="S302" s="70">
        <f t="shared" si="34"/>
        <v>0</v>
      </c>
      <c r="T302" s="70">
        <f t="shared" si="35"/>
        <v>10</v>
      </c>
      <c r="U302" s="70">
        <f t="shared" si="38"/>
        <v>10</v>
      </c>
      <c r="V302" s="3">
        <f>INPUT!$G$4*60</f>
        <v>352.2</v>
      </c>
      <c r="Y302" s="6"/>
      <c r="AB302" s="55"/>
      <c r="AC302" s="55"/>
      <c r="AD302" s="55"/>
      <c r="AE302" s="55"/>
      <c r="AF302" s="55"/>
      <c r="AG302" s="39"/>
      <c r="AH302" s="39"/>
      <c r="AI302" s="39"/>
      <c r="AJ302" s="55"/>
      <c r="AK302" s="55"/>
      <c r="AL302" s="55"/>
      <c r="AM302" s="55"/>
      <c r="AN302" s="55"/>
      <c r="AO302" s="55"/>
      <c r="AP302" s="39"/>
      <c r="AQ302" s="39"/>
      <c r="AR302" s="39"/>
      <c r="AS302" s="39"/>
      <c r="AT302" s="39"/>
      <c r="AU302" s="39"/>
      <c r="AV302" s="39"/>
      <c r="AW302" s="39"/>
      <c r="AX302" s="55"/>
      <c r="AY302" s="55"/>
      <c r="AZ302" s="55"/>
      <c r="BA302" s="39"/>
      <c r="BB302" s="6"/>
      <c r="BC302" s="10"/>
      <c r="BD302" s="6"/>
      <c r="BE302" s="10"/>
    </row>
    <row r="303" spans="2:57">
      <c r="B303" s="28" t="s">
        <v>31</v>
      </c>
      <c r="C303" s="27">
        <f>INPUT!K301</f>
        <v>296</v>
      </c>
      <c r="D303" s="36">
        <f>INPUT!L301</f>
        <v>0.45259270281457209</v>
      </c>
      <c r="E303" s="27">
        <f t="shared" si="36"/>
        <v>0.5</v>
      </c>
      <c r="F303" s="27">
        <f>LOOKUP(E303,PROCESSES1!$H$6:$H$34,PROCESSES1!$J$6:$J$34)</f>
        <v>129</v>
      </c>
      <c r="G303" s="27">
        <f>LOOKUP(E303,PROCESSES1!$H$6:$H$35,PROCESSES1!$L$6:$L$35)</f>
        <v>58</v>
      </c>
      <c r="J303" s="28" t="s">
        <v>31</v>
      </c>
      <c r="K303" s="36">
        <f>INPUT!K301</f>
        <v>296</v>
      </c>
      <c r="L303" s="36">
        <f>INPUT!M301</f>
        <v>0.44756223624319386</v>
      </c>
      <c r="M303" s="36">
        <f t="shared" si="37"/>
        <v>0.4</v>
      </c>
      <c r="N303" s="36">
        <f>IF(M303=0,0,LOOKUP(M303,PROCESSES1!$H$6:$H$34,PROCESSES1!$J$6:$J$34))</f>
        <v>95</v>
      </c>
      <c r="O303" s="36">
        <f>IF(M303=0,0,LOOKUP(M303,PROCESSES1!$H$6:$H$35,PROCESSES1!$L$6:$L$35))</f>
        <v>43</v>
      </c>
      <c r="R303" s="28" t="s">
        <v>31</v>
      </c>
      <c r="S303" s="70">
        <f t="shared" si="34"/>
        <v>43</v>
      </c>
      <c r="T303" s="70">
        <f t="shared" si="35"/>
        <v>58</v>
      </c>
      <c r="U303" s="70">
        <f t="shared" si="38"/>
        <v>15</v>
      </c>
      <c r="V303" s="3">
        <f>INPUT!$G$4*60</f>
        <v>352.2</v>
      </c>
      <c r="Y303" s="6"/>
      <c r="AB303" s="55"/>
      <c r="AC303" s="55"/>
      <c r="AD303" s="55"/>
      <c r="AE303" s="55"/>
      <c r="AF303" s="55"/>
      <c r="AG303" s="39"/>
      <c r="AH303" s="39"/>
      <c r="AI303" s="39"/>
      <c r="AJ303" s="55"/>
      <c r="AK303" s="55"/>
      <c r="AL303" s="55"/>
      <c r="AM303" s="55"/>
      <c r="AN303" s="55"/>
      <c r="AO303" s="55"/>
      <c r="AP303" s="39"/>
      <c r="AQ303" s="39"/>
      <c r="AR303" s="39"/>
      <c r="AS303" s="39"/>
      <c r="AT303" s="39"/>
      <c r="AU303" s="39"/>
      <c r="AV303" s="39"/>
      <c r="AW303" s="39"/>
      <c r="AX303" s="55"/>
      <c r="AY303" s="55"/>
      <c r="AZ303" s="55"/>
      <c r="BA303" s="39"/>
      <c r="BB303" s="6"/>
      <c r="BC303" s="10"/>
      <c r="BD303" s="6"/>
      <c r="BE303" s="10"/>
    </row>
    <row r="304" spans="2:57">
      <c r="B304" s="28" t="s">
        <v>32</v>
      </c>
      <c r="C304" s="27">
        <f>INPUT!K302</f>
        <v>297</v>
      </c>
      <c r="D304" s="36">
        <f>INPUT!L302</f>
        <v>0.8186603300910642</v>
      </c>
      <c r="E304" s="27">
        <f t="shared" si="36"/>
        <v>0.9</v>
      </c>
      <c r="F304" s="27">
        <f>LOOKUP(E304,PROCESSES1!$H$6:$H$34,PROCESSES1!$J$6:$J$34)</f>
        <v>289</v>
      </c>
      <c r="G304" s="27">
        <f>LOOKUP(E304,PROCESSES1!$H$6:$H$35,PROCESSES1!$L$6:$L$35)</f>
        <v>130</v>
      </c>
      <c r="J304" s="28" t="s">
        <v>32</v>
      </c>
      <c r="K304" s="36">
        <f>INPUT!K302</f>
        <v>297</v>
      </c>
      <c r="L304" s="36">
        <f>INPUT!M302</f>
        <v>0.80922820526973016</v>
      </c>
      <c r="M304" s="36">
        <f t="shared" si="37"/>
        <v>0.8</v>
      </c>
      <c r="N304" s="36">
        <f>IF(M304=0,0,LOOKUP(M304,PROCESSES1!$H$6:$H$34,PROCESSES1!$J$6:$J$34))</f>
        <v>245</v>
      </c>
      <c r="O304" s="36">
        <f>IF(M304=0,0,LOOKUP(M304,PROCESSES1!$H$6:$H$35,PROCESSES1!$L$6:$L$35))</f>
        <v>110</v>
      </c>
      <c r="R304" s="28" t="s">
        <v>32</v>
      </c>
      <c r="S304" s="70">
        <f t="shared" si="34"/>
        <v>110</v>
      </c>
      <c r="T304" s="70">
        <f t="shared" si="35"/>
        <v>130</v>
      </c>
      <c r="U304" s="70">
        <f t="shared" si="38"/>
        <v>20</v>
      </c>
      <c r="V304" s="3">
        <f>INPUT!$G$4*60</f>
        <v>352.2</v>
      </c>
      <c r="Y304" s="6"/>
      <c r="AB304" s="55"/>
      <c r="AC304" s="55"/>
      <c r="AD304" s="55"/>
      <c r="AE304" s="55"/>
      <c r="AF304" s="55"/>
      <c r="AG304" s="39"/>
      <c r="AH304" s="39"/>
      <c r="AI304" s="39"/>
      <c r="AJ304" s="55"/>
      <c r="AK304" s="55"/>
      <c r="AL304" s="55"/>
      <c r="AM304" s="55"/>
      <c r="AN304" s="55"/>
      <c r="AO304" s="55"/>
      <c r="AP304" s="39"/>
      <c r="AQ304" s="39"/>
      <c r="AR304" s="39"/>
      <c r="AS304" s="39"/>
      <c r="AT304" s="39"/>
      <c r="AU304" s="39"/>
      <c r="AV304" s="39"/>
      <c r="AW304" s="39"/>
      <c r="AX304" s="55"/>
      <c r="AY304" s="55"/>
      <c r="AZ304" s="55"/>
      <c r="BA304" s="39"/>
      <c r="BB304" s="6"/>
      <c r="BC304" s="10"/>
      <c r="BD304" s="6"/>
      <c r="BE304" s="10"/>
    </row>
    <row r="305" spans="2:57">
      <c r="B305" s="28" t="s">
        <v>33</v>
      </c>
      <c r="C305" s="27">
        <f>INPUT!K303</f>
        <v>298</v>
      </c>
      <c r="D305" s="36">
        <f>INPUT!L303</f>
        <v>1.1048586568708669</v>
      </c>
      <c r="E305" s="27">
        <f t="shared" si="36"/>
        <v>1.2000000000000002</v>
      </c>
      <c r="F305" s="27">
        <f>LOOKUP(E305,PROCESSES1!$H$6:$H$34,PROCESSES1!$J$6:$J$34)</f>
        <v>422</v>
      </c>
      <c r="G305" s="27">
        <f>LOOKUP(E305,PROCESSES1!$H$6:$H$35,PROCESSES1!$L$6:$L$35)</f>
        <v>190</v>
      </c>
      <c r="J305" s="28" t="s">
        <v>33</v>
      </c>
      <c r="K305" s="36">
        <f>INPUT!K303</f>
        <v>298</v>
      </c>
      <c r="L305" s="36">
        <f>INPUT!M303</f>
        <v>1.0922824904424215</v>
      </c>
      <c r="M305" s="36">
        <f t="shared" si="37"/>
        <v>1</v>
      </c>
      <c r="N305" s="36">
        <f>IF(M305=0,0,LOOKUP(M305,PROCESSES1!$H$6:$H$34,PROCESSES1!$J$6:$J$34))</f>
        <v>334</v>
      </c>
      <c r="O305" s="36">
        <f>IF(M305=0,0,LOOKUP(M305,PROCESSES1!$H$6:$H$35,PROCESSES1!$L$6:$L$35))</f>
        <v>150</v>
      </c>
      <c r="R305" s="28" t="s">
        <v>33</v>
      </c>
      <c r="S305" s="70">
        <f t="shared" si="34"/>
        <v>150</v>
      </c>
      <c r="T305" s="70">
        <f t="shared" si="35"/>
        <v>190</v>
      </c>
      <c r="U305" s="70">
        <f t="shared" si="38"/>
        <v>40</v>
      </c>
      <c r="V305" s="3">
        <f>INPUT!$G$4*60</f>
        <v>352.2</v>
      </c>
      <c r="Y305" s="6"/>
      <c r="AB305" s="55"/>
      <c r="AC305" s="55"/>
      <c r="AD305" s="55"/>
      <c r="AE305" s="55"/>
      <c r="AF305" s="55"/>
      <c r="AG305" s="39"/>
      <c r="AH305" s="39"/>
      <c r="AI305" s="39"/>
      <c r="AJ305" s="55"/>
      <c r="AK305" s="55"/>
      <c r="AL305" s="55"/>
      <c r="AM305" s="55"/>
      <c r="AN305" s="55"/>
      <c r="AO305" s="55"/>
      <c r="AP305" s="39"/>
      <c r="AQ305" s="39"/>
      <c r="AR305" s="39"/>
      <c r="AS305" s="39"/>
      <c r="AT305" s="39"/>
      <c r="AU305" s="39"/>
      <c r="AV305" s="39"/>
      <c r="AW305" s="39"/>
      <c r="AX305" s="55"/>
      <c r="AY305" s="55"/>
      <c r="AZ305" s="55"/>
      <c r="BA305" s="39"/>
      <c r="BB305" s="6"/>
      <c r="BC305" s="10"/>
      <c r="BD305" s="6"/>
      <c r="BE305" s="10"/>
    </row>
    <row r="306" spans="2:57">
      <c r="B306" s="28" t="s">
        <v>34</v>
      </c>
      <c r="C306" s="27">
        <f>INPUT!K304</f>
        <v>299</v>
      </c>
      <c r="D306" s="36">
        <f>INPUT!L304</f>
        <v>1.0449566814983502</v>
      </c>
      <c r="E306" s="27">
        <f t="shared" si="36"/>
        <v>1.1000000000000001</v>
      </c>
      <c r="F306" s="27">
        <f>LOOKUP(E306,PROCESSES1!$H$6:$H$34,PROCESSES1!$J$6:$J$34)</f>
        <v>378</v>
      </c>
      <c r="G306" s="27">
        <f>LOOKUP(E306,PROCESSES1!$H$6:$H$35,PROCESSES1!$L$6:$L$35)</f>
        <v>170</v>
      </c>
      <c r="J306" s="28" t="s">
        <v>34</v>
      </c>
      <c r="K306" s="36">
        <f>INPUT!K304</f>
        <v>299</v>
      </c>
      <c r="L306" s="36">
        <f>INPUT!M304</f>
        <v>1.0330093233913271</v>
      </c>
      <c r="M306" s="36">
        <f t="shared" si="37"/>
        <v>1</v>
      </c>
      <c r="N306" s="36">
        <f>IF(M306=0,0,LOOKUP(M306,PROCESSES1!$H$6:$H$34,PROCESSES1!$J$6:$J$34))</f>
        <v>334</v>
      </c>
      <c r="O306" s="36">
        <f>IF(M306=0,0,LOOKUP(M306,PROCESSES1!$H$6:$H$35,PROCESSES1!$L$6:$L$35))</f>
        <v>150</v>
      </c>
      <c r="R306" s="28" t="s">
        <v>34</v>
      </c>
      <c r="S306" s="70">
        <f t="shared" si="34"/>
        <v>150</v>
      </c>
      <c r="T306" s="70">
        <f t="shared" si="35"/>
        <v>170</v>
      </c>
      <c r="U306" s="70">
        <f t="shared" si="38"/>
        <v>20</v>
      </c>
      <c r="V306" s="3">
        <f>INPUT!$G$4*60</f>
        <v>352.2</v>
      </c>
      <c r="Y306" s="6"/>
      <c r="AB306" s="55"/>
      <c r="AC306" s="55"/>
      <c r="AD306" s="55"/>
      <c r="AE306" s="55"/>
      <c r="AF306" s="55"/>
      <c r="AG306" s="39"/>
      <c r="AH306" s="39"/>
      <c r="AI306" s="39"/>
      <c r="AJ306" s="55"/>
      <c r="AK306" s="55"/>
      <c r="AL306" s="55"/>
      <c r="AM306" s="55"/>
      <c r="AN306" s="55"/>
      <c r="AO306" s="55"/>
      <c r="AP306" s="39"/>
      <c r="AQ306" s="39"/>
      <c r="AR306" s="39"/>
      <c r="AS306" s="39"/>
      <c r="AT306" s="39"/>
      <c r="AU306" s="39"/>
      <c r="AV306" s="39"/>
      <c r="AW306" s="39"/>
      <c r="AX306" s="55"/>
      <c r="AY306" s="55"/>
      <c r="AZ306" s="55"/>
      <c r="BA306" s="39"/>
      <c r="BB306" s="6"/>
      <c r="BC306" s="10"/>
      <c r="BD306" s="6"/>
      <c r="BE306" s="10"/>
    </row>
    <row r="307" spans="2:57">
      <c r="B307" s="28" t="s">
        <v>35</v>
      </c>
      <c r="C307" s="27">
        <f>INPUT!K305</f>
        <v>300</v>
      </c>
      <c r="D307" s="36">
        <f>INPUT!L305</f>
        <v>0.72547947951159353</v>
      </c>
      <c r="E307" s="27">
        <f t="shared" si="36"/>
        <v>0.79999999999999993</v>
      </c>
      <c r="F307" s="27">
        <f>LOOKUP(E307,PROCESSES1!$H$6:$H$34,PROCESSES1!$J$6:$J$34)</f>
        <v>204</v>
      </c>
      <c r="G307" s="27">
        <f>LOOKUP(E307,PROCESSES1!$H$6:$H$35,PROCESSES1!$L$6:$L$35)</f>
        <v>92</v>
      </c>
      <c r="J307" s="28" t="s">
        <v>35</v>
      </c>
      <c r="K307" s="36">
        <f>INPUT!K305</f>
        <v>300</v>
      </c>
      <c r="L307" s="36">
        <f>INPUT!M305</f>
        <v>0.71730497133310389</v>
      </c>
      <c r="M307" s="36">
        <f t="shared" si="37"/>
        <v>0.7</v>
      </c>
      <c r="N307" s="36">
        <f>IF(M307=0,0,LOOKUP(M307,PROCESSES1!$H$6:$H$34,PROCESSES1!$J$6:$J$34))</f>
        <v>165</v>
      </c>
      <c r="O307" s="36">
        <f>IF(M307=0,0,LOOKUP(M307,PROCESSES1!$H$6:$H$35,PROCESSES1!$L$6:$L$35))</f>
        <v>74</v>
      </c>
      <c r="R307" s="28" t="s">
        <v>35</v>
      </c>
      <c r="S307" s="70">
        <f t="shared" si="34"/>
        <v>74</v>
      </c>
      <c r="T307" s="70">
        <f t="shared" si="35"/>
        <v>92</v>
      </c>
      <c r="U307" s="70">
        <f t="shared" si="38"/>
        <v>18</v>
      </c>
      <c r="V307" s="3">
        <f>INPUT!$G$4*60</f>
        <v>352.2</v>
      </c>
      <c r="Y307" s="6"/>
      <c r="AB307" s="55"/>
      <c r="AC307" s="55"/>
      <c r="AD307" s="55"/>
      <c r="AE307" s="55"/>
      <c r="AF307" s="55"/>
      <c r="AG307" s="39"/>
      <c r="AH307" s="39"/>
      <c r="AI307" s="39"/>
      <c r="AJ307" s="55"/>
      <c r="AK307" s="55"/>
      <c r="AL307" s="55"/>
      <c r="AM307" s="55"/>
      <c r="AN307" s="55"/>
      <c r="AO307" s="55"/>
      <c r="AP307" s="39"/>
      <c r="AQ307" s="39"/>
      <c r="AR307" s="39"/>
      <c r="AS307" s="39"/>
      <c r="AT307" s="39"/>
      <c r="AU307" s="39"/>
      <c r="AV307" s="39"/>
      <c r="AW307" s="39"/>
      <c r="AX307" s="55"/>
      <c r="AY307" s="55"/>
      <c r="AZ307" s="55"/>
      <c r="BA307" s="39"/>
      <c r="BB307" s="6"/>
      <c r="BC307" s="10"/>
      <c r="BD307" s="6"/>
      <c r="BE307" s="10"/>
    </row>
    <row r="308" spans="2:57">
      <c r="B308" s="29" t="s">
        <v>24</v>
      </c>
      <c r="C308" s="27">
        <f>INPUT!K306</f>
        <v>301</v>
      </c>
      <c r="D308" s="36">
        <f>INPUT!L306</f>
        <v>0.10316451314155686</v>
      </c>
      <c r="E308" s="27">
        <f t="shared" si="36"/>
        <v>0.2</v>
      </c>
      <c r="F308" s="27">
        <f>LOOKUP(E308,PROCESSES1!$H$6:$H$34,PROCESSES1!$J$6:$J$34)</f>
        <v>41</v>
      </c>
      <c r="G308" s="27">
        <f>LOOKUP(E308,PROCESSES1!$H$6:$H$35,PROCESSES1!$L$6:$L$35)</f>
        <v>19</v>
      </c>
      <c r="J308" s="29" t="s">
        <v>24</v>
      </c>
      <c r="K308" s="36">
        <f>INPUT!K306</f>
        <v>301</v>
      </c>
      <c r="L308" s="36">
        <f>INPUT!M306</f>
        <v>0.10178113483442788</v>
      </c>
      <c r="M308" s="36">
        <f t="shared" si="37"/>
        <v>0.1</v>
      </c>
      <c r="N308" s="36">
        <f>IF(M308=0,0,LOOKUP(M308,PROCESSES1!$H$6:$H$34,PROCESSES1!$J$6:$J$34))</f>
        <v>23</v>
      </c>
      <c r="O308" s="36">
        <f>IF(M308=0,0,LOOKUP(M308,PROCESSES1!$H$6:$H$35,PROCESSES1!$L$6:$L$35))</f>
        <v>10</v>
      </c>
      <c r="R308" s="29" t="s">
        <v>24</v>
      </c>
      <c r="S308" s="70">
        <f t="shared" si="34"/>
        <v>10</v>
      </c>
      <c r="T308" s="70">
        <f t="shared" si="35"/>
        <v>19</v>
      </c>
      <c r="U308" s="70">
        <f t="shared" si="38"/>
        <v>9</v>
      </c>
      <c r="V308" s="3">
        <f>INPUT!$G$4*60</f>
        <v>352.2</v>
      </c>
      <c r="Y308" s="6"/>
      <c r="AB308" s="55"/>
      <c r="AC308" s="55"/>
      <c r="AD308" s="55"/>
      <c r="AE308" s="55"/>
      <c r="AF308" s="55"/>
      <c r="AG308" s="39"/>
      <c r="AH308" s="39"/>
      <c r="AI308" s="39"/>
      <c r="AJ308" s="55"/>
      <c r="AK308" s="55"/>
      <c r="AL308" s="55"/>
      <c r="AM308" s="55"/>
      <c r="AN308" s="55"/>
      <c r="AO308" s="55"/>
      <c r="AP308" s="39"/>
      <c r="AQ308" s="39"/>
      <c r="AR308" s="39"/>
      <c r="AS308" s="39"/>
      <c r="AT308" s="39"/>
      <c r="AU308" s="39"/>
      <c r="AV308" s="39"/>
      <c r="AW308" s="39"/>
      <c r="AX308" s="55"/>
      <c r="AY308" s="55"/>
      <c r="AZ308" s="55"/>
      <c r="BA308" s="39"/>
      <c r="BB308" s="6"/>
      <c r="BC308" s="10"/>
      <c r="BD308" s="6"/>
      <c r="BE308" s="10"/>
    </row>
    <row r="309" spans="2:57">
      <c r="B309" s="29" t="s">
        <v>25</v>
      </c>
      <c r="C309" s="27">
        <f>INPUT!K307</f>
        <v>302</v>
      </c>
      <c r="D309" s="36">
        <f>INPUT!L307</f>
        <v>0.10316451314155681</v>
      </c>
      <c r="E309" s="27">
        <f t="shared" si="36"/>
        <v>0.2</v>
      </c>
      <c r="F309" s="27">
        <f>LOOKUP(E309,PROCESSES1!$H$6:$H$34,PROCESSES1!$J$6:$J$34)</f>
        <v>41</v>
      </c>
      <c r="G309" s="27">
        <f>LOOKUP(E309,PROCESSES1!$H$6:$H$35,PROCESSES1!$L$6:$L$35)</f>
        <v>19</v>
      </c>
      <c r="J309" s="29" t="s">
        <v>25</v>
      </c>
      <c r="K309" s="36">
        <f>INPUT!K307</f>
        <v>302</v>
      </c>
      <c r="L309" s="36">
        <f>INPUT!M307</f>
        <v>0.10203265816299681</v>
      </c>
      <c r="M309" s="36">
        <f t="shared" si="37"/>
        <v>0.1</v>
      </c>
      <c r="N309" s="36">
        <f>IF(M309=0,0,LOOKUP(M309,PROCESSES1!$H$6:$H$34,PROCESSES1!$J$6:$J$34))</f>
        <v>23</v>
      </c>
      <c r="O309" s="36">
        <f>IF(M309=0,0,LOOKUP(M309,PROCESSES1!$H$6:$H$35,PROCESSES1!$L$6:$L$35))</f>
        <v>10</v>
      </c>
      <c r="R309" s="29" t="s">
        <v>25</v>
      </c>
      <c r="S309" s="70">
        <f t="shared" si="34"/>
        <v>10</v>
      </c>
      <c r="T309" s="70">
        <f t="shared" si="35"/>
        <v>19</v>
      </c>
      <c r="U309" s="70">
        <f t="shared" si="38"/>
        <v>9</v>
      </c>
      <c r="V309" s="3">
        <f>INPUT!$G$4*60</f>
        <v>352.2</v>
      </c>
      <c r="Y309" s="6"/>
      <c r="AB309" s="55"/>
      <c r="AC309" s="55"/>
      <c r="AD309" s="55"/>
      <c r="AE309" s="55"/>
      <c r="AF309" s="55"/>
      <c r="AG309" s="39"/>
      <c r="AH309" s="39"/>
      <c r="AI309" s="39"/>
      <c r="AJ309" s="55"/>
      <c r="AK309" s="55"/>
      <c r="AL309" s="55"/>
      <c r="AM309" s="55"/>
      <c r="AN309" s="55"/>
      <c r="AO309" s="55"/>
      <c r="AP309" s="39"/>
      <c r="AQ309" s="39"/>
      <c r="AR309" s="39"/>
      <c r="AS309" s="39"/>
      <c r="AT309" s="39"/>
      <c r="AU309" s="39"/>
      <c r="AV309" s="39"/>
      <c r="AW309" s="39"/>
      <c r="AX309" s="55"/>
      <c r="AY309" s="55"/>
      <c r="AZ309" s="55"/>
      <c r="BA309" s="39"/>
      <c r="BB309" s="6"/>
      <c r="BC309" s="10"/>
      <c r="BD309" s="6"/>
      <c r="BE309" s="10"/>
    </row>
    <row r="310" spans="2:57">
      <c r="B310" s="29" t="s">
        <v>26</v>
      </c>
      <c r="C310" s="27">
        <f>INPUT!K308</f>
        <v>303</v>
      </c>
      <c r="D310" s="36">
        <f>INPUT!L308</f>
        <v>1.0615961191018271</v>
      </c>
      <c r="E310" s="27">
        <f t="shared" si="36"/>
        <v>1.1000000000000001</v>
      </c>
      <c r="F310" s="27">
        <f>LOOKUP(E310,PROCESSES1!$H$6:$H$34,PROCESSES1!$J$6:$J$34)</f>
        <v>378</v>
      </c>
      <c r="G310" s="27">
        <f>LOOKUP(E310,PROCESSES1!$H$6:$H$35,PROCESSES1!$L$6:$L$35)</f>
        <v>170</v>
      </c>
      <c r="J310" s="29" t="s">
        <v>26</v>
      </c>
      <c r="K310" s="36">
        <f>INPUT!K308</f>
        <v>303</v>
      </c>
      <c r="L310" s="36">
        <f>INPUT!M308</f>
        <v>1.047762336030537</v>
      </c>
      <c r="M310" s="36">
        <f t="shared" si="37"/>
        <v>1</v>
      </c>
      <c r="N310" s="36">
        <f>IF(M310=0,0,LOOKUP(M310,PROCESSES1!$H$6:$H$34,PROCESSES1!$J$6:$J$34))</f>
        <v>334</v>
      </c>
      <c r="O310" s="36">
        <f>IF(M310=0,0,LOOKUP(M310,PROCESSES1!$H$6:$H$35,PROCESSES1!$L$6:$L$35))</f>
        <v>150</v>
      </c>
      <c r="R310" s="29" t="s">
        <v>26</v>
      </c>
      <c r="S310" s="70">
        <f t="shared" si="34"/>
        <v>150</v>
      </c>
      <c r="T310" s="70">
        <f t="shared" si="35"/>
        <v>170</v>
      </c>
      <c r="U310" s="70">
        <f t="shared" si="38"/>
        <v>20</v>
      </c>
      <c r="V310" s="3">
        <f>INPUT!$G$4*60</f>
        <v>352.2</v>
      </c>
      <c r="Y310" s="6"/>
      <c r="AB310" s="55"/>
      <c r="AC310" s="55"/>
      <c r="AD310" s="55"/>
      <c r="AE310" s="55"/>
      <c r="AF310" s="55"/>
      <c r="AG310" s="39"/>
      <c r="AH310" s="39"/>
      <c r="AI310" s="39"/>
      <c r="AJ310" s="55"/>
      <c r="AK310" s="55"/>
      <c r="AL310" s="55"/>
      <c r="AM310" s="55"/>
      <c r="AN310" s="55"/>
      <c r="AO310" s="55"/>
      <c r="AP310" s="39"/>
      <c r="AQ310" s="39"/>
      <c r="AR310" s="39"/>
      <c r="AS310" s="39"/>
      <c r="AT310" s="39"/>
      <c r="AU310" s="39"/>
      <c r="AV310" s="39"/>
      <c r="AW310" s="39"/>
      <c r="AX310" s="55"/>
      <c r="AY310" s="55"/>
      <c r="AZ310" s="55"/>
      <c r="BA310" s="39"/>
      <c r="BB310" s="6"/>
      <c r="BC310" s="10"/>
      <c r="BD310" s="6"/>
      <c r="BE310" s="10"/>
    </row>
    <row r="311" spans="2:57">
      <c r="B311" s="29" t="s">
        <v>27</v>
      </c>
      <c r="C311" s="27">
        <f>INPUT!K309</f>
        <v>304</v>
      </c>
      <c r="D311" s="36">
        <f>INPUT!L309</f>
        <v>1.1081865443915624</v>
      </c>
      <c r="E311" s="27">
        <f t="shared" si="36"/>
        <v>1.2000000000000002</v>
      </c>
      <c r="F311" s="27">
        <f>LOOKUP(E311,PROCESSES1!$H$6:$H$34,PROCESSES1!$J$6:$J$34)</f>
        <v>422</v>
      </c>
      <c r="G311" s="27">
        <f>LOOKUP(E311,PROCESSES1!$H$6:$H$35,PROCESSES1!$L$6:$L$35)</f>
        <v>190</v>
      </c>
      <c r="J311" s="29" t="s">
        <v>27</v>
      </c>
      <c r="K311" s="36">
        <f>INPUT!K309</f>
        <v>304</v>
      </c>
      <c r="L311" s="36">
        <f>INPUT!M309</f>
        <v>1.0936610721667079</v>
      </c>
      <c r="M311" s="36">
        <f t="shared" si="37"/>
        <v>1</v>
      </c>
      <c r="N311" s="36">
        <f>IF(M311=0,0,LOOKUP(M311,PROCESSES1!$H$6:$H$34,PROCESSES1!$J$6:$J$34))</f>
        <v>334</v>
      </c>
      <c r="O311" s="36">
        <f>IF(M311=0,0,LOOKUP(M311,PROCESSES1!$H$6:$H$35,PROCESSES1!$L$6:$L$35))</f>
        <v>150</v>
      </c>
      <c r="R311" s="29" t="s">
        <v>27</v>
      </c>
      <c r="S311" s="70">
        <f t="shared" si="34"/>
        <v>150</v>
      </c>
      <c r="T311" s="70">
        <f t="shared" si="35"/>
        <v>190</v>
      </c>
      <c r="U311" s="70">
        <f t="shared" si="38"/>
        <v>40</v>
      </c>
      <c r="V311" s="3">
        <f>INPUT!$G$4*60</f>
        <v>352.2</v>
      </c>
      <c r="Y311" s="6"/>
      <c r="AB311" s="55"/>
      <c r="AC311" s="55"/>
      <c r="AD311" s="55"/>
      <c r="AE311" s="55"/>
      <c r="AF311" s="55"/>
      <c r="AG311" s="39"/>
      <c r="AH311" s="39"/>
      <c r="AI311" s="39"/>
      <c r="AJ311" s="55"/>
      <c r="AK311" s="55"/>
      <c r="AL311" s="55"/>
      <c r="AM311" s="55"/>
      <c r="AN311" s="55"/>
      <c r="AO311" s="55"/>
      <c r="AP311" s="39"/>
      <c r="AQ311" s="39"/>
      <c r="AR311" s="39"/>
      <c r="AS311" s="39"/>
      <c r="AT311" s="39"/>
      <c r="AU311" s="39"/>
      <c r="AV311" s="39"/>
      <c r="AW311" s="39"/>
      <c r="AX311" s="55"/>
      <c r="AY311" s="55"/>
      <c r="AZ311" s="55"/>
      <c r="BA311" s="39"/>
      <c r="BB311" s="6"/>
      <c r="BC311" s="10"/>
      <c r="BD311" s="6"/>
      <c r="BE311" s="10"/>
    </row>
    <row r="312" spans="2:57">
      <c r="B312" s="29" t="s">
        <v>28</v>
      </c>
      <c r="C312" s="27">
        <f>INPUT!K310</f>
        <v>305</v>
      </c>
      <c r="D312" s="36">
        <f>INPUT!L310</f>
        <v>0.95843160596027044</v>
      </c>
      <c r="E312" s="27">
        <f t="shared" si="36"/>
        <v>1</v>
      </c>
      <c r="F312" s="27">
        <f>LOOKUP(E312,PROCESSES1!$H$6:$H$34,PROCESSES1!$J$6:$J$34)</f>
        <v>334</v>
      </c>
      <c r="G312" s="27">
        <f>LOOKUP(E312,PROCESSES1!$H$6:$H$35,PROCESSES1!$L$6:$L$35)</f>
        <v>150</v>
      </c>
      <c r="J312" s="29" t="s">
        <v>28</v>
      </c>
      <c r="K312" s="36">
        <f>INPUT!K310</f>
        <v>305</v>
      </c>
      <c r="L312" s="36">
        <f>INPUT!M310</f>
        <v>0.94598120119610929</v>
      </c>
      <c r="M312" s="36">
        <f t="shared" si="37"/>
        <v>0.9</v>
      </c>
      <c r="N312" s="36">
        <f>IF(M312=0,0,LOOKUP(M312,PROCESSES1!$H$6:$H$34,PROCESSES1!$J$6:$J$34))</f>
        <v>289</v>
      </c>
      <c r="O312" s="36">
        <f>IF(M312=0,0,LOOKUP(M312,PROCESSES1!$H$6:$H$35,PROCESSES1!$L$6:$L$35))</f>
        <v>130</v>
      </c>
      <c r="R312" s="29" t="s">
        <v>28</v>
      </c>
      <c r="S312" s="70">
        <f t="shared" si="34"/>
        <v>130</v>
      </c>
      <c r="T312" s="70">
        <f t="shared" si="35"/>
        <v>150</v>
      </c>
      <c r="U312" s="70">
        <f t="shared" si="38"/>
        <v>20</v>
      </c>
      <c r="V312" s="3">
        <f>INPUT!$G$4*60</f>
        <v>352.2</v>
      </c>
      <c r="Y312" s="6"/>
      <c r="AB312" s="55"/>
      <c r="AC312" s="55"/>
      <c r="AD312" s="55"/>
      <c r="AE312" s="55"/>
      <c r="AF312" s="55"/>
      <c r="AG312" s="39"/>
      <c r="AH312" s="39"/>
      <c r="AI312" s="39"/>
      <c r="AJ312" s="55"/>
      <c r="AK312" s="55"/>
      <c r="AL312" s="55"/>
      <c r="AM312" s="55"/>
      <c r="AN312" s="55"/>
      <c r="AO312" s="55"/>
      <c r="AP312" s="39"/>
      <c r="AQ312" s="39"/>
      <c r="AR312" s="39"/>
      <c r="AS312" s="39"/>
      <c r="AT312" s="39"/>
      <c r="AU312" s="39"/>
      <c r="AV312" s="39"/>
      <c r="AW312" s="39"/>
      <c r="AX312" s="55"/>
      <c r="AY312" s="55"/>
      <c r="AZ312" s="55"/>
      <c r="BA312" s="39"/>
      <c r="BB312" s="6"/>
      <c r="BC312" s="10"/>
      <c r="BD312" s="6"/>
      <c r="BE312" s="10"/>
    </row>
    <row r="313" spans="2:57">
      <c r="B313" s="29" t="s">
        <v>29</v>
      </c>
      <c r="C313" s="27">
        <f>INPUT!K311</f>
        <v>306</v>
      </c>
      <c r="D313" s="36">
        <f>INPUT!L311</f>
        <v>0.42264171512831367</v>
      </c>
      <c r="E313" s="27">
        <f t="shared" si="36"/>
        <v>0.5</v>
      </c>
      <c r="F313" s="27">
        <f>LOOKUP(E313,PROCESSES1!$H$6:$H$34,PROCESSES1!$J$6:$J$34)</f>
        <v>129</v>
      </c>
      <c r="G313" s="27">
        <f>LOOKUP(E313,PROCESSES1!$H$6:$H$35,PROCESSES1!$L$6:$L$35)</f>
        <v>58</v>
      </c>
      <c r="J313" s="29" t="s">
        <v>29</v>
      </c>
      <c r="K313" s="36">
        <f>INPUT!K311</f>
        <v>306</v>
      </c>
      <c r="L313" s="36">
        <f>INPUT!M311</f>
        <v>0.41710820189979758</v>
      </c>
      <c r="M313" s="36">
        <f t="shared" si="37"/>
        <v>0.4</v>
      </c>
      <c r="N313" s="36">
        <f>IF(M313=0,0,LOOKUP(M313,PROCESSES1!$H$6:$H$34,PROCESSES1!$J$6:$J$34))</f>
        <v>95</v>
      </c>
      <c r="O313" s="36">
        <f>IF(M313=0,0,LOOKUP(M313,PROCESSES1!$H$6:$H$35,PROCESSES1!$L$6:$L$35))</f>
        <v>43</v>
      </c>
      <c r="R313" s="29" t="s">
        <v>29</v>
      </c>
      <c r="S313" s="70">
        <f t="shared" si="34"/>
        <v>43</v>
      </c>
      <c r="T313" s="70">
        <f t="shared" si="35"/>
        <v>58</v>
      </c>
      <c r="U313" s="70">
        <f t="shared" si="38"/>
        <v>15</v>
      </c>
      <c r="V313" s="3">
        <f>INPUT!$G$4*60</f>
        <v>352.2</v>
      </c>
      <c r="Y313" s="6"/>
      <c r="AB313" s="55"/>
      <c r="AC313" s="55"/>
      <c r="AD313" s="55"/>
      <c r="AE313" s="55"/>
      <c r="AF313" s="55"/>
      <c r="AG313" s="39"/>
      <c r="AH313" s="39"/>
      <c r="AI313" s="39"/>
      <c r="AJ313" s="55"/>
      <c r="AK313" s="55"/>
      <c r="AL313" s="55"/>
      <c r="AM313" s="55"/>
      <c r="AN313" s="55"/>
      <c r="AO313" s="55"/>
      <c r="AP313" s="39"/>
      <c r="AQ313" s="39"/>
      <c r="AR313" s="39"/>
      <c r="AS313" s="39"/>
      <c r="AT313" s="39"/>
      <c r="AU313" s="39"/>
      <c r="AV313" s="39"/>
      <c r="AW313" s="39"/>
      <c r="AX313" s="55"/>
      <c r="AY313" s="55"/>
      <c r="AZ313" s="55"/>
      <c r="BA313" s="39"/>
      <c r="BB313" s="6"/>
      <c r="BC313" s="10"/>
      <c r="BD313" s="6"/>
      <c r="BE313" s="10"/>
    </row>
    <row r="314" spans="2:57">
      <c r="B314" s="29" t="s">
        <v>30</v>
      </c>
      <c r="C314" s="27">
        <f>INPUT!K312</f>
        <v>307</v>
      </c>
      <c r="D314" s="36">
        <f>INPUT!L312</f>
        <v>5.6574087851821511E-2</v>
      </c>
      <c r="E314" s="27">
        <f t="shared" si="36"/>
        <v>0.1</v>
      </c>
      <c r="F314" s="27">
        <f>LOOKUP(E314,PROCESSES1!$H$6:$H$34,PROCESSES1!$J$6:$J$34)</f>
        <v>23</v>
      </c>
      <c r="G314" s="27">
        <f>LOOKUP(E314,PROCESSES1!$H$6:$H$35,PROCESSES1!$L$6:$L$35)</f>
        <v>10</v>
      </c>
      <c r="J314" s="29" t="s">
        <v>30</v>
      </c>
      <c r="K314" s="36">
        <f>INPUT!K312</f>
        <v>307</v>
      </c>
      <c r="L314" s="36">
        <f>INPUT!M312</f>
        <v>5.5882398698257008E-2</v>
      </c>
      <c r="M314" s="36">
        <f t="shared" si="37"/>
        <v>0</v>
      </c>
      <c r="N314" s="36">
        <f>IF(M314=0,0,LOOKUP(M314,PROCESSES1!$H$6:$H$34,PROCESSES1!$J$6:$J$34))</f>
        <v>0</v>
      </c>
      <c r="O314" s="36">
        <f>IF(M314=0,0,LOOKUP(M314,PROCESSES1!$H$6:$H$35,PROCESSES1!$L$6:$L$35))</f>
        <v>0</v>
      </c>
      <c r="R314" s="29" t="s">
        <v>30</v>
      </c>
      <c r="S314" s="70">
        <f t="shared" si="34"/>
        <v>0</v>
      </c>
      <c r="T314" s="70">
        <f t="shared" si="35"/>
        <v>10</v>
      </c>
      <c r="U314" s="70">
        <f t="shared" si="38"/>
        <v>10</v>
      </c>
      <c r="V314" s="3">
        <f>INPUT!$G$4*60</f>
        <v>352.2</v>
      </c>
      <c r="Y314" s="6"/>
      <c r="AB314" s="55"/>
      <c r="AC314" s="55"/>
      <c r="AD314" s="55"/>
      <c r="AE314" s="55"/>
      <c r="AF314" s="55"/>
      <c r="AG314" s="39"/>
      <c r="AH314" s="39"/>
      <c r="AI314" s="39"/>
      <c r="AJ314" s="55"/>
      <c r="AK314" s="55"/>
      <c r="AL314" s="55"/>
      <c r="AM314" s="55"/>
      <c r="AN314" s="55"/>
      <c r="AO314" s="55"/>
      <c r="AP314" s="39"/>
      <c r="AQ314" s="39"/>
      <c r="AR314" s="39"/>
      <c r="AS314" s="39"/>
      <c r="AT314" s="39"/>
      <c r="AU314" s="39"/>
      <c r="AV314" s="39"/>
      <c r="AW314" s="39"/>
      <c r="AX314" s="55"/>
      <c r="AY314" s="55"/>
      <c r="AZ314" s="55"/>
      <c r="BA314" s="39"/>
      <c r="BB314" s="6"/>
      <c r="BC314" s="10"/>
      <c r="BD314" s="6"/>
      <c r="BE314" s="10"/>
    </row>
    <row r="315" spans="2:57">
      <c r="B315" s="29" t="s">
        <v>31</v>
      </c>
      <c r="C315" s="27">
        <f>INPUT!K313</f>
        <v>308</v>
      </c>
      <c r="D315" s="36">
        <f>INPUT!L313</f>
        <v>0.43262537769039977</v>
      </c>
      <c r="E315" s="27">
        <f t="shared" si="36"/>
        <v>0.5</v>
      </c>
      <c r="F315" s="27">
        <f>LOOKUP(E315,PROCESSES1!$H$6:$H$34,PROCESSES1!$J$6:$J$34)</f>
        <v>129</v>
      </c>
      <c r="G315" s="27">
        <f>LOOKUP(E315,PROCESSES1!$H$6:$H$35,PROCESSES1!$L$6:$L$35)</f>
        <v>58</v>
      </c>
      <c r="J315" s="29" t="s">
        <v>31</v>
      </c>
      <c r="K315" s="36">
        <f>INPUT!K313</f>
        <v>308</v>
      </c>
      <c r="L315" s="36">
        <f>INPUT!M313</f>
        <v>0.42709186446188374</v>
      </c>
      <c r="M315" s="36">
        <f t="shared" si="37"/>
        <v>0.4</v>
      </c>
      <c r="N315" s="36">
        <f>IF(M315=0,0,LOOKUP(M315,PROCESSES1!$H$6:$H$34,PROCESSES1!$J$6:$J$34))</f>
        <v>95</v>
      </c>
      <c r="O315" s="36">
        <f>IF(M315=0,0,LOOKUP(M315,PROCESSES1!$H$6:$H$35,PROCESSES1!$L$6:$L$35))</f>
        <v>43</v>
      </c>
      <c r="R315" s="29" t="s">
        <v>31</v>
      </c>
      <c r="S315" s="70">
        <f t="shared" si="34"/>
        <v>43</v>
      </c>
      <c r="T315" s="70">
        <f t="shared" si="35"/>
        <v>58</v>
      </c>
      <c r="U315" s="70">
        <f t="shared" si="38"/>
        <v>15</v>
      </c>
      <c r="V315" s="3">
        <f>INPUT!$G$4*60</f>
        <v>352.2</v>
      </c>
      <c r="Y315" s="6"/>
      <c r="AB315" s="55"/>
      <c r="AC315" s="55"/>
      <c r="AD315" s="55"/>
      <c r="AE315" s="55"/>
      <c r="AF315" s="55"/>
      <c r="AG315" s="39"/>
      <c r="AH315" s="39"/>
      <c r="AI315" s="39"/>
      <c r="AJ315" s="55"/>
      <c r="AK315" s="55"/>
      <c r="AL315" s="55"/>
      <c r="AM315" s="55"/>
      <c r="AN315" s="55"/>
      <c r="AO315" s="55"/>
      <c r="AP315" s="39"/>
      <c r="AQ315" s="39"/>
      <c r="AR315" s="39"/>
      <c r="AS315" s="39"/>
      <c r="AT315" s="39"/>
      <c r="AU315" s="39"/>
      <c r="AV315" s="39"/>
      <c r="AW315" s="39"/>
      <c r="AX315" s="55"/>
      <c r="AY315" s="55"/>
      <c r="AZ315" s="55"/>
      <c r="BA315" s="39"/>
      <c r="BB315" s="6"/>
      <c r="BC315" s="10"/>
      <c r="BD315" s="6"/>
      <c r="BE315" s="10"/>
    </row>
    <row r="316" spans="2:57">
      <c r="B316" s="29" t="s">
        <v>32</v>
      </c>
      <c r="C316" s="27">
        <f>INPUT!K314</f>
        <v>309</v>
      </c>
      <c r="D316" s="36">
        <f>INPUT!L314</f>
        <v>0.78870934240480572</v>
      </c>
      <c r="E316" s="27">
        <f t="shared" si="36"/>
        <v>0.79999999999999993</v>
      </c>
      <c r="F316" s="27">
        <f>LOOKUP(E316,PROCESSES1!$H$6:$H$34,PROCESSES1!$J$6:$J$34)</f>
        <v>204</v>
      </c>
      <c r="G316" s="27">
        <f>LOOKUP(E316,PROCESSES1!$H$6:$H$35,PROCESSES1!$L$6:$L$35)</f>
        <v>92</v>
      </c>
      <c r="J316" s="29" t="s">
        <v>32</v>
      </c>
      <c r="K316" s="36">
        <f>INPUT!K314</f>
        <v>309</v>
      </c>
      <c r="L316" s="36">
        <f>INPUT!M314</f>
        <v>0.77833400510133832</v>
      </c>
      <c r="M316" s="36">
        <f t="shared" si="37"/>
        <v>0.7</v>
      </c>
      <c r="N316" s="36">
        <f>IF(M316=0,0,LOOKUP(M316,PROCESSES1!$H$6:$H$34,PROCESSES1!$J$6:$J$34))</f>
        <v>165</v>
      </c>
      <c r="O316" s="36">
        <f>IF(M316=0,0,LOOKUP(M316,PROCESSES1!$H$6:$H$35,PROCESSES1!$L$6:$L$35))</f>
        <v>74</v>
      </c>
      <c r="R316" s="29" t="s">
        <v>32</v>
      </c>
      <c r="S316" s="70">
        <f t="shared" si="34"/>
        <v>74</v>
      </c>
      <c r="T316" s="70">
        <f t="shared" si="35"/>
        <v>92</v>
      </c>
      <c r="U316" s="70">
        <f t="shared" si="38"/>
        <v>18</v>
      </c>
      <c r="V316" s="3">
        <f>INPUT!$G$4*60</f>
        <v>352.2</v>
      </c>
      <c r="Y316" s="6"/>
      <c r="AB316" s="55"/>
      <c r="AC316" s="55"/>
      <c r="AD316" s="55"/>
      <c r="AE316" s="55"/>
      <c r="AF316" s="55"/>
      <c r="AG316" s="39"/>
      <c r="AH316" s="39"/>
      <c r="AI316" s="39"/>
      <c r="AJ316" s="55"/>
      <c r="AK316" s="55"/>
      <c r="AL316" s="55"/>
      <c r="AM316" s="55"/>
      <c r="AN316" s="55"/>
      <c r="AO316" s="55"/>
      <c r="AP316" s="39"/>
      <c r="AQ316" s="39"/>
      <c r="AR316" s="39"/>
      <c r="AS316" s="39"/>
      <c r="AT316" s="39"/>
      <c r="AU316" s="39"/>
      <c r="AV316" s="39"/>
      <c r="AW316" s="39"/>
      <c r="AX316" s="55"/>
      <c r="AY316" s="55"/>
      <c r="AZ316" s="55"/>
      <c r="BA316" s="39"/>
      <c r="BB316" s="6"/>
      <c r="BC316" s="10"/>
      <c r="BD316" s="6"/>
      <c r="BE316" s="10"/>
    </row>
    <row r="317" spans="2:57">
      <c r="B317" s="29" t="s">
        <v>33</v>
      </c>
      <c r="C317" s="27">
        <f>INPUT!K315</f>
        <v>310</v>
      </c>
      <c r="D317" s="36">
        <f>INPUT!L315</f>
        <v>1.0615961191018271</v>
      </c>
      <c r="E317" s="27">
        <f t="shared" si="36"/>
        <v>1.1000000000000001</v>
      </c>
      <c r="F317" s="27">
        <f>LOOKUP(E317,PROCESSES1!$H$6:$H$34,PROCESSES1!$J$6:$J$34)</f>
        <v>378</v>
      </c>
      <c r="G317" s="27">
        <f>LOOKUP(E317,PROCESSES1!$H$6:$H$35,PROCESSES1!$L$6:$L$35)</f>
        <v>170</v>
      </c>
      <c r="J317" s="29" t="s">
        <v>33</v>
      </c>
      <c r="K317" s="36">
        <f>INPUT!K315</f>
        <v>310</v>
      </c>
      <c r="L317" s="36">
        <f>INPUT!M315</f>
        <v>1.047762336030537</v>
      </c>
      <c r="M317" s="36">
        <f t="shared" si="37"/>
        <v>1</v>
      </c>
      <c r="N317" s="36">
        <f>IF(M317=0,0,LOOKUP(M317,PROCESSES1!$H$6:$H$34,PROCESSES1!$J$6:$J$34))</f>
        <v>334</v>
      </c>
      <c r="O317" s="36">
        <f>IF(M317=0,0,LOOKUP(M317,PROCESSES1!$H$6:$H$35,PROCESSES1!$L$6:$L$35))</f>
        <v>150</v>
      </c>
      <c r="R317" s="29" t="s">
        <v>33</v>
      </c>
      <c r="S317" s="70">
        <f t="shared" si="34"/>
        <v>150</v>
      </c>
      <c r="T317" s="70">
        <f t="shared" si="35"/>
        <v>170</v>
      </c>
      <c r="U317" s="70">
        <f t="shared" si="38"/>
        <v>20</v>
      </c>
      <c r="V317" s="3">
        <f>INPUT!$G$4*60</f>
        <v>352.2</v>
      </c>
      <c r="Y317" s="6"/>
      <c r="AB317" s="55"/>
      <c r="AC317" s="55"/>
      <c r="AD317" s="55"/>
      <c r="AE317" s="55"/>
      <c r="AF317" s="55"/>
      <c r="AG317" s="39"/>
      <c r="AH317" s="39"/>
      <c r="AI317" s="39"/>
      <c r="AJ317" s="55"/>
      <c r="AK317" s="55"/>
      <c r="AL317" s="55"/>
      <c r="AM317" s="55"/>
      <c r="AN317" s="55"/>
      <c r="AO317" s="55"/>
      <c r="AP317" s="39"/>
      <c r="AQ317" s="39"/>
      <c r="AR317" s="39"/>
      <c r="AS317" s="39"/>
      <c r="AT317" s="39"/>
      <c r="AU317" s="39"/>
      <c r="AV317" s="39"/>
      <c r="AW317" s="39"/>
      <c r="AX317" s="55"/>
      <c r="AY317" s="55"/>
      <c r="AZ317" s="55"/>
      <c r="BA317" s="39"/>
      <c r="BB317" s="6"/>
      <c r="BC317" s="10"/>
      <c r="BD317" s="6"/>
      <c r="BE317" s="10"/>
    </row>
    <row r="318" spans="2:57">
      <c r="B318" s="29" t="s">
        <v>34</v>
      </c>
      <c r="C318" s="27">
        <f>INPUT!K316</f>
        <v>311</v>
      </c>
      <c r="D318" s="36">
        <f>INPUT!L316</f>
        <v>1.0050220312500056</v>
      </c>
      <c r="E318" s="27">
        <f t="shared" si="36"/>
        <v>1.1000000000000001</v>
      </c>
      <c r="F318" s="27">
        <f>LOOKUP(E318,PROCESSES1!$H$6:$H$34,PROCESSES1!$J$6:$J$34)</f>
        <v>378</v>
      </c>
      <c r="G318" s="27">
        <f>LOOKUP(E318,PROCESSES1!$H$6:$H$35,PROCESSES1!$L$6:$L$35)</f>
        <v>170</v>
      </c>
      <c r="J318" s="29" t="s">
        <v>34</v>
      </c>
      <c r="K318" s="36">
        <f>INPUT!K316</f>
        <v>311</v>
      </c>
      <c r="L318" s="36">
        <f>INPUT!M316</f>
        <v>0.99187993733228019</v>
      </c>
      <c r="M318" s="36">
        <f t="shared" si="37"/>
        <v>0.9</v>
      </c>
      <c r="N318" s="36">
        <f>IF(M318=0,0,LOOKUP(M318,PROCESSES1!$H$6:$H$34,PROCESSES1!$J$6:$J$34))</f>
        <v>289</v>
      </c>
      <c r="O318" s="36">
        <f>IF(M318=0,0,LOOKUP(M318,PROCESSES1!$H$6:$H$35,PROCESSES1!$L$6:$L$35))</f>
        <v>130</v>
      </c>
      <c r="R318" s="29" t="s">
        <v>34</v>
      </c>
      <c r="S318" s="70">
        <f t="shared" si="34"/>
        <v>130</v>
      </c>
      <c r="T318" s="70">
        <f t="shared" si="35"/>
        <v>170</v>
      </c>
      <c r="U318" s="70">
        <f t="shared" si="38"/>
        <v>40</v>
      </c>
      <c r="V318" s="3">
        <f>INPUT!$G$4*60</f>
        <v>352.2</v>
      </c>
      <c r="Y318" s="6"/>
      <c r="AB318" s="55"/>
      <c r="AC318" s="55"/>
      <c r="AD318" s="55"/>
      <c r="AE318" s="55"/>
      <c r="AF318" s="55"/>
      <c r="AG318" s="39"/>
      <c r="AH318" s="39"/>
      <c r="AI318" s="39"/>
      <c r="AJ318" s="55"/>
      <c r="AK318" s="55"/>
      <c r="AL318" s="55"/>
      <c r="AM318" s="55"/>
      <c r="AN318" s="55"/>
      <c r="AO318" s="55"/>
      <c r="AP318" s="39"/>
      <c r="AQ318" s="39"/>
      <c r="AR318" s="39"/>
      <c r="AS318" s="39"/>
      <c r="AT318" s="39"/>
      <c r="AU318" s="39"/>
      <c r="AV318" s="39"/>
      <c r="AW318" s="39"/>
      <c r="AX318" s="55"/>
      <c r="AY318" s="55"/>
      <c r="AZ318" s="55"/>
      <c r="BA318" s="39"/>
      <c r="BB318" s="6"/>
      <c r="BC318" s="10"/>
      <c r="BD318" s="6"/>
      <c r="BE318" s="10"/>
    </row>
    <row r="319" spans="2:57">
      <c r="B319" s="29" t="s">
        <v>35</v>
      </c>
      <c r="C319" s="27">
        <f>INPUT!K317</f>
        <v>312</v>
      </c>
      <c r="D319" s="36">
        <f>INPUT!L317</f>
        <v>0.69552849182533505</v>
      </c>
      <c r="E319" s="27">
        <f t="shared" si="36"/>
        <v>0.7</v>
      </c>
      <c r="F319" s="27">
        <f>LOOKUP(E319,PROCESSES1!$H$6:$H$34,PROCESSES1!$J$6:$J$34)</f>
        <v>165</v>
      </c>
      <c r="G319" s="27">
        <f>LOOKUP(E319,PROCESSES1!$H$6:$H$35,PROCESSES1!$L$6:$L$35)</f>
        <v>74</v>
      </c>
      <c r="J319" s="29" t="s">
        <v>35</v>
      </c>
      <c r="K319" s="36">
        <f>INPUT!K317</f>
        <v>312</v>
      </c>
      <c r="L319" s="36">
        <f>INPUT!M317</f>
        <v>0.68653653282899652</v>
      </c>
      <c r="M319" s="36">
        <f t="shared" si="37"/>
        <v>0.6</v>
      </c>
      <c r="N319" s="36">
        <f>IF(M319=0,0,LOOKUP(M319,PROCESSES1!$H$6:$H$34,PROCESSES1!$J$6:$J$34))</f>
        <v>165</v>
      </c>
      <c r="O319" s="36">
        <f>IF(M319=0,0,LOOKUP(M319,PROCESSES1!$H$6:$H$35,PROCESSES1!$L$6:$L$35))</f>
        <v>74</v>
      </c>
      <c r="R319" s="29" t="s">
        <v>35</v>
      </c>
      <c r="S319" s="70">
        <f t="shared" si="34"/>
        <v>74</v>
      </c>
      <c r="T319" s="70">
        <f t="shared" si="35"/>
        <v>74</v>
      </c>
      <c r="U319" s="70">
        <f t="shared" si="38"/>
        <v>0</v>
      </c>
      <c r="V319" s="3">
        <f>INPUT!$G$4*60</f>
        <v>352.2</v>
      </c>
      <c r="Y319" s="6"/>
      <c r="AB319" s="55"/>
      <c r="AC319" s="55"/>
      <c r="AD319" s="55"/>
      <c r="AE319" s="55"/>
      <c r="AF319" s="55"/>
      <c r="AG319" s="39"/>
      <c r="AH319" s="39"/>
      <c r="AI319" s="39"/>
      <c r="AJ319" s="55"/>
      <c r="AK319" s="55"/>
      <c r="AL319" s="55"/>
      <c r="AM319" s="55"/>
      <c r="AN319" s="55"/>
      <c r="AO319" s="55"/>
      <c r="AP319" s="39"/>
      <c r="AQ319" s="39"/>
      <c r="AR319" s="39"/>
      <c r="AS319" s="39"/>
      <c r="AT319" s="39"/>
      <c r="AU319" s="39"/>
      <c r="AV319" s="39"/>
      <c r="AW319" s="39"/>
      <c r="AX319" s="55"/>
      <c r="AY319" s="55"/>
      <c r="AZ319" s="55"/>
      <c r="BA319" s="39"/>
      <c r="BB319" s="6"/>
      <c r="BC319" s="10"/>
      <c r="BD319" s="6"/>
      <c r="BE319" s="10"/>
    </row>
    <row r="320" spans="2:57">
      <c r="B320" s="28" t="s">
        <v>24</v>
      </c>
      <c r="C320" s="27">
        <f>INPUT!K318</f>
        <v>313</v>
      </c>
      <c r="D320" s="36">
        <f>INPUT!L318</f>
        <v>9.9836625620861486E-2</v>
      </c>
      <c r="E320" s="27">
        <f t="shared" si="36"/>
        <v>0.1</v>
      </c>
      <c r="F320" s="27">
        <f>LOOKUP(E320,PROCESSES1!$H$6:$H$34,PROCESSES1!$J$6:$J$34)</f>
        <v>23</v>
      </c>
      <c r="G320" s="27">
        <f>LOOKUP(E320,PROCESSES1!$H$6:$H$35,PROCESSES1!$L$6:$L$35)</f>
        <v>10</v>
      </c>
      <c r="J320" s="28" t="s">
        <v>24</v>
      </c>
      <c r="K320" s="36">
        <f>INPUT!K318</f>
        <v>313</v>
      </c>
      <c r="L320" s="36">
        <f>INPUT!M318</f>
        <v>9.8327485649448043E-2</v>
      </c>
      <c r="M320" s="36">
        <f t="shared" si="37"/>
        <v>0</v>
      </c>
      <c r="N320" s="36">
        <f>IF(M320=0,0,LOOKUP(M320,PROCESSES1!$H$6:$H$34,PROCESSES1!$J$6:$J$34))</f>
        <v>0</v>
      </c>
      <c r="O320" s="36">
        <f>IF(M320=0,0,LOOKUP(M320,PROCESSES1!$H$6:$H$35,PROCESSES1!$L$6:$L$35))</f>
        <v>0</v>
      </c>
      <c r="R320" s="28" t="s">
        <v>24</v>
      </c>
      <c r="S320" s="70">
        <f t="shared" si="34"/>
        <v>0</v>
      </c>
      <c r="T320" s="70">
        <f t="shared" si="35"/>
        <v>10</v>
      </c>
      <c r="U320" s="70">
        <f t="shared" si="38"/>
        <v>10</v>
      </c>
      <c r="V320" s="3">
        <f>INPUT!$G$4*60</f>
        <v>352.2</v>
      </c>
      <c r="Y320" s="6"/>
      <c r="AB320" s="55"/>
      <c r="AC320" s="55"/>
      <c r="AD320" s="55"/>
      <c r="AE320" s="55"/>
      <c r="AF320" s="55"/>
      <c r="AG320" s="39"/>
      <c r="AH320" s="39"/>
      <c r="AI320" s="39"/>
      <c r="AJ320" s="55"/>
      <c r="AK320" s="55"/>
      <c r="AL320" s="55"/>
      <c r="AM320" s="55"/>
      <c r="AN320" s="55"/>
      <c r="AO320" s="55"/>
      <c r="AP320" s="39"/>
      <c r="AQ320" s="39"/>
      <c r="AR320" s="39"/>
      <c r="AS320" s="39"/>
      <c r="AT320" s="39"/>
      <c r="AU320" s="39"/>
      <c r="AV320" s="39"/>
      <c r="AW320" s="39"/>
      <c r="AX320" s="55"/>
      <c r="AY320" s="55"/>
      <c r="AZ320" s="55"/>
      <c r="BA320" s="39"/>
      <c r="BB320" s="6"/>
      <c r="BC320" s="10"/>
      <c r="BD320" s="6"/>
      <c r="BE320" s="10"/>
    </row>
    <row r="321" spans="2:57">
      <c r="B321" s="28" t="s">
        <v>25</v>
      </c>
      <c r="C321" s="27">
        <f>INPUT!K319</f>
        <v>314</v>
      </c>
      <c r="D321" s="36">
        <f>INPUT!L319</f>
        <v>0.10649240066225218</v>
      </c>
      <c r="E321" s="27">
        <f t="shared" si="36"/>
        <v>0.2</v>
      </c>
      <c r="F321" s="27">
        <f>LOOKUP(E321,PROCESSES1!$H$6:$H$34,PROCESSES1!$J$6:$J$34)</f>
        <v>41</v>
      </c>
      <c r="G321" s="27">
        <f>LOOKUP(E321,PROCESSES1!$H$6:$H$35,PROCESSES1!$L$6:$L$35)</f>
        <v>19</v>
      </c>
      <c r="J321" s="28" t="s">
        <v>25</v>
      </c>
      <c r="K321" s="36">
        <f>INPUT!K319</f>
        <v>314</v>
      </c>
      <c r="L321" s="36">
        <f>INPUT!M319</f>
        <v>0.10548630734797665</v>
      </c>
      <c r="M321" s="36">
        <f t="shared" si="37"/>
        <v>0.1</v>
      </c>
      <c r="N321" s="36">
        <f>IF(M321=0,0,LOOKUP(M321,PROCESSES1!$H$6:$H$34,PROCESSES1!$J$6:$J$34))</f>
        <v>23</v>
      </c>
      <c r="O321" s="36">
        <f>IF(M321=0,0,LOOKUP(M321,PROCESSES1!$H$6:$H$35,PROCESSES1!$L$6:$L$35))</f>
        <v>10</v>
      </c>
      <c r="R321" s="28" t="s">
        <v>25</v>
      </c>
      <c r="S321" s="70">
        <f t="shared" si="34"/>
        <v>10</v>
      </c>
      <c r="T321" s="70">
        <f t="shared" si="35"/>
        <v>19</v>
      </c>
      <c r="U321" s="70">
        <f t="shared" si="38"/>
        <v>9</v>
      </c>
      <c r="V321" s="3">
        <f>INPUT!$G$4*60</f>
        <v>352.2</v>
      </c>
      <c r="Y321" s="6"/>
      <c r="AB321" s="55"/>
      <c r="AC321" s="55"/>
      <c r="AD321" s="55"/>
      <c r="AE321" s="55"/>
      <c r="AF321" s="55"/>
      <c r="AG321" s="39"/>
      <c r="AH321" s="39"/>
      <c r="AI321" s="39"/>
      <c r="AJ321" s="55"/>
      <c r="AK321" s="55"/>
      <c r="AL321" s="55"/>
      <c r="AM321" s="55"/>
      <c r="AN321" s="55"/>
      <c r="AO321" s="55"/>
      <c r="AP321" s="39"/>
      <c r="AQ321" s="39"/>
      <c r="AR321" s="39"/>
      <c r="AS321" s="39"/>
      <c r="AT321" s="39"/>
      <c r="AU321" s="39"/>
      <c r="AV321" s="39"/>
      <c r="AW321" s="39"/>
      <c r="AX321" s="55"/>
      <c r="AY321" s="55"/>
      <c r="AZ321" s="55"/>
      <c r="BA321" s="39"/>
      <c r="BB321" s="6"/>
      <c r="BC321" s="10"/>
      <c r="BD321" s="6"/>
      <c r="BE321" s="10"/>
    </row>
    <row r="322" spans="2:57">
      <c r="B322" s="28" t="s">
        <v>26</v>
      </c>
      <c r="C322" s="27">
        <f>INPUT!K320</f>
        <v>315</v>
      </c>
      <c r="D322" s="36">
        <f>INPUT!L320</f>
        <v>1.0183335813327872</v>
      </c>
      <c r="E322" s="27">
        <f t="shared" si="36"/>
        <v>1.1000000000000001</v>
      </c>
      <c r="F322" s="27">
        <f>LOOKUP(E322,PROCESSES1!$H$6:$H$34,PROCESSES1!$J$6:$J$34)</f>
        <v>378</v>
      </c>
      <c r="G322" s="27">
        <f>LOOKUP(E322,PROCESSES1!$H$6:$H$35,PROCESSES1!$L$6:$L$35)</f>
        <v>170</v>
      </c>
      <c r="J322" s="28" t="s">
        <v>26</v>
      </c>
      <c r="K322" s="36">
        <f>INPUT!K320</f>
        <v>315</v>
      </c>
      <c r="L322" s="36">
        <f>INPUT!M320</f>
        <v>1.0032421816186525</v>
      </c>
      <c r="M322" s="36">
        <f t="shared" si="37"/>
        <v>1</v>
      </c>
      <c r="N322" s="36">
        <f>IF(M322=0,0,LOOKUP(M322,PROCESSES1!$H$6:$H$34,PROCESSES1!$J$6:$J$34))</f>
        <v>334</v>
      </c>
      <c r="O322" s="36">
        <f>IF(M322=0,0,LOOKUP(M322,PROCESSES1!$H$6:$H$35,PROCESSES1!$L$6:$L$35))</f>
        <v>150</v>
      </c>
      <c r="R322" s="28" t="s">
        <v>26</v>
      </c>
      <c r="S322" s="70">
        <f t="shared" si="34"/>
        <v>150</v>
      </c>
      <c r="T322" s="70">
        <f t="shared" si="35"/>
        <v>170</v>
      </c>
      <c r="U322" s="70">
        <f t="shared" si="38"/>
        <v>20</v>
      </c>
      <c r="V322" s="3">
        <f>INPUT!$G$4*60</f>
        <v>352.2</v>
      </c>
      <c r="Y322" s="6"/>
      <c r="AB322" s="55"/>
      <c r="AC322" s="55"/>
      <c r="AD322" s="55"/>
      <c r="AE322" s="55"/>
      <c r="AF322" s="55"/>
      <c r="AG322" s="39"/>
      <c r="AH322" s="39"/>
      <c r="AI322" s="39"/>
      <c r="AJ322" s="55"/>
      <c r="AK322" s="55"/>
      <c r="AL322" s="55"/>
      <c r="AM322" s="55"/>
      <c r="AN322" s="55"/>
      <c r="AO322" s="55"/>
      <c r="AP322" s="39"/>
      <c r="AQ322" s="39"/>
      <c r="AR322" s="39"/>
      <c r="AS322" s="39"/>
      <c r="AT322" s="39"/>
      <c r="AU322" s="39"/>
      <c r="AV322" s="39"/>
      <c r="AW322" s="39"/>
      <c r="AX322" s="55"/>
      <c r="AY322" s="55"/>
      <c r="AZ322" s="55"/>
      <c r="BA322" s="39"/>
      <c r="BB322" s="6"/>
      <c r="BC322" s="10"/>
      <c r="BD322" s="6"/>
      <c r="BE322" s="10"/>
    </row>
    <row r="323" spans="2:57">
      <c r="B323" s="28" t="s">
        <v>27</v>
      </c>
      <c r="C323" s="27">
        <f>INPUT!K321</f>
        <v>316</v>
      </c>
      <c r="D323" s="36">
        <f>INPUT!L321</f>
        <v>1.0649240066225225</v>
      </c>
      <c r="E323" s="27">
        <f t="shared" si="36"/>
        <v>1.1000000000000001</v>
      </c>
      <c r="F323" s="27">
        <f>LOOKUP(E323,PROCESSES1!$H$6:$H$34,PROCESSES1!$J$6:$J$34)</f>
        <v>378</v>
      </c>
      <c r="G323" s="27">
        <f>LOOKUP(E323,PROCESSES1!$H$6:$H$35,PROCESSES1!$L$6:$L$35)</f>
        <v>170</v>
      </c>
      <c r="J323" s="28" t="s">
        <v>27</v>
      </c>
      <c r="K323" s="36">
        <f>INPUT!K321</f>
        <v>316</v>
      </c>
      <c r="L323" s="36">
        <f>INPUT!M321</f>
        <v>1.0490780369226813</v>
      </c>
      <c r="M323" s="36">
        <f t="shared" si="37"/>
        <v>1</v>
      </c>
      <c r="N323" s="36">
        <f>IF(M323=0,0,LOOKUP(M323,PROCESSES1!$H$6:$H$34,PROCESSES1!$J$6:$J$34))</f>
        <v>334</v>
      </c>
      <c r="O323" s="36">
        <f>IF(M323=0,0,LOOKUP(M323,PROCESSES1!$H$6:$H$35,PROCESSES1!$L$6:$L$35))</f>
        <v>150</v>
      </c>
      <c r="R323" s="28" t="s">
        <v>27</v>
      </c>
      <c r="S323" s="70">
        <f t="shared" si="34"/>
        <v>150</v>
      </c>
      <c r="T323" s="70">
        <f t="shared" si="35"/>
        <v>170</v>
      </c>
      <c r="U323" s="70">
        <f t="shared" si="38"/>
        <v>20</v>
      </c>
      <c r="V323" s="3">
        <f>INPUT!$G$4*60</f>
        <v>352.2</v>
      </c>
      <c r="Y323" s="6"/>
      <c r="AB323" s="55"/>
      <c r="AC323" s="55"/>
      <c r="AD323" s="55"/>
      <c r="AE323" s="55"/>
      <c r="AF323" s="55"/>
      <c r="AG323" s="39"/>
      <c r="AH323" s="39"/>
      <c r="AI323" s="39"/>
      <c r="AJ323" s="55"/>
      <c r="AK323" s="55"/>
      <c r="AL323" s="55"/>
      <c r="AM323" s="55"/>
      <c r="AN323" s="55"/>
      <c r="AO323" s="55"/>
      <c r="AP323" s="39"/>
      <c r="AQ323" s="39"/>
      <c r="AR323" s="39"/>
      <c r="AS323" s="39"/>
      <c r="AT323" s="39"/>
      <c r="AU323" s="39"/>
      <c r="AV323" s="39"/>
      <c r="AW323" s="39"/>
      <c r="AX323" s="55"/>
      <c r="AY323" s="55"/>
      <c r="AZ323" s="55"/>
      <c r="BA323" s="39"/>
      <c r="BB323" s="6"/>
      <c r="BC323" s="10"/>
      <c r="BD323" s="6"/>
      <c r="BE323" s="10"/>
    </row>
    <row r="324" spans="2:57">
      <c r="B324" s="28" t="s">
        <v>28</v>
      </c>
      <c r="C324" s="27">
        <f>INPUT!K322</f>
        <v>317</v>
      </c>
      <c r="D324" s="36">
        <f>INPUT!L322</f>
        <v>0.9184969557119258</v>
      </c>
      <c r="E324" s="27">
        <f t="shared" si="36"/>
        <v>1</v>
      </c>
      <c r="F324" s="27">
        <f>LOOKUP(E324,PROCESSES1!$H$6:$H$34,PROCESSES1!$J$6:$J$34)</f>
        <v>334</v>
      </c>
      <c r="G324" s="27">
        <f>LOOKUP(E324,PROCESSES1!$H$6:$H$35,PROCESSES1!$L$6:$L$35)</f>
        <v>150</v>
      </c>
      <c r="J324" s="28" t="s">
        <v>28</v>
      </c>
      <c r="K324" s="36">
        <f>INPUT!K322</f>
        <v>317</v>
      </c>
      <c r="L324" s="36">
        <f>INPUT!M322</f>
        <v>0.9049146959692046</v>
      </c>
      <c r="M324" s="36">
        <f t="shared" si="37"/>
        <v>0.9</v>
      </c>
      <c r="N324" s="36">
        <f>IF(M324=0,0,LOOKUP(M324,PROCESSES1!$H$6:$H$34,PROCESSES1!$J$6:$J$34))</f>
        <v>289</v>
      </c>
      <c r="O324" s="36">
        <f>IF(M324=0,0,LOOKUP(M324,PROCESSES1!$H$6:$H$35,PROCESSES1!$L$6:$L$35))</f>
        <v>130</v>
      </c>
      <c r="R324" s="28" t="s">
        <v>28</v>
      </c>
      <c r="S324" s="70">
        <f t="shared" si="34"/>
        <v>130</v>
      </c>
      <c r="T324" s="70">
        <f t="shared" si="35"/>
        <v>150</v>
      </c>
      <c r="U324" s="70">
        <f t="shared" si="38"/>
        <v>20</v>
      </c>
      <c r="V324" s="3">
        <f>INPUT!$G$4*60</f>
        <v>352.2</v>
      </c>
      <c r="Y324" s="6"/>
      <c r="AB324" s="55"/>
      <c r="AC324" s="55"/>
      <c r="AD324" s="55"/>
      <c r="AE324" s="55"/>
      <c r="AF324" s="55"/>
      <c r="AG324" s="39"/>
      <c r="AH324" s="39"/>
      <c r="AI324" s="39"/>
      <c r="AJ324" s="55"/>
      <c r="AK324" s="55"/>
      <c r="AL324" s="55"/>
      <c r="AM324" s="55"/>
      <c r="AN324" s="55"/>
      <c r="AO324" s="55"/>
      <c r="AP324" s="39"/>
      <c r="AQ324" s="39"/>
      <c r="AR324" s="39"/>
      <c r="AS324" s="39"/>
      <c r="AT324" s="39"/>
      <c r="AU324" s="39"/>
      <c r="AV324" s="39"/>
      <c r="AW324" s="39"/>
      <c r="AX324" s="55"/>
      <c r="AY324" s="55"/>
      <c r="AZ324" s="55"/>
      <c r="BA324" s="39"/>
      <c r="BB324" s="6"/>
      <c r="BC324" s="10"/>
      <c r="BD324" s="6"/>
      <c r="BE324" s="10"/>
    </row>
    <row r="325" spans="2:57">
      <c r="B325" s="28" t="s">
        <v>29</v>
      </c>
      <c r="C325" s="27">
        <f>INPUT!K323</f>
        <v>318</v>
      </c>
      <c r="D325" s="36">
        <f>INPUT!L323</f>
        <v>0.40600227752483675</v>
      </c>
      <c r="E325" s="27">
        <f t="shared" si="36"/>
        <v>0.5</v>
      </c>
      <c r="F325" s="27">
        <f>LOOKUP(E325,PROCESSES1!$H$6:$H$34,PROCESSES1!$J$6:$J$34)</f>
        <v>129</v>
      </c>
      <c r="G325" s="27">
        <f>LOOKUP(E325,PROCESSES1!$H$6:$H$35,PROCESSES1!$L$6:$L$35)</f>
        <v>58</v>
      </c>
      <c r="J325" s="28" t="s">
        <v>29</v>
      </c>
      <c r="K325" s="36">
        <f>INPUT!K323</f>
        <v>318</v>
      </c>
      <c r="L325" s="36">
        <f>INPUT!M323</f>
        <v>0.39996571763918287</v>
      </c>
      <c r="M325" s="36">
        <f t="shared" si="37"/>
        <v>0.3</v>
      </c>
      <c r="N325" s="36">
        <f>IF(M325=0,0,LOOKUP(M325,PROCESSES1!$H$6:$H$34,PROCESSES1!$J$6:$J$34))</f>
        <v>41</v>
      </c>
      <c r="O325" s="36">
        <f>IF(M325=0,0,LOOKUP(M325,PROCESSES1!$H$6:$H$35,PROCESSES1!$L$6:$L$35))</f>
        <v>19</v>
      </c>
      <c r="R325" s="28" t="s">
        <v>29</v>
      </c>
      <c r="S325" s="70">
        <f t="shared" si="34"/>
        <v>19</v>
      </c>
      <c r="T325" s="70">
        <f t="shared" si="35"/>
        <v>58</v>
      </c>
      <c r="U325" s="70">
        <f t="shared" si="38"/>
        <v>39</v>
      </c>
      <c r="V325" s="3">
        <f>INPUT!$G$4*60</f>
        <v>352.2</v>
      </c>
      <c r="Y325" s="6"/>
      <c r="AB325" s="55"/>
      <c r="AC325" s="55"/>
      <c r="AD325" s="55"/>
      <c r="AE325" s="55"/>
      <c r="AF325" s="55"/>
      <c r="AG325" s="39"/>
      <c r="AH325" s="39"/>
      <c r="AI325" s="39"/>
      <c r="AJ325" s="55"/>
      <c r="AK325" s="55"/>
      <c r="AL325" s="55"/>
      <c r="AM325" s="55"/>
      <c r="AN325" s="55"/>
      <c r="AO325" s="55"/>
      <c r="AP325" s="39"/>
      <c r="AQ325" s="39"/>
      <c r="AR325" s="39"/>
      <c r="AS325" s="39"/>
      <c r="AT325" s="39"/>
      <c r="AU325" s="39"/>
      <c r="AV325" s="39"/>
      <c r="AW325" s="39"/>
      <c r="AX325" s="55"/>
      <c r="AY325" s="55"/>
      <c r="AZ325" s="55"/>
      <c r="BA325" s="39"/>
      <c r="BB325" s="6"/>
      <c r="BC325" s="10"/>
      <c r="BD325" s="6"/>
      <c r="BE325" s="10"/>
    </row>
    <row r="326" spans="2:57">
      <c r="B326" s="28" t="s">
        <v>30</v>
      </c>
      <c r="C326" s="27">
        <f>INPUT!K324</f>
        <v>319</v>
      </c>
      <c r="D326" s="36">
        <f>INPUT!L324</f>
        <v>5.3246200331126127E-2</v>
      </c>
      <c r="E326" s="27">
        <f t="shared" si="36"/>
        <v>0.1</v>
      </c>
      <c r="F326" s="27">
        <f>LOOKUP(E326,PROCESSES1!$H$6:$H$34,PROCESSES1!$J$6:$J$34)</f>
        <v>23</v>
      </c>
      <c r="G326" s="27">
        <f>LOOKUP(E326,PROCESSES1!$H$6:$H$35,PROCESSES1!$L$6:$L$35)</f>
        <v>10</v>
      </c>
      <c r="J326" s="28" t="s">
        <v>30</v>
      </c>
      <c r="K326" s="36">
        <f>INPUT!K324</f>
        <v>319</v>
      </c>
      <c r="L326" s="36">
        <f>INPUT!M324</f>
        <v>5.2491630345419399E-2</v>
      </c>
      <c r="M326" s="36">
        <f t="shared" si="37"/>
        <v>0</v>
      </c>
      <c r="N326" s="36">
        <f>IF(M326=0,0,LOOKUP(M326,PROCESSES1!$H$6:$H$34,PROCESSES1!$J$6:$J$34))</f>
        <v>0</v>
      </c>
      <c r="O326" s="36">
        <f>IF(M326=0,0,LOOKUP(M326,PROCESSES1!$H$6:$H$35,PROCESSES1!$L$6:$L$35))</f>
        <v>0</v>
      </c>
      <c r="R326" s="28" t="s">
        <v>30</v>
      </c>
      <c r="S326" s="70">
        <f t="shared" si="34"/>
        <v>0</v>
      </c>
      <c r="T326" s="70">
        <f t="shared" si="35"/>
        <v>10</v>
      </c>
      <c r="U326" s="70">
        <f t="shared" si="38"/>
        <v>10</v>
      </c>
      <c r="V326" s="3">
        <f>INPUT!$G$4*60</f>
        <v>352.2</v>
      </c>
      <c r="Y326" s="6"/>
      <c r="AB326" s="55"/>
      <c r="AC326" s="55"/>
      <c r="AD326" s="55"/>
      <c r="AE326" s="55"/>
      <c r="AF326" s="55"/>
      <c r="AG326" s="39"/>
      <c r="AH326" s="39"/>
      <c r="AI326" s="39"/>
      <c r="AJ326" s="55"/>
      <c r="AK326" s="55"/>
      <c r="AL326" s="55"/>
      <c r="AM326" s="55"/>
      <c r="AN326" s="55"/>
      <c r="AO326" s="55"/>
      <c r="AP326" s="39"/>
      <c r="AQ326" s="39"/>
      <c r="AR326" s="39"/>
      <c r="AS326" s="39"/>
      <c r="AT326" s="39"/>
      <c r="AU326" s="39"/>
      <c r="AV326" s="39"/>
      <c r="AW326" s="39"/>
      <c r="AX326" s="55"/>
      <c r="AY326" s="55"/>
      <c r="AZ326" s="55"/>
      <c r="BA326" s="39"/>
      <c r="BB326" s="6"/>
      <c r="BC326" s="10"/>
      <c r="BD326" s="6"/>
      <c r="BE326" s="10"/>
    </row>
    <row r="327" spans="2:57">
      <c r="B327" s="28" t="s">
        <v>31</v>
      </c>
      <c r="C327" s="27">
        <f>INPUT!K325</f>
        <v>320</v>
      </c>
      <c r="D327" s="36">
        <f>INPUT!L325</f>
        <v>0.41265805256622745</v>
      </c>
      <c r="E327" s="27">
        <f t="shared" si="36"/>
        <v>0.5</v>
      </c>
      <c r="F327" s="27">
        <f>LOOKUP(E327,PROCESSES1!$H$6:$H$34,PROCESSES1!$J$6:$J$34)</f>
        <v>129</v>
      </c>
      <c r="G327" s="27">
        <f>LOOKUP(E327,PROCESSES1!$H$6:$H$35,PROCESSES1!$L$6:$L$35)</f>
        <v>58</v>
      </c>
      <c r="J327" s="28" t="s">
        <v>31</v>
      </c>
      <c r="K327" s="36">
        <f>INPUT!K325</f>
        <v>320</v>
      </c>
      <c r="L327" s="36">
        <f>INPUT!M325</f>
        <v>0.40662149268057363</v>
      </c>
      <c r="M327" s="36">
        <f t="shared" si="37"/>
        <v>0.4</v>
      </c>
      <c r="N327" s="36">
        <f>IF(M327=0,0,LOOKUP(M327,PROCESSES1!$H$6:$H$34,PROCESSES1!$J$6:$J$34))</f>
        <v>95</v>
      </c>
      <c r="O327" s="36">
        <f>IF(M327=0,0,LOOKUP(M327,PROCESSES1!$H$6:$H$35,PROCESSES1!$L$6:$L$35))</f>
        <v>43</v>
      </c>
      <c r="R327" s="28" t="s">
        <v>31</v>
      </c>
      <c r="S327" s="70">
        <f t="shared" si="34"/>
        <v>43</v>
      </c>
      <c r="T327" s="70">
        <f t="shared" si="35"/>
        <v>58</v>
      </c>
      <c r="U327" s="70">
        <f t="shared" si="38"/>
        <v>15</v>
      </c>
      <c r="V327" s="3">
        <f>INPUT!$G$4*60</f>
        <v>352.2</v>
      </c>
      <c r="Y327" s="6"/>
      <c r="AB327" s="55"/>
      <c r="AC327" s="55"/>
      <c r="AD327" s="55"/>
      <c r="AE327" s="55"/>
      <c r="AF327" s="55"/>
      <c r="AG327" s="39"/>
      <c r="AH327" s="39"/>
      <c r="AI327" s="39"/>
      <c r="AJ327" s="55"/>
      <c r="AK327" s="55"/>
      <c r="AL327" s="55"/>
      <c r="AM327" s="55"/>
      <c r="AN327" s="55"/>
      <c r="AO327" s="55"/>
      <c r="AP327" s="39"/>
      <c r="AQ327" s="39"/>
      <c r="AR327" s="39"/>
      <c r="AS327" s="39"/>
      <c r="AT327" s="39"/>
      <c r="AU327" s="39"/>
      <c r="AV327" s="39"/>
      <c r="AW327" s="39"/>
      <c r="AX327" s="55"/>
      <c r="AY327" s="55"/>
      <c r="AZ327" s="55"/>
      <c r="BA327" s="39"/>
      <c r="BB327" s="6"/>
      <c r="BC327" s="10"/>
      <c r="BD327" s="6"/>
      <c r="BE327" s="10"/>
    </row>
    <row r="328" spans="2:57">
      <c r="B328" s="28" t="s">
        <v>32</v>
      </c>
      <c r="C328" s="27">
        <f>INPUT!K326</f>
        <v>321</v>
      </c>
      <c r="D328" s="36">
        <f>INPUT!L326</f>
        <v>0.75875835471854725</v>
      </c>
      <c r="E328" s="27">
        <f t="shared" si="36"/>
        <v>0.79999999999999993</v>
      </c>
      <c r="F328" s="27">
        <f>LOOKUP(E328,PROCESSES1!$H$6:$H$34,PROCESSES1!$J$6:$J$34)</f>
        <v>204</v>
      </c>
      <c r="G328" s="27">
        <f>LOOKUP(E328,PROCESSES1!$H$6:$H$35,PROCESSES1!$L$6:$L$35)</f>
        <v>92</v>
      </c>
      <c r="J328" s="28" t="s">
        <v>32</v>
      </c>
      <c r="K328" s="36">
        <f>INPUT!K326</f>
        <v>321</v>
      </c>
      <c r="L328" s="36">
        <f>INPUT!M326</f>
        <v>0.74743980493294648</v>
      </c>
      <c r="M328" s="36">
        <f t="shared" si="37"/>
        <v>0.7</v>
      </c>
      <c r="N328" s="36">
        <f>IF(M328=0,0,LOOKUP(M328,PROCESSES1!$H$6:$H$34,PROCESSES1!$J$6:$J$34))</f>
        <v>165</v>
      </c>
      <c r="O328" s="36">
        <f>IF(M328=0,0,LOOKUP(M328,PROCESSES1!$H$6:$H$35,PROCESSES1!$L$6:$L$35))</f>
        <v>74</v>
      </c>
      <c r="R328" s="28" t="s">
        <v>32</v>
      </c>
      <c r="S328" s="70">
        <f t="shared" ref="S328:S367" si="39">MIN(O328)</f>
        <v>74</v>
      </c>
      <c r="T328" s="70">
        <f t="shared" ref="T328:T367" si="40">G328</f>
        <v>92</v>
      </c>
      <c r="U328" s="70">
        <f t="shared" si="38"/>
        <v>18</v>
      </c>
      <c r="V328" s="3">
        <f>INPUT!$G$4*60</f>
        <v>352.2</v>
      </c>
      <c r="Y328" s="6"/>
      <c r="AB328" s="55"/>
      <c r="AC328" s="55"/>
      <c r="AD328" s="55"/>
      <c r="AE328" s="55"/>
      <c r="AF328" s="55"/>
      <c r="AG328" s="39"/>
      <c r="AH328" s="39"/>
      <c r="AI328" s="39"/>
      <c r="AJ328" s="55"/>
      <c r="AK328" s="55"/>
      <c r="AL328" s="55"/>
      <c r="AM328" s="55"/>
      <c r="AN328" s="55"/>
      <c r="AO328" s="55"/>
      <c r="AP328" s="39"/>
      <c r="AQ328" s="39"/>
      <c r="AR328" s="39"/>
      <c r="AS328" s="39"/>
      <c r="AT328" s="39"/>
      <c r="AU328" s="39"/>
      <c r="AV328" s="39"/>
      <c r="AW328" s="39"/>
      <c r="AX328" s="55"/>
      <c r="AY328" s="55"/>
      <c r="AZ328" s="55"/>
      <c r="BA328" s="39"/>
      <c r="BB328" s="6"/>
      <c r="BC328" s="10"/>
      <c r="BD328" s="6"/>
      <c r="BE328" s="10"/>
    </row>
    <row r="329" spans="2:57">
      <c r="B329" s="28" t="s">
        <v>33</v>
      </c>
      <c r="C329" s="27">
        <f>INPUT!K327</f>
        <v>322</v>
      </c>
      <c r="D329" s="36">
        <f>INPUT!L327</f>
        <v>1.0183335813327872</v>
      </c>
      <c r="E329" s="27">
        <f t="shared" ref="E329:E367" si="41">ROUNDUP(D329,1)</f>
        <v>1.1000000000000001</v>
      </c>
      <c r="F329" s="27">
        <f>LOOKUP(E329,PROCESSES1!$H$6:$H$34,PROCESSES1!$J$6:$J$34)</f>
        <v>378</v>
      </c>
      <c r="G329" s="27">
        <f>LOOKUP(E329,PROCESSES1!$H$6:$H$35,PROCESSES1!$L$6:$L$35)</f>
        <v>170</v>
      </c>
      <c r="J329" s="28" t="s">
        <v>33</v>
      </c>
      <c r="K329" s="36">
        <f>INPUT!K327</f>
        <v>322</v>
      </c>
      <c r="L329" s="36">
        <f>INPUT!M327</f>
        <v>1.0032421816186525</v>
      </c>
      <c r="M329" s="36">
        <f t="shared" ref="M329:M367" si="42">ROUNDDOWN(L329,1)</f>
        <v>1</v>
      </c>
      <c r="N329" s="36">
        <f>IF(M329=0,0,LOOKUP(M329,PROCESSES1!$H$6:$H$34,PROCESSES1!$J$6:$J$34))</f>
        <v>334</v>
      </c>
      <c r="O329" s="36">
        <f>IF(M329=0,0,LOOKUP(M329,PROCESSES1!$H$6:$H$35,PROCESSES1!$L$6:$L$35))</f>
        <v>150</v>
      </c>
      <c r="R329" s="28" t="s">
        <v>33</v>
      </c>
      <c r="S329" s="70">
        <f t="shared" si="39"/>
        <v>150</v>
      </c>
      <c r="T329" s="70">
        <f t="shared" si="40"/>
        <v>170</v>
      </c>
      <c r="U329" s="70">
        <f t="shared" ref="U329:U367" si="43">ROUNDUP((T329-S329),0)</f>
        <v>20</v>
      </c>
      <c r="V329" s="3">
        <f>INPUT!$G$4*60</f>
        <v>352.2</v>
      </c>
      <c r="Y329" s="6"/>
      <c r="AB329" s="55"/>
      <c r="AC329" s="55"/>
      <c r="AD329" s="55"/>
      <c r="AE329" s="55"/>
      <c r="AF329" s="55"/>
      <c r="AG329" s="39"/>
      <c r="AH329" s="39"/>
      <c r="AI329" s="39"/>
      <c r="AJ329" s="55"/>
      <c r="AK329" s="55"/>
      <c r="AL329" s="55"/>
      <c r="AM329" s="55"/>
      <c r="AN329" s="55"/>
      <c r="AO329" s="55"/>
      <c r="AP329" s="39"/>
      <c r="AQ329" s="39"/>
      <c r="AR329" s="39"/>
      <c r="AS329" s="39"/>
      <c r="AT329" s="39"/>
      <c r="AU329" s="39"/>
      <c r="AV329" s="39"/>
      <c r="AW329" s="39"/>
      <c r="AX329" s="55"/>
      <c r="AY329" s="55"/>
      <c r="AZ329" s="55"/>
      <c r="BA329" s="39"/>
      <c r="BB329" s="6"/>
      <c r="BC329" s="10"/>
      <c r="BD329" s="6"/>
      <c r="BE329" s="10"/>
    </row>
    <row r="330" spans="2:57">
      <c r="B330" s="28" t="s">
        <v>34</v>
      </c>
      <c r="C330" s="27">
        <f>INPUT!K328</f>
        <v>323</v>
      </c>
      <c r="D330" s="36">
        <f>INPUT!L328</f>
        <v>0.96508738100166092</v>
      </c>
      <c r="E330" s="27">
        <f t="shared" si="41"/>
        <v>1</v>
      </c>
      <c r="F330" s="27">
        <f>LOOKUP(E330,PROCESSES1!$H$6:$H$34,PROCESSES1!$J$6:$J$34)</f>
        <v>334</v>
      </c>
      <c r="G330" s="27">
        <f>LOOKUP(E330,PROCESSES1!$H$6:$H$35,PROCESSES1!$L$6:$L$35)</f>
        <v>150</v>
      </c>
      <c r="J330" s="28" t="s">
        <v>34</v>
      </c>
      <c r="K330" s="36">
        <f>INPUT!K328</f>
        <v>323</v>
      </c>
      <c r="L330" s="36">
        <f>INPUT!M328</f>
        <v>0.95075055127323327</v>
      </c>
      <c r="M330" s="36">
        <f t="shared" si="42"/>
        <v>0.9</v>
      </c>
      <c r="N330" s="36">
        <f>IF(M330=0,0,LOOKUP(M330,PROCESSES1!$H$6:$H$34,PROCESSES1!$J$6:$J$34))</f>
        <v>289</v>
      </c>
      <c r="O330" s="36">
        <f>IF(M330=0,0,LOOKUP(M330,PROCESSES1!$H$6:$H$35,PROCESSES1!$L$6:$L$35))</f>
        <v>130</v>
      </c>
      <c r="R330" s="28" t="s">
        <v>34</v>
      </c>
      <c r="S330" s="70">
        <f t="shared" si="39"/>
        <v>130</v>
      </c>
      <c r="T330" s="70">
        <f t="shared" si="40"/>
        <v>150</v>
      </c>
      <c r="U330" s="70">
        <f t="shared" si="43"/>
        <v>20</v>
      </c>
      <c r="V330" s="3">
        <f>INPUT!$G$4*60</f>
        <v>352.2</v>
      </c>
      <c r="Y330" s="6"/>
      <c r="AB330" s="55"/>
      <c r="AC330" s="55"/>
      <c r="AD330" s="55"/>
      <c r="AE330" s="55"/>
      <c r="AF330" s="55"/>
      <c r="AG330" s="39"/>
      <c r="AH330" s="39"/>
      <c r="AI330" s="39"/>
      <c r="AJ330" s="55"/>
      <c r="AK330" s="55"/>
      <c r="AL330" s="55"/>
      <c r="AM330" s="55"/>
      <c r="AN330" s="55"/>
      <c r="AO330" s="55"/>
      <c r="AP330" s="39"/>
      <c r="AQ330" s="39"/>
      <c r="AR330" s="39"/>
      <c r="AS330" s="39"/>
      <c r="AT330" s="39"/>
      <c r="AU330" s="39"/>
      <c r="AV330" s="39"/>
      <c r="AW330" s="39"/>
      <c r="AX330" s="55"/>
      <c r="AY330" s="55"/>
      <c r="AZ330" s="55"/>
      <c r="BA330" s="39"/>
      <c r="BB330" s="6"/>
      <c r="BC330" s="10"/>
      <c r="BD330" s="6"/>
      <c r="BE330" s="10"/>
    </row>
    <row r="331" spans="2:57">
      <c r="B331" s="28" t="s">
        <v>35</v>
      </c>
      <c r="C331" s="27">
        <f>INPUT!K329</f>
        <v>324</v>
      </c>
      <c r="D331" s="36">
        <f>INPUT!L329</f>
        <v>0.66557750413907657</v>
      </c>
      <c r="E331" s="27">
        <f t="shared" si="41"/>
        <v>0.7</v>
      </c>
      <c r="F331" s="27">
        <f>LOOKUP(E331,PROCESSES1!$H$6:$H$34,PROCESSES1!$J$6:$J$34)</f>
        <v>165</v>
      </c>
      <c r="G331" s="27">
        <f>LOOKUP(E331,PROCESSES1!$H$6:$H$35,PROCESSES1!$L$6:$L$35)</f>
        <v>74</v>
      </c>
      <c r="J331" s="28" t="s">
        <v>35</v>
      </c>
      <c r="K331" s="36">
        <f>INPUT!K329</f>
        <v>324</v>
      </c>
      <c r="L331" s="36">
        <f>INPUT!M329</f>
        <v>0.65576809432488914</v>
      </c>
      <c r="M331" s="36">
        <f t="shared" si="42"/>
        <v>0.6</v>
      </c>
      <c r="N331" s="36">
        <f>IF(M331=0,0,LOOKUP(M331,PROCESSES1!$H$6:$H$34,PROCESSES1!$J$6:$J$34))</f>
        <v>165</v>
      </c>
      <c r="O331" s="36">
        <f>IF(M331=0,0,LOOKUP(M331,PROCESSES1!$H$6:$H$35,PROCESSES1!$L$6:$L$35))</f>
        <v>74</v>
      </c>
      <c r="R331" s="28" t="s">
        <v>35</v>
      </c>
      <c r="S331" s="70">
        <f t="shared" si="39"/>
        <v>74</v>
      </c>
      <c r="T331" s="70">
        <f t="shared" si="40"/>
        <v>74</v>
      </c>
      <c r="U331" s="70">
        <f t="shared" si="43"/>
        <v>0</v>
      </c>
      <c r="V331" s="3">
        <f>INPUT!$G$4*60</f>
        <v>352.2</v>
      </c>
      <c r="Y331" s="6"/>
      <c r="AB331" s="55"/>
      <c r="AC331" s="55"/>
      <c r="AD331" s="55"/>
      <c r="AE331" s="55"/>
      <c r="AF331" s="55"/>
      <c r="AG331" s="39"/>
      <c r="AH331" s="39"/>
      <c r="AI331" s="39"/>
      <c r="AJ331" s="55"/>
      <c r="AK331" s="55"/>
      <c r="AL331" s="55"/>
      <c r="AM331" s="55"/>
      <c r="AN331" s="55"/>
      <c r="AO331" s="55"/>
      <c r="AP331" s="39"/>
      <c r="AQ331" s="39"/>
      <c r="AR331" s="39"/>
      <c r="AS331" s="39"/>
      <c r="AT331" s="39"/>
      <c r="AU331" s="39"/>
      <c r="AV331" s="39"/>
      <c r="AW331" s="39"/>
      <c r="AX331" s="55"/>
      <c r="AY331" s="55"/>
      <c r="AZ331" s="55"/>
      <c r="BA331" s="39"/>
      <c r="BB331" s="6"/>
      <c r="BC331" s="10"/>
      <c r="BD331" s="6"/>
      <c r="BE331" s="10"/>
    </row>
    <row r="332" spans="2:57">
      <c r="B332" s="29" t="s">
        <v>24</v>
      </c>
      <c r="C332" s="27">
        <f>INPUT!K330</f>
        <v>325</v>
      </c>
      <c r="D332" s="36">
        <f>INPUT!L330</f>
        <v>9.6508738100166108E-2</v>
      </c>
      <c r="E332" s="27">
        <f t="shared" si="41"/>
        <v>0.1</v>
      </c>
      <c r="F332" s="27">
        <f>LOOKUP(E332,PROCESSES1!$H$6:$H$34,PROCESSES1!$J$6:$J$34)</f>
        <v>23</v>
      </c>
      <c r="G332" s="27">
        <f>LOOKUP(E332,PROCESSES1!$H$6:$H$35,PROCESSES1!$L$6:$L$35)</f>
        <v>10</v>
      </c>
      <c r="J332" s="29" t="s">
        <v>24</v>
      </c>
      <c r="K332" s="36">
        <f>INPUT!K330</f>
        <v>325</v>
      </c>
      <c r="L332" s="36">
        <f>INPUT!M330</f>
        <v>9.4873836464468203E-2</v>
      </c>
      <c r="M332" s="36">
        <f t="shared" si="42"/>
        <v>0</v>
      </c>
      <c r="N332" s="36">
        <f>IF(M332=0,0,LOOKUP(M332,PROCESSES1!$H$6:$H$34,PROCESSES1!$J$6:$J$34))</f>
        <v>0</v>
      </c>
      <c r="O332" s="36">
        <f>IF(M332=0,0,LOOKUP(M332,PROCESSES1!$H$6:$H$35,PROCESSES1!$L$6:$L$35))</f>
        <v>0</v>
      </c>
      <c r="R332" s="29" t="s">
        <v>24</v>
      </c>
      <c r="S332" s="70">
        <f t="shared" si="39"/>
        <v>0</v>
      </c>
      <c r="T332" s="70">
        <f t="shared" si="40"/>
        <v>10</v>
      </c>
      <c r="U332" s="70">
        <f t="shared" si="43"/>
        <v>10</v>
      </c>
      <c r="V332" s="3">
        <f>INPUT!$G$4*60</f>
        <v>352.2</v>
      </c>
      <c r="Y332" s="6"/>
      <c r="AB332" s="55"/>
      <c r="AC332" s="55"/>
      <c r="AD332" s="55"/>
      <c r="AE332" s="55"/>
      <c r="AF332" s="55"/>
      <c r="AG332" s="39"/>
      <c r="AH332" s="39"/>
      <c r="AI332" s="39"/>
      <c r="AJ332" s="55"/>
      <c r="AK332" s="55"/>
      <c r="AL332" s="55"/>
      <c r="AM332" s="55"/>
      <c r="AN332" s="55"/>
      <c r="AO332" s="55"/>
      <c r="AP332" s="39"/>
      <c r="AQ332" s="39"/>
      <c r="AR332" s="39"/>
      <c r="AS332" s="39"/>
      <c r="AT332" s="39"/>
      <c r="AU332" s="39"/>
      <c r="AV332" s="39"/>
      <c r="AW332" s="39"/>
      <c r="AX332" s="55"/>
      <c r="AY332" s="55"/>
      <c r="AZ332" s="55"/>
      <c r="BA332" s="39"/>
      <c r="BB332" s="6"/>
      <c r="BC332" s="10"/>
      <c r="BD332" s="6"/>
      <c r="BE332" s="10"/>
    </row>
    <row r="333" spans="2:57">
      <c r="B333" s="29" t="s">
        <v>25</v>
      </c>
      <c r="C333" s="27">
        <f>INPUT!K331</f>
        <v>326</v>
      </c>
      <c r="D333" s="36">
        <f>INPUT!L331</f>
        <v>0.10982028818294756</v>
      </c>
      <c r="E333" s="27">
        <f t="shared" si="41"/>
        <v>0.2</v>
      </c>
      <c r="F333" s="27">
        <f>LOOKUP(E333,PROCESSES1!$H$6:$H$34,PROCESSES1!$J$6:$J$34)</f>
        <v>41</v>
      </c>
      <c r="G333" s="27">
        <f>LOOKUP(E333,PROCESSES1!$H$6:$H$35,PROCESSES1!$L$6:$L$35)</f>
        <v>19</v>
      </c>
      <c r="J333" s="29" t="s">
        <v>25</v>
      </c>
      <c r="K333" s="36">
        <f>INPUT!K331</f>
        <v>326</v>
      </c>
      <c r="L333" s="36">
        <f>INPUT!M331</f>
        <v>0.10893995653295649</v>
      </c>
      <c r="M333" s="36">
        <f t="shared" si="42"/>
        <v>0.1</v>
      </c>
      <c r="N333" s="36">
        <f>IF(M333=0,0,LOOKUP(M333,PROCESSES1!$H$6:$H$34,PROCESSES1!$J$6:$J$34))</f>
        <v>23</v>
      </c>
      <c r="O333" s="36">
        <f>IF(M333=0,0,LOOKUP(M333,PROCESSES1!$H$6:$H$35,PROCESSES1!$L$6:$L$35))</f>
        <v>10</v>
      </c>
      <c r="R333" s="29" t="s">
        <v>25</v>
      </c>
      <c r="S333" s="70">
        <f t="shared" si="39"/>
        <v>10</v>
      </c>
      <c r="T333" s="70">
        <f t="shared" si="40"/>
        <v>19</v>
      </c>
      <c r="U333" s="70">
        <f t="shared" si="43"/>
        <v>9</v>
      </c>
      <c r="V333" s="3">
        <f>INPUT!$G$4*60</f>
        <v>352.2</v>
      </c>
      <c r="Y333" s="6"/>
      <c r="AB333" s="55"/>
      <c r="AC333" s="55"/>
      <c r="AD333" s="55"/>
      <c r="AE333" s="55"/>
      <c r="AF333" s="55"/>
      <c r="AG333" s="39"/>
      <c r="AH333" s="39"/>
      <c r="AI333" s="39"/>
      <c r="AJ333" s="55"/>
      <c r="AK333" s="55"/>
      <c r="AL333" s="55"/>
      <c r="AM333" s="55"/>
      <c r="AN333" s="55"/>
      <c r="AO333" s="55"/>
      <c r="AP333" s="39"/>
      <c r="AQ333" s="39"/>
      <c r="AR333" s="39"/>
      <c r="AS333" s="39"/>
      <c r="AT333" s="39"/>
      <c r="AU333" s="39"/>
      <c r="AV333" s="39"/>
      <c r="AW333" s="39"/>
      <c r="AX333" s="55"/>
      <c r="AY333" s="55"/>
      <c r="AZ333" s="55"/>
      <c r="BA333" s="39"/>
      <c r="BB333" s="6"/>
      <c r="BC333" s="10"/>
      <c r="BD333" s="6"/>
      <c r="BE333" s="10"/>
    </row>
    <row r="334" spans="2:57">
      <c r="B334" s="29" t="s">
        <v>26</v>
      </c>
      <c r="C334" s="27">
        <f>INPUT!K332</f>
        <v>327</v>
      </c>
      <c r="D334" s="36">
        <f>INPUT!L332</f>
        <v>0.97507104356374719</v>
      </c>
      <c r="E334" s="27">
        <f t="shared" si="41"/>
        <v>1</v>
      </c>
      <c r="F334" s="27">
        <f>LOOKUP(E334,PROCESSES1!$H$6:$H$34,PROCESSES1!$J$6:$J$34)</f>
        <v>334</v>
      </c>
      <c r="G334" s="27">
        <f>LOOKUP(E334,PROCESSES1!$H$6:$H$35,PROCESSES1!$L$6:$L$35)</f>
        <v>150</v>
      </c>
      <c r="J334" s="29" t="s">
        <v>26</v>
      </c>
      <c r="K334" s="36">
        <f>INPUT!K332</f>
        <v>327</v>
      </c>
      <c r="L334" s="36">
        <f>INPUT!M332</f>
        <v>0.95872202720676802</v>
      </c>
      <c r="M334" s="36">
        <f t="shared" si="42"/>
        <v>0.9</v>
      </c>
      <c r="N334" s="36">
        <f>IF(M334=0,0,LOOKUP(M334,PROCESSES1!$H$6:$H$34,PROCESSES1!$J$6:$J$34))</f>
        <v>289</v>
      </c>
      <c r="O334" s="36">
        <f>IF(M334=0,0,LOOKUP(M334,PROCESSES1!$H$6:$H$35,PROCESSES1!$L$6:$L$35))</f>
        <v>130</v>
      </c>
      <c r="R334" s="29" t="s">
        <v>26</v>
      </c>
      <c r="S334" s="70">
        <f t="shared" si="39"/>
        <v>130</v>
      </c>
      <c r="T334" s="70">
        <f t="shared" si="40"/>
        <v>150</v>
      </c>
      <c r="U334" s="70">
        <f t="shared" si="43"/>
        <v>20</v>
      </c>
      <c r="V334" s="3">
        <f>INPUT!$G$4*60</f>
        <v>352.2</v>
      </c>
      <c r="Y334" s="6"/>
      <c r="AB334" s="55"/>
      <c r="AC334" s="55"/>
      <c r="AD334" s="55"/>
      <c r="AE334" s="55"/>
      <c r="AF334" s="55"/>
      <c r="AG334" s="39"/>
      <c r="AH334" s="39"/>
      <c r="AI334" s="39"/>
      <c r="AJ334" s="55"/>
      <c r="AK334" s="55"/>
      <c r="AL334" s="55"/>
      <c r="AM334" s="55"/>
      <c r="AN334" s="55"/>
      <c r="AO334" s="55"/>
      <c r="AP334" s="39"/>
      <c r="AQ334" s="39"/>
      <c r="AR334" s="39"/>
      <c r="AS334" s="39"/>
      <c r="AT334" s="39"/>
      <c r="AU334" s="39"/>
      <c r="AV334" s="39"/>
      <c r="AW334" s="39"/>
      <c r="AX334" s="55"/>
      <c r="AY334" s="55"/>
      <c r="AZ334" s="55"/>
      <c r="BA334" s="39"/>
      <c r="BB334" s="6"/>
      <c r="BC334" s="10"/>
      <c r="BD334" s="6"/>
      <c r="BE334" s="10"/>
    </row>
    <row r="335" spans="2:57">
      <c r="B335" s="29" t="s">
        <v>27</v>
      </c>
      <c r="C335" s="27">
        <f>INPUT!K333</f>
        <v>328</v>
      </c>
      <c r="D335" s="36">
        <f>INPUT!L333</f>
        <v>1.0216614688534826</v>
      </c>
      <c r="E335" s="27">
        <f t="shared" si="41"/>
        <v>1.1000000000000001</v>
      </c>
      <c r="F335" s="27">
        <f>LOOKUP(E335,PROCESSES1!$H$6:$H$34,PROCESSES1!$J$6:$J$34)</f>
        <v>378</v>
      </c>
      <c r="G335" s="27">
        <f>LOOKUP(E335,PROCESSES1!$H$6:$H$35,PROCESSES1!$L$6:$L$35)</f>
        <v>170</v>
      </c>
      <c r="J335" s="29" t="s">
        <v>27</v>
      </c>
      <c r="K335" s="36">
        <f>INPUT!K333</f>
        <v>328</v>
      </c>
      <c r="L335" s="36">
        <f>INPUT!M333</f>
        <v>1.0044950016786547</v>
      </c>
      <c r="M335" s="36">
        <f t="shared" si="42"/>
        <v>1</v>
      </c>
      <c r="N335" s="36">
        <f>IF(M335=0,0,LOOKUP(M335,PROCESSES1!$H$6:$H$34,PROCESSES1!$J$6:$J$34))</f>
        <v>334</v>
      </c>
      <c r="O335" s="36">
        <f>IF(M335=0,0,LOOKUP(M335,PROCESSES1!$H$6:$H$35,PROCESSES1!$L$6:$L$35))</f>
        <v>150</v>
      </c>
      <c r="R335" s="29" t="s">
        <v>27</v>
      </c>
      <c r="S335" s="70">
        <f t="shared" si="39"/>
        <v>150</v>
      </c>
      <c r="T335" s="70">
        <f t="shared" si="40"/>
        <v>170</v>
      </c>
      <c r="U335" s="70">
        <f t="shared" si="43"/>
        <v>20</v>
      </c>
      <c r="V335" s="3">
        <f>INPUT!$G$4*60</f>
        <v>352.2</v>
      </c>
      <c r="Y335" s="6"/>
      <c r="AB335" s="55"/>
      <c r="AC335" s="55"/>
      <c r="AD335" s="55"/>
      <c r="AE335" s="55"/>
      <c r="AF335" s="55"/>
      <c r="AG335" s="39"/>
      <c r="AH335" s="39"/>
      <c r="AI335" s="39"/>
      <c r="AJ335" s="55"/>
      <c r="AK335" s="55"/>
      <c r="AL335" s="55"/>
      <c r="AM335" s="55"/>
      <c r="AN335" s="55"/>
      <c r="AO335" s="55"/>
      <c r="AP335" s="39"/>
      <c r="AQ335" s="39"/>
      <c r="AR335" s="39"/>
      <c r="AS335" s="39"/>
      <c r="AT335" s="39"/>
      <c r="AU335" s="39"/>
      <c r="AV335" s="39"/>
      <c r="AW335" s="39"/>
      <c r="AX335" s="55"/>
      <c r="AY335" s="55"/>
      <c r="AZ335" s="55"/>
      <c r="BA335" s="39"/>
      <c r="BB335" s="6"/>
      <c r="BC335" s="10"/>
      <c r="BD335" s="6"/>
      <c r="BE335" s="10"/>
    </row>
    <row r="336" spans="2:57">
      <c r="B336" s="29" t="s">
        <v>28</v>
      </c>
      <c r="C336" s="27">
        <f>INPUT!K334</f>
        <v>329</v>
      </c>
      <c r="D336" s="36">
        <f>INPUT!L334</f>
        <v>0.87856230546358116</v>
      </c>
      <c r="E336" s="27">
        <f t="shared" si="41"/>
        <v>0.9</v>
      </c>
      <c r="F336" s="27">
        <f>LOOKUP(E336,PROCESSES1!$H$6:$H$34,PROCESSES1!$J$6:$J$34)</f>
        <v>289</v>
      </c>
      <c r="G336" s="27">
        <f>LOOKUP(E336,PROCESSES1!$H$6:$H$35,PROCESSES1!$L$6:$L$35)</f>
        <v>130</v>
      </c>
      <c r="J336" s="29" t="s">
        <v>28</v>
      </c>
      <c r="K336" s="36">
        <f>INPUT!K334</f>
        <v>329</v>
      </c>
      <c r="L336" s="36">
        <f>INPUT!M334</f>
        <v>0.8638481907422999</v>
      </c>
      <c r="M336" s="36">
        <f t="shared" si="42"/>
        <v>0.8</v>
      </c>
      <c r="N336" s="36">
        <f>IF(M336=0,0,LOOKUP(M336,PROCESSES1!$H$6:$H$34,PROCESSES1!$J$6:$J$34))</f>
        <v>245</v>
      </c>
      <c r="O336" s="36">
        <f>IF(M336=0,0,LOOKUP(M336,PROCESSES1!$H$6:$H$35,PROCESSES1!$L$6:$L$35))</f>
        <v>110</v>
      </c>
      <c r="R336" s="29" t="s">
        <v>28</v>
      </c>
      <c r="S336" s="70">
        <f t="shared" si="39"/>
        <v>110</v>
      </c>
      <c r="T336" s="70">
        <f t="shared" si="40"/>
        <v>130</v>
      </c>
      <c r="U336" s="70">
        <f t="shared" si="43"/>
        <v>20</v>
      </c>
      <c r="V336" s="3">
        <f>INPUT!$G$4*60</f>
        <v>352.2</v>
      </c>
      <c r="Y336" s="6"/>
      <c r="AB336" s="55"/>
      <c r="AC336" s="55"/>
      <c r="AD336" s="55"/>
      <c r="AE336" s="55"/>
      <c r="AF336" s="55"/>
      <c r="AG336" s="39"/>
      <c r="AH336" s="39"/>
      <c r="AI336" s="39"/>
      <c r="AJ336" s="55"/>
      <c r="AK336" s="55"/>
      <c r="AL336" s="55"/>
      <c r="AM336" s="55"/>
      <c r="AN336" s="55"/>
      <c r="AO336" s="55"/>
      <c r="AP336" s="39"/>
      <c r="AQ336" s="39"/>
      <c r="AR336" s="39"/>
      <c r="AS336" s="39"/>
      <c r="AT336" s="39"/>
      <c r="AU336" s="39"/>
      <c r="AV336" s="39"/>
      <c r="AW336" s="39"/>
      <c r="AX336" s="55"/>
      <c r="AY336" s="55"/>
      <c r="AZ336" s="55"/>
      <c r="BA336" s="39"/>
      <c r="BB336" s="6"/>
      <c r="BC336" s="10"/>
      <c r="BD336" s="6"/>
      <c r="BE336" s="10"/>
    </row>
    <row r="337" spans="2:57">
      <c r="B337" s="29" t="s">
        <v>29</v>
      </c>
      <c r="C337" s="27">
        <f>INPUT!K335</f>
        <v>330</v>
      </c>
      <c r="D337" s="36">
        <f>INPUT!L335</f>
        <v>0.38936283992135984</v>
      </c>
      <c r="E337" s="27">
        <f t="shared" si="41"/>
        <v>0.4</v>
      </c>
      <c r="F337" s="27">
        <f>LOOKUP(E337,PROCESSES1!$H$6:$H$34,PROCESSES1!$J$6:$J$34)</f>
        <v>95</v>
      </c>
      <c r="G337" s="27">
        <f>LOOKUP(E337,PROCESSES1!$H$6:$H$35,PROCESSES1!$L$6:$L$35)</f>
        <v>43</v>
      </c>
      <c r="J337" s="29" t="s">
        <v>29</v>
      </c>
      <c r="K337" s="36">
        <f>INPUT!K335</f>
        <v>330</v>
      </c>
      <c r="L337" s="36">
        <f>INPUT!M335</f>
        <v>0.38282323337856816</v>
      </c>
      <c r="M337" s="36">
        <f t="shared" si="42"/>
        <v>0.3</v>
      </c>
      <c r="N337" s="36">
        <f>IF(M337=0,0,LOOKUP(M337,PROCESSES1!$H$6:$H$34,PROCESSES1!$J$6:$J$34))</f>
        <v>41</v>
      </c>
      <c r="O337" s="36">
        <f>IF(M337=0,0,LOOKUP(M337,PROCESSES1!$H$6:$H$35,PROCESSES1!$L$6:$L$35))</f>
        <v>19</v>
      </c>
      <c r="R337" s="29" t="s">
        <v>29</v>
      </c>
      <c r="S337" s="70">
        <f t="shared" si="39"/>
        <v>19</v>
      </c>
      <c r="T337" s="70">
        <f t="shared" si="40"/>
        <v>43</v>
      </c>
      <c r="U337" s="70">
        <f t="shared" si="43"/>
        <v>24</v>
      </c>
      <c r="V337" s="3">
        <f>INPUT!$G$4*60</f>
        <v>352.2</v>
      </c>
      <c r="Y337" s="6"/>
      <c r="AB337" s="55"/>
      <c r="AC337" s="55"/>
      <c r="AD337" s="55"/>
      <c r="AE337" s="55"/>
      <c r="AF337" s="55"/>
      <c r="AG337" s="39"/>
      <c r="AH337" s="39"/>
      <c r="AI337" s="39"/>
      <c r="AJ337" s="55"/>
      <c r="AK337" s="55"/>
      <c r="AL337" s="55"/>
      <c r="AM337" s="55"/>
      <c r="AN337" s="55"/>
      <c r="AO337" s="55"/>
      <c r="AP337" s="39"/>
      <c r="AQ337" s="39"/>
      <c r="AR337" s="39"/>
      <c r="AS337" s="39"/>
      <c r="AT337" s="39"/>
      <c r="AU337" s="39"/>
      <c r="AV337" s="39"/>
      <c r="AW337" s="39"/>
      <c r="AX337" s="55"/>
      <c r="AY337" s="55"/>
      <c r="AZ337" s="55"/>
      <c r="BA337" s="39"/>
      <c r="BB337" s="6"/>
      <c r="BC337" s="10"/>
      <c r="BD337" s="6"/>
      <c r="BE337" s="10"/>
    </row>
    <row r="338" spans="2:57">
      <c r="B338" s="29" t="s">
        <v>30</v>
      </c>
      <c r="C338" s="27">
        <f>INPUT!K336</f>
        <v>331</v>
      </c>
      <c r="D338" s="36">
        <f>INPUT!L336</f>
        <v>4.9918312810430743E-2</v>
      </c>
      <c r="E338" s="27">
        <f t="shared" si="41"/>
        <v>0.1</v>
      </c>
      <c r="F338" s="27">
        <f>LOOKUP(E338,PROCESSES1!$H$6:$H$34,PROCESSES1!$J$6:$J$34)</f>
        <v>23</v>
      </c>
      <c r="G338" s="27">
        <f>LOOKUP(E338,PROCESSES1!$H$6:$H$35,PROCESSES1!$L$6:$L$35)</f>
        <v>10</v>
      </c>
      <c r="J338" s="29" t="s">
        <v>30</v>
      </c>
      <c r="K338" s="36">
        <f>INPUT!K336</f>
        <v>331</v>
      </c>
      <c r="L338" s="36">
        <f>INPUT!M336</f>
        <v>4.910086199258179E-2</v>
      </c>
      <c r="M338" s="36">
        <f t="shared" si="42"/>
        <v>0</v>
      </c>
      <c r="N338" s="36">
        <f>IF(M338=0,0,LOOKUP(M338,PROCESSES1!$H$6:$H$34,PROCESSES1!$J$6:$J$34))</f>
        <v>0</v>
      </c>
      <c r="O338" s="36">
        <f>IF(M338=0,0,LOOKUP(M338,PROCESSES1!$H$6:$H$35,PROCESSES1!$L$6:$L$35))</f>
        <v>0</v>
      </c>
      <c r="R338" s="29" t="s">
        <v>30</v>
      </c>
      <c r="S338" s="70">
        <f t="shared" si="39"/>
        <v>0</v>
      </c>
      <c r="T338" s="70">
        <f t="shared" si="40"/>
        <v>10</v>
      </c>
      <c r="U338" s="70">
        <f t="shared" si="43"/>
        <v>10</v>
      </c>
      <c r="V338" s="3">
        <f>INPUT!$G$4*60</f>
        <v>352.2</v>
      </c>
      <c r="Y338" s="6"/>
      <c r="AB338" s="55"/>
      <c r="AC338" s="55"/>
      <c r="AD338" s="55"/>
      <c r="AE338" s="55"/>
      <c r="AF338" s="55"/>
      <c r="AG338" s="39"/>
      <c r="AH338" s="39"/>
      <c r="AI338" s="39"/>
      <c r="AJ338" s="55"/>
      <c r="AK338" s="55"/>
      <c r="AL338" s="55"/>
      <c r="AM338" s="55"/>
      <c r="AN338" s="55"/>
      <c r="AO338" s="55"/>
      <c r="AP338" s="39"/>
      <c r="AQ338" s="39"/>
      <c r="AR338" s="39"/>
      <c r="AS338" s="39"/>
      <c r="AT338" s="39"/>
      <c r="AU338" s="39"/>
      <c r="AV338" s="39"/>
      <c r="AW338" s="39"/>
      <c r="AX338" s="55"/>
      <c r="AY338" s="55"/>
      <c r="AZ338" s="55"/>
      <c r="BA338" s="39"/>
      <c r="BB338" s="6"/>
      <c r="BC338" s="10"/>
      <c r="BD338" s="6"/>
      <c r="BE338" s="10"/>
    </row>
    <row r="339" spans="2:57">
      <c r="B339" s="29" t="s">
        <v>31</v>
      </c>
      <c r="C339" s="27">
        <f>INPUT!K337</f>
        <v>332</v>
      </c>
      <c r="D339" s="36">
        <f>INPUT!L337</f>
        <v>0.39269072744205513</v>
      </c>
      <c r="E339" s="27">
        <f t="shared" si="41"/>
        <v>0.4</v>
      </c>
      <c r="F339" s="27">
        <f>LOOKUP(E339,PROCESSES1!$H$6:$H$34,PROCESSES1!$J$6:$J$34)</f>
        <v>95</v>
      </c>
      <c r="G339" s="27">
        <f>LOOKUP(E339,PROCESSES1!$H$6:$H$35,PROCESSES1!$L$6:$L$35)</f>
        <v>43</v>
      </c>
      <c r="J339" s="29" t="s">
        <v>31</v>
      </c>
      <c r="K339" s="36">
        <f>INPUT!K337</f>
        <v>332</v>
      </c>
      <c r="L339" s="36">
        <f>INPUT!M337</f>
        <v>0.38615112089926351</v>
      </c>
      <c r="M339" s="36">
        <f t="shared" si="42"/>
        <v>0.3</v>
      </c>
      <c r="N339" s="36">
        <f>IF(M339=0,0,LOOKUP(M339,PROCESSES1!$H$6:$H$34,PROCESSES1!$J$6:$J$34))</f>
        <v>41</v>
      </c>
      <c r="O339" s="36">
        <f>IF(M339=0,0,LOOKUP(M339,PROCESSES1!$H$6:$H$35,PROCESSES1!$L$6:$L$35))</f>
        <v>19</v>
      </c>
      <c r="R339" s="29" t="s">
        <v>31</v>
      </c>
      <c r="S339" s="70">
        <f t="shared" si="39"/>
        <v>19</v>
      </c>
      <c r="T339" s="70">
        <f t="shared" si="40"/>
        <v>43</v>
      </c>
      <c r="U339" s="70">
        <f t="shared" si="43"/>
        <v>24</v>
      </c>
      <c r="V339" s="3">
        <f>INPUT!$G$4*60</f>
        <v>352.2</v>
      </c>
      <c r="Y339" s="6"/>
      <c r="AB339" s="55"/>
      <c r="AC339" s="55"/>
      <c r="AD339" s="55"/>
      <c r="AE339" s="55"/>
      <c r="AF339" s="55"/>
      <c r="AG339" s="39"/>
      <c r="AH339" s="39"/>
      <c r="AI339" s="39"/>
      <c r="AJ339" s="55"/>
      <c r="AK339" s="55"/>
      <c r="AL339" s="55"/>
      <c r="AM339" s="55"/>
      <c r="AN339" s="55"/>
      <c r="AO339" s="55"/>
      <c r="AP339" s="39"/>
      <c r="AQ339" s="39"/>
      <c r="AR339" s="39"/>
      <c r="AS339" s="39"/>
      <c r="AT339" s="39"/>
      <c r="AU339" s="39"/>
      <c r="AV339" s="39"/>
      <c r="AW339" s="39"/>
      <c r="AX339" s="55"/>
      <c r="AY339" s="55"/>
      <c r="AZ339" s="55"/>
      <c r="BA339" s="39"/>
      <c r="BB339" s="6"/>
      <c r="BC339" s="10"/>
      <c r="BD339" s="6"/>
      <c r="BE339" s="10"/>
    </row>
    <row r="340" spans="2:57">
      <c r="B340" s="29" t="s">
        <v>32</v>
      </c>
      <c r="C340" s="27">
        <f>INPUT!K338</f>
        <v>333</v>
      </c>
      <c r="D340" s="36">
        <f>INPUT!L338</f>
        <v>0.72880736703228877</v>
      </c>
      <c r="E340" s="27">
        <f t="shared" si="41"/>
        <v>0.79999999999999993</v>
      </c>
      <c r="F340" s="27">
        <f>LOOKUP(E340,PROCESSES1!$H$6:$H$34,PROCESSES1!$J$6:$J$34)</f>
        <v>204</v>
      </c>
      <c r="G340" s="27">
        <f>LOOKUP(E340,PROCESSES1!$H$6:$H$35,PROCESSES1!$L$6:$L$35)</f>
        <v>92</v>
      </c>
      <c r="J340" s="29" t="s">
        <v>32</v>
      </c>
      <c r="K340" s="36">
        <f>INPUT!K338</f>
        <v>333</v>
      </c>
      <c r="L340" s="36">
        <f>INPUT!M338</f>
        <v>0.71654560476455464</v>
      </c>
      <c r="M340" s="36">
        <f t="shared" si="42"/>
        <v>0.7</v>
      </c>
      <c r="N340" s="36">
        <f>IF(M340=0,0,LOOKUP(M340,PROCESSES1!$H$6:$H$34,PROCESSES1!$J$6:$J$34))</f>
        <v>165</v>
      </c>
      <c r="O340" s="36">
        <f>IF(M340=0,0,LOOKUP(M340,PROCESSES1!$H$6:$H$35,PROCESSES1!$L$6:$L$35))</f>
        <v>74</v>
      </c>
      <c r="R340" s="29" t="s">
        <v>32</v>
      </c>
      <c r="S340" s="70">
        <f t="shared" si="39"/>
        <v>74</v>
      </c>
      <c r="T340" s="70">
        <f t="shared" si="40"/>
        <v>92</v>
      </c>
      <c r="U340" s="70">
        <f t="shared" si="43"/>
        <v>18</v>
      </c>
      <c r="V340" s="3">
        <f>INPUT!$G$4*60</f>
        <v>352.2</v>
      </c>
      <c r="Y340" s="6"/>
      <c r="AB340" s="55"/>
      <c r="AC340" s="55"/>
      <c r="AD340" s="55"/>
      <c r="AE340" s="55"/>
      <c r="AF340" s="55"/>
      <c r="AG340" s="39"/>
      <c r="AH340" s="39"/>
      <c r="AI340" s="39"/>
      <c r="AJ340" s="55"/>
      <c r="AK340" s="55"/>
      <c r="AL340" s="55"/>
      <c r="AM340" s="55"/>
      <c r="AN340" s="55"/>
      <c r="AO340" s="55"/>
      <c r="AP340" s="39"/>
      <c r="AQ340" s="39"/>
      <c r="AR340" s="39"/>
      <c r="AS340" s="39"/>
      <c r="AT340" s="39"/>
      <c r="AU340" s="39"/>
      <c r="AV340" s="39"/>
      <c r="AW340" s="39"/>
      <c r="AX340" s="55"/>
      <c r="AY340" s="55"/>
      <c r="AZ340" s="55"/>
      <c r="BA340" s="39"/>
      <c r="BB340" s="6"/>
      <c r="BC340" s="10"/>
      <c r="BD340" s="6"/>
      <c r="BE340" s="10"/>
    </row>
    <row r="341" spans="2:57">
      <c r="B341" s="29" t="s">
        <v>33</v>
      </c>
      <c r="C341" s="27">
        <f>INPUT!K339</f>
        <v>334</v>
      </c>
      <c r="D341" s="36">
        <f>INPUT!L339</f>
        <v>0.97507104356374719</v>
      </c>
      <c r="E341" s="27">
        <f t="shared" si="41"/>
        <v>1</v>
      </c>
      <c r="F341" s="27">
        <f>LOOKUP(E341,PROCESSES1!$H$6:$H$34,PROCESSES1!$J$6:$J$34)</f>
        <v>334</v>
      </c>
      <c r="G341" s="27">
        <f>LOOKUP(E341,PROCESSES1!$H$6:$H$35,PROCESSES1!$L$6:$L$35)</f>
        <v>150</v>
      </c>
      <c r="J341" s="29" t="s">
        <v>33</v>
      </c>
      <c r="K341" s="36">
        <f>INPUT!K339</f>
        <v>334</v>
      </c>
      <c r="L341" s="36">
        <f>INPUT!M339</f>
        <v>0.95872202720676802</v>
      </c>
      <c r="M341" s="36">
        <f t="shared" si="42"/>
        <v>0.9</v>
      </c>
      <c r="N341" s="36">
        <f>IF(M341=0,0,LOOKUP(M341,PROCESSES1!$H$6:$H$34,PROCESSES1!$J$6:$J$34))</f>
        <v>289</v>
      </c>
      <c r="O341" s="36">
        <f>IF(M341=0,0,LOOKUP(M341,PROCESSES1!$H$6:$H$35,PROCESSES1!$L$6:$L$35))</f>
        <v>130</v>
      </c>
      <c r="R341" s="29" t="s">
        <v>33</v>
      </c>
      <c r="S341" s="70">
        <f t="shared" si="39"/>
        <v>130</v>
      </c>
      <c r="T341" s="70">
        <f t="shared" si="40"/>
        <v>150</v>
      </c>
      <c r="U341" s="70">
        <f t="shared" si="43"/>
        <v>20</v>
      </c>
      <c r="V341" s="3">
        <f>INPUT!$G$4*60</f>
        <v>352.2</v>
      </c>
      <c r="Y341" s="6"/>
      <c r="AB341" s="55"/>
      <c r="AC341" s="55"/>
      <c r="AD341" s="55"/>
      <c r="AE341" s="55"/>
      <c r="AF341" s="55"/>
      <c r="AG341" s="39"/>
      <c r="AH341" s="39"/>
      <c r="AI341" s="39"/>
      <c r="AJ341" s="55"/>
      <c r="AK341" s="55"/>
      <c r="AL341" s="55"/>
      <c r="AM341" s="55"/>
      <c r="AN341" s="55"/>
      <c r="AO341" s="55"/>
      <c r="AP341" s="39"/>
      <c r="AQ341" s="39"/>
      <c r="AR341" s="39"/>
      <c r="AS341" s="39"/>
      <c r="AT341" s="39"/>
      <c r="AU341" s="39"/>
      <c r="AV341" s="39"/>
      <c r="AW341" s="39"/>
      <c r="AX341" s="55"/>
      <c r="AY341" s="55"/>
      <c r="AZ341" s="55"/>
      <c r="BA341" s="39"/>
      <c r="BB341" s="6"/>
      <c r="BC341" s="10"/>
      <c r="BD341" s="6"/>
      <c r="BE341" s="10"/>
    </row>
    <row r="342" spans="2:57">
      <c r="B342" s="29" t="s">
        <v>34</v>
      </c>
      <c r="C342" s="27">
        <f>INPUT!K340</f>
        <v>335</v>
      </c>
      <c r="D342" s="36">
        <f>INPUT!L340</f>
        <v>0.92515273075331628</v>
      </c>
      <c r="E342" s="27">
        <f t="shared" si="41"/>
        <v>1</v>
      </c>
      <c r="F342" s="27">
        <f>LOOKUP(E342,PROCESSES1!$H$6:$H$34,PROCESSES1!$J$6:$J$34)</f>
        <v>334</v>
      </c>
      <c r="G342" s="27">
        <f>LOOKUP(E342,PROCESSES1!$H$6:$H$35,PROCESSES1!$L$6:$L$35)</f>
        <v>150</v>
      </c>
      <c r="J342" s="29" t="s">
        <v>34</v>
      </c>
      <c r="K342" s="36">
        <f>INPUT!K340</f>
        <v>335</v>
      </c>
      <c r="L342" s="36">
        <f>INPUT!M340</f>
        <v>0.90962116521418634</v>
      </c>
      <c r="M342" s="36">
        <f t="shared" si="42"/>
        <v>0.9</v>
      </c>
      <c r="N342" s="36">
        <f>IF(M342=0,0,LOOKUP(M342,PROCESSES1!$H$6:$H$34,PROCESSES1!$J$6:$J$34))</f>
        <v>289</v>
      </c>
      <c r="O342" s="36">
        <f>IF(M342=0,0,LOOKUP(M342,PROCESSES1!$H$6:$H$35,PROCESSES1!$L$6:$L$35))</f>
        <v>130</v>
      </c>
      <c r="R342" s="29" t="s">
        <v>34</v>
      </c>
      <c r="S342" s="70">
        <f t="shared" si="39"/>
        <v>130</v>
      </c>
      <c r="T342" s="70">
        <f t="shared" si="40"/>
        <v>150</v>
      </c>
      <c r="U342" s="70">
        <f t="shared" si="43"/>
        <v>20</v>
      </c>
      <c r="V342" s="3">
        <f>INPUT!$G$4*60</f>
        <v>352.2</v>
      </c>
      <c r="Y342" s="6"/>
      <c r="AB342" s="55"/>
      <c r="AC342" s="55"/>
      <c r="AD342" s="55"/>
      <c r="AE342" s="55"/>
      <c r="AF342" s="55"/>
      <c r="AG342" s="39"/>
      <c r="AH342" s="39"/>
      <c r="AI342" s="39"/>
      <c r="AJ342" s="55"/>
      <c r="AK342" s="55"/>
      <c r="AL342" s="55"/>
      <c r="AM342" s="55"/>
      <c r="AN342" s="55"/>
      <c r="AO342" s="55"/>
      <c r="AP342" s="39"/>
      <c r="AQ342" s="39"/>
      <c r="AR342" s="39"/>
      <c r="AS342" s="39"/>
      <c r="AT342" s="39"/>
      <c r="AU342" s="39"/>
      <c r="AV342" s="39"/>
      <c r="AW342" s="39"/>
      <c r="AX342" s="55"/>
      <c r="AY342" s="55"/>
      <c r="AZ342" s="55"/>
      <c r="BA342" s="39"/>
      <c r="BB342" s="6"/>
      <c r="BC342" s="10"/>
      <c r="BD342" s="6"/>
      <c r="BE342" s="10"/>
    </row>
    <row r="343" spans="2:57">
      <c r="B343" s="29" t="s">
        <v>35</v>
      </c>
      <c r="C343" s="27">
        <f>INPUT!K341</f>
        <v>336</v>
      </c>
      <c r="D343" s="36">
        <f>INPUT!L341</f>
        <v>0.63562651645281809</v>
      </c>
      <c r="E343" s="27">
        <f t="shared" si="41"/>
        <v>0.7</v>
      </c>
      <c r="F343" s="27">
        <f>LOOKUP(E343,PROCESSES1!$H$6:$H$34,PROCESSES1!$J$6:$J$34)</f>
        <v>165</v>
      </c>
      <c r="G343" s="27">
        <f>LOOKUP(E343,PROCESSES1!$H$6:$H$35,PROCESSES1!$L$6:$L$35)</f>
        <v>74</v>
      </c>
      <c r="J343" s="29" t="s">
        <v>35</v>
      </c>
      <c r="K343" s="36">
        <f>INPUT!K341</f>
        <v>336</v>
      </c>
      <c r="L343" s="36">
        <f>INPUT!M341</f>
        <v>0.62499965582078176</v>
      </c>
      <c r="M343" s="36">
        <f t="shared" si="42"/>
        <v>0.6</v>
      </c>
      <c r="N343" s="36">
        <f>IF(M343=0,0,LOOKUP(M343,PROCESSES1!$H$6:$H$34,PROCESSES1!$J$6:$J$34))</f>
        <v>165</v>
      </c>
      <c r="O343" s="36">
        <f>IF(M343=0,0,LOOKUP(M343,PROCESSES1!$H$6:$H$35,PROCESSES1!$L$6:$L$35))</f>
        <v>74</v>
      </c>
      <c r="R343" s="29" t="s">
        <v>35</v>
      </c>
      <c r="S343" s="70">
        <f t="shared" si="39"/>
        <v>74</v>
      </c>
      <c r="T343" s="70">
        <f t="shared" si="40"/>
        <v>74</v>
      </c>
      <c r="U343" s="70">
        <f t="shared" si="43"/>
        <v>0</v>
      </c>
      <c r="V343" s="3">
        <f>INPUT!$G$4*60</f>
        <v>352.2</v>
      </c>
      <c r="Y343" s="6"/>
      <c r="AB343" s="55"/>
      <c r="AC343" s="55"/>
      <c r="AD343" s="55"/>
      <c r="AE343" s="55"/>
      <c r="AF343" s="55"/>
      <c r="AG343" s="39"/>
      <c r="AH343" s="39"/>
      <c r="AI343" s="39"/>
      <c r="AJ343" s="55"/>
      <c r="AK343" s="55"/>
      <c r="AL343" s="55"/>
      <c r="AM343" s="55"/>
      <c r="AN343" s="55"/>
      <c r="AO343" s="55"/>
      <c r="AP343" s="39"/>
      <c r="AQ343" s="39"/>
      <c r="AR343" s="39"/>
      <c r="AS343" s="39"/>
      <c r="AT343" s="39"/>
      <c r="AU343" s="39"/>
      <c r="AV343" s="39"/>
      <c r="AW343" s="39"/>
      <c r="AX343" s="55"/>
      <c r="AY343" s="55"/>
      <c r="AZ343" s="55"/>
      <c r="BA343" s="39"/>
      <c r="BB343" s="6"/>
      <c r="BC343" s="10"/>
      <c r="BD343" s="6"/>
      <c r="BE343" s="10"/>
    </row>
    <row r="344" spans="2:57">
      <c r="B344" s="28" t="s">
        <v>24</v>
      </c>
      <c r="C344" s="27">
        <f>INPUT!K342</f>
        <v>337</v>
      </c>
      <c r="D344" s="36">
        <f>INPUT!L342</f>
        <v>9.3180850579470731E-2</v>
      </c>
      <c r="E344" s="27">
        <f t="shared" si="41"/>
        <v>0.1</v>
      </c>
      <c r="F344" s="27">
        <f>LOOKUP(E344,PROCESSES1!$H$6:$H$34,PROCESSES1!$J$6:$J$34)</f>
        <v>23</v>
      </c>
      <c r="G344" s="27">
        <f>LOOKUP(E344,PROCESSES1!$H$6:$H$35,PROCESSES1!$L$6:$L$35)</f>
        <v>10</v>
      </c>
      <c r="J344" s="28" t="s">
        <v>24</v>
      </c>
      <c r="K344" s="36">
        <f>INPUT!K342</f>
        <v>337</v>
      </c>
      <c r="L344" s="36">
        <f>INPUT!M342</f>
        <v>9.1420187279488363E-2</v>
      </c>
      <c r="M344" s="36">
        <f t="shared" si="42"/>
        <v>0</v>
      </c>
      <c r="N344" s="36">
        <f>IF(M344=0,0,LOOKUP(M344,PROCESSES1!$H$6:$H$34,PROCESSES1!$J$6:$J$34))</f>
        <v>0</v>
      </c>
      <c r="O344" s="36">
        <f>IF(M344=0,0,LOOKUP(M344,PROCESSES1!$H$6:$H$35,PROCESSES1!$L$6:$L$35))</f>
        <v>0</v>
      </c>
      <c r="R344" s="28" t="s">
        <v>24</v>
      </c>
      <c r="S344" s="70">
        <f t="shared" si="39"/>
        <v>0</v>
      </c>
      <c r="T344" s="70">
        <f t="shared" si="40"/>
        <v>10</v>
      </c>
      <c r="U344" s="70">
        <f t="shared" si="43"/>
        <v>10</v>
      </c>
      <c r="V344" s="3">
        <f>INPUT!$G$4*60</f>
        <v>352.2</v>
      </c>
      <c r="Y344" s="6"/>
      <c r="AB344" s="55"/>
      <c r="AC344" s="55"/>
      <c r="AD344" s="55"/>
      <c r="AE344" s="55"/>
      <c r="AF344" s="55"/>
      <c r="AG344" s="39"/>
      <c r="AH344" s="39"/>
      <c r="AI344" s="39"/>
      <c r="AJ344" s="55"/>
      <c r="AK344" s="55"/>
      <c r="AL344" s="55"/>
      <c r="AM344" s="55"/>
      <c r="AN344" s="55"/>
      <c r="AO344" s="55"/>
      <c r="AP344" s="39"/>
      <c r="AQ344" s="39"/>
      <c r="AR344" s="39"/>
      <c r="AS344" s="39"/>
      <c r="AT344" s="39"/>
      <c r="AU344" s="39"/>
      <c r="AV344" s="39"/>
      <c r="AW344" s="39"/>
      <c r="AX344" s="55"/>
      <c r="AY344" s="55"/>
      <c r="AZ344" s="55"/>
      <c r="BA344" s="39"/>
      <c r="BB344" s="6"/>
      <c r="BC344" s="10"/>
      <c r="BD344" s="6"/>
      <c r="BE344" s="10"/>
    </row>
    <row r="345" spans="2:57">
      <c r="B345" s="28" t="s">
        <v>25</v>
      </c>
      <c r="C345" s="27">
        <f>INPUT!K343</f>
        <v>338</v>
      </c>
      <c r="D345" s="36">
        <f>INPUT!L343</f>
        <v>0.11314817570364294</v>
      </c>
      <c r="E345" s="27">
        <f t="shared" si="41"/>
        <v>0.2</v>
      </c>
      <c r="F345" s="27">
        <f>LOOKUP(E345,PROCESSES1!$H$6:$H$34,PROCESSES1!$J$6:$J$34)</f>
        <v>41</v>
      </c>
      <c r="G345" s="27">
        <f>LOOKUP(E345,PROCESSES1!$H$6:$H$35,PROCESSES1!$L$6:$L$35)</f>
        <v>19</v>
      </c>
      <c r="J345" s="28" t="s">
        <v>25</v>
      </c>
      <c r="K345" s="36">
        <f>INPUT!K343</f>
        <v>338</v>
      </c>
      <c r="L345" s="36">
        <f>INPUT!M343</f>
        <v>0.11239360571793633</v>
      </c>
      <c r="M345" s="36">
        <f t="shared" si="42"/>
        <v>0.1</v>
      </c>
      <c r="N345" s="36">
        <f>IF(M345=0,0,LOOKUP(M345,PROCESSES1!$H$6:$H$34,PROCESSES1!$J$6:$J$34))</f>
        <v>23</v>
      </c>
      <c r="O345" s="36">
        <f>IF(M345=0,0,LOOKUP(M345,PROCESSES1!$H$6:$H$35,PROCESSES1!$L$6:$L$35))</f>
        <v>10</v>
      </c>
      <c r="R345" s="28" t="s">
        <v>25</v>
      </c>
      <c r="S345" s="70">
        <f t="shared" si="39"/>
        <v>10</v>
      </c>
      <c r="T345" s="70">
        <f t="shared" si="40"/>
        <v>19</v>
      </c>
      <c r="U345" s="70">
        <f t="shared" si="43"/>
        <v>9</v>
      </c>
      <c r="V345" s="3">
        <f>INPUT!$G$4*60</f>
        <v>352.2</v>
      </c>
      <c r="Y345" s="6"/>
      <c r="AB345" s="55"/>
      <c r="AC345" s="55"/>
      <c r="AD345" s="55"/>
      <c r="AE345" s="55"/>
      <c r="AF345" s="55"/>
      <c r="AG345" s="39"/>
      <c r="AH345" s="39"/>
      <c r="AI345" s="39"/>
      <c r="AJ345" s="55"/>
      <c r="AK345" s="55"/>
      <c r="AL345" s="55"/>
      <c r="AM345" s="55"/>
      <c r="AN345" s="55"/>
      <c r="AO345" s="55"/>
      <c r="AP345" s="39"/>
      <c r="AQ345" s="39"/>
      <c r="AR345" s="39"/>
      <c r="AS345" s="39"/>
      <c r="AT345" s="39"/>
      <c r="AU345" s="39"/>
      <c r="AV345" s="39"/>
      <c r="AW345" s="39"/>
      <c r="AX345" s="55"/>
      <c r="AY345" s="55"/>
      <c r="AZ345" s="55"/>
      <c r="BA345" s="39"/>
      <c r="BB345" s="6"/>
      <c r="BC345" s="10"/>
      <c r="BD345" s="6"/>
      <c r="BE345" s="10"/>
    </row>
    <row r="346" spans="2:57">
      <c r="B346" s="28" t="s">
        <v>26</v>
      </c>
      <c r="C346" s="27">
        <f>INPUT!K344</f>
        <v>339</v>
      </c>
      <c r="D346" s="36">
        <f>INPUT!L344</f>
        <v>0.9318085057947072</v>
      </c>
      <c r="E346" s="27">
        <f t="shared" si="41"/>
        <v>1</v>
      </c>
      <c r="F346" s="27">
        <f>LOOKUP(E346,PROCESSES1!$H$6:$H$34,PROCESSES1!$J$6:$J$34)</f>
        <v>334</v>
      </c>
      <c r="G346" s="27">
        <f>LOOKUP(E346,PROCESSES1!$H$6:$H$35,PROCESSES1!$L$6:$L$35)</f>
        <v>150</v>
      </c>
      <c r="J346" s="28" t="s">
        <v>26</v>
      </c>
      <c r="K346" s="36">
        <f>INPUT!K344</f>
        <v>339</v>
      </c>
      <c r="L346" s="36">
        <f>INPUT!M344</f>
        <v>0.91420187279488352</v>
      </c>
      <c r="M346" s="36">
        <f t="shared" si="42"/>
        <v>0.9</v>
      </c>
      <c r="N346" s="36">
        <f>IF(M346=0,0,LOOKUP(M346,PROCESSES1!$H$6:$H$34,PROCESSES1!$J$6:$J$34))</f>
        <v>289</v>
      </c>
      <c r="O346" s="36">
        <f>IF(M346=0,0,LOOKUP(M346,PROCESSES1!$H$6:$H$35,PROCESSES1!$L$6:$L$35))</f>
        <v>130</v>
      </c>
      <c r="R346" s="28" t="s">
        <v>26</v>
      </c>
      <c r="S346" s="70">
        <f t="shared" si="39"/>
        <v>130</v>
      </c>
      <c r="T346" s="70">
        <f t="shared" si="40"/>
        <v>150</v>
      </c>
      <c r="U346" s="70">
        <f t="shared" si="43"/>
        <v>20</v>
      </c>
      <c r="V346" s="3">
        <f>INPUT!$G$4*60</f>
        <v>352.2</v>
      </c>
      <c r="Y346" s="6"/>
      <c r="AB346" s="55"/>
      <c r="AC346" s="55"/>
      <c r="AD346" s="55"/>
      <c r="AE346" s="55"/>
      <c r="AF346" s="55"/>
      <c r="AG346" s="39"/>
      <c r="AH346" s="39"/>
      <c r="AI346" s="39"/>
      <c r="AJ346" s="55"/>
      <c r="AK346" s="55"/>
      <c r="AL346" s="55"/>
      <c r="AM346" s="55"/>
      <c r="AN346" s="55"/>
      <c r="AO346" s="55"/>
      <c r="AP346" s="39"/>
      <c r="AQ346" s="39"/>
      <c r="AR346" s="39"/>
      <c r="AS346" s="39"/>
      <c r="AT346" s="39"/>
      <c r="AU346" s="39"/>
      <c r="AV346" s="39"/>
      <c r="AW346" s="39"/>
      <c r="AX346" s="55"/>
      <c r="AY346" s="55"/>
      <c r="AZ346" s="55"/>
      <c r="BA346" s="39"/>
      <c r="BB346" s="6"/>
      <c r="BC346" s="10"/>
      <c r="BD346" s="6"/>
      <c r="BE346" s="10"/>
    </row>
    <row r="347" spans="2:57">
      <c r="B347" s="28" t="s">
        <v>27</v>
      </c>
      <c r="C347" s="27">
        <f>INPUT!K345</f>
        <v>340</v>
      </c>
      <c r="D347" s="36">
        <f>INPUT!L345</f>
        <v>0.97839893108444265</v>
      </c>
      <c r="E347" s="27">
        <f t="shared" si="41"/>
        <v>1</v>
      </c>
      <c r="F347" s="27">
        <f>LOOKUP(E347,PROCESSES1!$H$6:$H$34,PROCESSES1!$J$6:$J$34)</f>
        <v>334</v>
      </c>
      <c r="G347" s="27">
        <f>LOOKUP(E347,PROCESSES1!$H$6:$H$35,PROCESSES1!$L$6:$L$35)</f>
        <v>150</v>
      </c>
      <c r="J347" s="28" t="s">
        <v>27</v>
      </c>
      <c r="K347" s="36">
        <f>INPUT!K345</f>
        <v>340</v>
      </c>
      <c r="L347" s="36">
        <f>INPUT!M345</f>
        <v>0.95991196643462795</v>
      </c>
      <c r="M347" s="36">
        <f t="shared" si="42"/>
        <v>0.9</v>
      </c>
      <c r="N347" s="36">
        <f>IF(M347=0,0,LOOKUP(M347,PROCESSES1!$H$6:$H$34,PROCESSES1!$J$6:$J$34))</f>
        <v>289</v>
      </c>
      <c r="O347" s="36">
        <f>IF(M347=0,0,LOOKUP(M347,PROCESSES1!$H$6:$H$35,PROCESSES1!$L$6:$L$35))</f>
        <v>130</v>
      </c>
      <c r="R347" s="28" t="s">
        <v>27</v>
      </c>
      <c r="S347" s="70">
        <f t="shared" si="39"/>
        <v>130</v>
      </c>
      <c r="T347" s="70">
        <f t="shared" si="40"/>
        <v>150</v>
      </c>
      <c r="U347" s="70">
        <f t="shared" si="43"/>
        <v>20</v>
      </c>
      <c r="V347" s="3">
        <f>INPUT!$G$4*60</f>
        <v>352.2</v>
      </c>
      <c r="Y347" s="6"/>
      <c r="AB347" s="55"/>
      <c r="AC347" s="55"/>
      <c r="AD347" s="55"/>
      <c r="AE347" s="55"/>
      <c r="AF347" s="55"/>
      <c r="AG347" s="39"/>
      <c r="AH347" s="39"/>
      <c r="AI347" s="39"/>
      <c r="AJ347" s="55"/>
      <c r="AK347" s="55"/>
      <c r="AL347" s="55"/>
      <c r="AM347" s="55"/>
      <c r="AN347" s="55"/>
      <c r="AO347" s="55"/>
      <c r="AP347" s="39"/>
      <c r="AQ347" s="39"/>
      <c r="AR347" s="39"/>
      <c r="AS347" s="39"/>
      <c r="AT347" s="39"/>
      <c r="AU347" s="39"/>
      <c r="AV347" s="39"/>
      <c r="AW347" s="39"/>
      <c r="AX347" s="55"/>
      <c r="AY347" s="55"/>
      <c r="AZ347" s="55"/>
      <c r="BA347" s="39"/>
      <c r="BB347" s="6"/>
      <c r="BC347" s="10"/>
      <c r="BD347" s="6"/>
      <c r="BE347" s="10"/>
    </row>
    <row r="348" spans="2:57">
      <c r="B348" s="28" t="s">
        <v>28</v>
      </c>
      <c r="C348" s="27">
        <f>INPUT!K346</f>
        <v>341</v>
      </c>
      <c r="D348" s="36">
        <f>INPUT!L346</f>
        <v>0.83862765521523652</v>
      </c>
      <c r="E348" s="27">
        <f t="shared" si="41"/>
        <v>0.9</v>
      </c>
      <c r="F348" s="27">
        <f>LOOKUP(E348,PROCESSES1!$H$6:$H$34,PROCESSES1!$J$6:$J$34)</f>
        <v>289</v>
      </c>
      <c r="G348" s="27">
        <f>LOOKUP(E348,PROCESSES1!$H$6:$H$35,PROCESSES1!$L$6:$L$35)</f>
        <v>130</v>
      </c>
      <c r="J348" s="28" t="s">
        <v>28</v>
      </c>
      <c r="K348" s="36">
        <f>INPUT!K346</f>
        <v>341</v>
      </c>
      <c r="L348" s="36">
        <f>INPUT!M346</f>
        <v>0.82278168551539521</v>
      </c>
      <c r="M348" s="36">
        <f t="shared" si="42"/>
        <v>0.8</v>
      </c>
      <c r="N348" s="36">
        <f>IF(M348=0,0,LOOKUP(M348,PROCESSES1!$H$6:$H$34,PROCESSES1!$J$6:$J$34))</f>
        <v>245</v>
      </c>
      <c r="O348" s="36">
        <f>IF(M348=0,0,LOOKUP(M348,PROCESSES1!$H$6:$H$35,PROCESSES1!$L$6:$L$35))</f>
        <v>110</v>
      </c>
      <c r="R348" s="28" t="s">
        <v>28</v>
      </c>
      <c r="S348" s="70">
        <f t="shared" si="39"/>
        <v>110</v>
      </c>
      <c r="T348" s="70">
        <f t="shared" si="40"/>
        <v>130</v>
      </c>
      <c r="U348" s="70">
        <f t="shared" si="43"/>
        <v>20</v>
      </c>
      <c r="V348" s="3">
        <f>INPUT!$G$4*60</f>
        <v>352.2</v>
      </c>
      <c r="Y348" s="6"/>
      <c r="AB348" s="55"/>
      <c r="AC348" s="55"/>
      <c r="AD348" s="55"/>
      <c r="AE348" s="55"/>
      <c r="AF348" s="55"/>
      <c r="AG348" s="39"/>
      <c r="AH348" s="39"/>
      <c r="AI348" s="39"/>
      <c r="AJ348" s="55"/>
      <c r="AK348" s="55"/>
      <c r="AL348" s="55"/>
      <c r="AM348" s="55"/>
      <c r="AN348" s="55"/>
      <c r="AO348" s="55"/>
      <c r="AP348" s="39"/>
      <c r="AQ348" s="39"/>
      <c r="AR348" s="39"/>
      <c r="AS348" s="39"/>
      <c r="AT348" s="39"/>
      <c r="AU348" s="39"/>
      <c r="AV348" s="39"/>
      <c r="AW348" s="39"/>
      <c r="AX348" s="55"/>
      <c r="AY348" s="55"/>
      <c r="AZ348" s="55"/>
      <c r="BA348" s="39"/>
      <c r="BB348" s="6"/>
      <c r="BC348" s="10"/>
      <c r="BD348" s="6"/>
      <c r="BE348" s="10"/>
    </row>
    <row r="349" spans="2:57">
      <c r="B349" s="28" t="s">
        <v>29</v>
      </c>
      <c r="C349" s="27">
        <f>INPUT!K347</f>
        <v>342</v>
      </c>
      <c r="D349" s="36">
        <f>INPUT!L347</f>
        <v>0.37272340231788292</v>
      </c>
      <c r="E349" s="27">
        <f t="shared" si="41"/>
        <v>0.4</v>
      </c>
      <c r="F349" s="27">
        <f>LOOKUP(E349,PROCESSES1!$H$6:$H$34,PROCESSES1!$J$6:$J$34)</f>
        <v>95</v>
      </c>
      <c r="G349" s="27">
        <f>LOOKUP(E349,PROCESSES1!$H$6:$H$35,PROCESSES1!$L$6:$L$35)</f>
        <v>43</v>
      </c>
      <c r="J349" s="28" t="s">
        <v>29</v>
      </c>
      <c r="K349" s="36">
        <f>INPUT!K347</f>
        <v>342</v>
      </c>
      <c r="L349" s="36">
        <f>INPUT!M347</f>
        <v>0.36568074911795345</v>
      </c>
      <c r="M349" s="36">
        <f t="shared" si="42"/>
        <v>0.3</v>
      </c>
      <c r="N349" s="36">
        <f>IF(M349=0,0,LOOKUP(M349,PROCESSES1!$H$6:$H$34,PROCESSES1!$J$6:$J$34))</f>
        <v>41</v>
      </c>
      <c r="O349" s="36">
        <f>IF(M349=0,0,LOOKUP(M349,PROCESSES1!$H$6:$H$35,PROCESSES1!$L$6:$L$35))</f>
        <v>19</v>
      </c>
      <c r="R349" s="28" t="s">
        <v>29</v>
      </c>
      <c r="S349" s="70">
        <f t="shared" si="39"/>
        <v>19</v>
      </c>
      <c r="T349" s="70">
        <f t="shared" si="40"/>
        <v>43</v>
      </c>
      <c r="U349" s="70">
        <f t="shared" si="43"/>
        <v>24</v>
      </c>
      <c r="V349" s="3">
        <f>INPUT!$G$4*60</f>
        <v>352.2</v>
      </c>
      <c r="Y349" s="6"/>
      <c r="AB349" s="55"/>
      <c r="AC349" s="55"/>
      <c r="AD349" s="55"/>
      <c r="AE349" s="55"/>
      <c r="AF349" s="55"/>
      <c r="AG349" s="39"/>
      <c r="AH349" s="39"/>
      <c r="AI349" s="39"/>
      <c r="AJ349" s="55"/>
      <c r="AK349" s="55"/>
      <c r="AL349" s="55"/>
      <c r="AM349" s="55"/>
      <c r="AN349" s="55"/>
      <c r="AO349" s="55"/>
      <c r="AP349" s="39"/>
      <c r="AQ349" s="39"/>
      <c r="AR349" s="39"/>
      <c r="AS349" s="39"/>
      <c r="AT349" s="39"/>
      <c r="AU349" s="39"/>
      <c r="AV349" s="39"/>
      <c r="AW349" s="39"/>
      <c r="AX349" s="55"/>
      <c r="AY349" s="55"/>
      <c r="AZ349" s="55"/>
      <c r="BA349" s="39"/>
      <c r="BB349" s="6"/>
      <c r="BC349" s="10"/>
      <c r="BD349" s="6"/>
      <c r="BE349" s="10"/>
    </row>
    <row r="350" spans="2:57">
      <c r="B350" s="28" t="s">
        <v>30</v>
      </c>
      <c r="C350" s="27">
        <f>INPUT!K348</f>
        <v>343</v>
      </c>
      <c r="D350" s="36">
        <f>INPUT!L348</f>
        <v>4.6590425289735359E-2</v>
      </c>
      <c r="E350" s="27">
        <f t="shared" si="41"/>
        <v>0.1</v>
      </c>
      <c r="F350" s="27">
        <f>LOOKUP(E350,PROCESSES1!$H$6:$H$34,PROCESSES1!$J$6:$J$34)</f>
        <v>23</v>
      </c>
      <c r="G350" s="27">
        <f>LOOKUP(E350,PROCESSES1!$H$6:$H$35,PROCESSES1!$L$6:$L$35)</f>
        <v>10</v>
      </c>
      <c r="J350" s="28" t="s">
        <v>30</v>
      </c>
      <c r="K350" s="36">
        <f>INPUT!K348</f>
        <v>343</v>
      </c>
      <c r="L350" s="36">
        <f>INPUT!M348</f>
        <v>4.5710093639744181E-2</v>
      </c>
      <c r="M350" s="36">
        <f t="shared" si="42"/>
        <v>0</v>
      </c>
      <c r="N350" s="36">
        <f>IF(M350=0,0,LOOKUP(M350,PROCESSES1!$H$6:$H$34,PROCESSES1!$J$6:$J$34))</f>
        <v>0</v>
      </c>
      <c r="O350" s="36">
        <f>IF(M350=0,0,LOOKUP(M350,PROCESSES1!$H$6:$H$35,PROCESSES1!$L$6:$L$35))</f>
        <v>0</v>
      </c>
      <c r="R350" s="28" t="s">
        <v>30</v>
      </c>
      <c r="S350" s="70">
        <f t="shared" si="39"/>
        <v>0</v>
      </c>
      <c r="T350" s="70">
        <f t="shared" si="40"/>
        <v>10</v>
      </c>
      <c r="U350" s="70">
        <f t="shared" si="43"/>
        <v>10</v>
      </c>
      <c r="V350" s="3">
        <f>INPUT!$G$4*60</f>
        <v>352.2</v>
      </c>
      <c r="Y350" s="6"/>
      <c r="AB350" s="55"/>
      <c r="AC350" s="55"/>
      <c r="AD350" s="55"/>
      <c r="AE350" s="55"/>
      <c r="AF350" s="55"/>
      <c r="AG350" s="39"/>
      <c r="AH350" s="39"/>
      <c r="AI350" s="39"/>
      <c r="AJ350" s="55"/>
      <c r="AK350" s="55"/>
      <c r="AL350" s="55"/>
      <c r="AM350" s="55"/>
      <c r="AN350" s="55"/>
      <c r="AO350" s="55"/>
      <c r="AP350" s="39"/>
      <c r="AQ350" s="39"/>
      <c r="AR350" s="39"/>
      <c r="AS350" s="39"/>
      <c r="AT350" s="39"/>
      <c r="AU350" s="39"/>
      <c r="AV350" s="39"/>
      <c r="AW350" s="39"/>
      <c r="AX350" s="55"/>
      <c r="AY350" s="55"/>
      <c r="AZ350" s="55"/>
      <c r="BA350" s="39"/>
      <c r="BB350" s="6"/>
      <c r="BC350" s="10"/>
      <c r="BD350" s="6"/>
      <c r="BE350" s="10"/>
    </row>
    <row r="351" spans="2:57">
      <c r="B351" s="28" t="s">
        <v>31</v>
      </c>
      <c r="C351" s="27">
        <f>INPUT!K349</f>
        <v>344</v>
      </c>
      <c r="D351" s="36">
        <f>INPUT!L349</f>
        <v>0.37272340231788281</v>
      </c>
      <c r="E351" s="27">
        <f t="shared" si="41"/>
        <v>0.4</v>
      </c>
      <c r="F351" s="27">
        <f>LOOKUP(E351,PROCESSES1!$H$6:$H$34,PROCESSES1!$J$6:$J$34)</f>
        <v>95</v>
      </c>
      <c r="G351" s="27">
        <f>LOOKUP(E351,PROCESSES1!$H$6:$H$35,PROCESSES1!$L$6:$L$35)</f>
        <v>43</v>
      </c>
      <c r="J351" s="28" t="s">
        <v>31</v>
      </c>
      <c r="K351" s="36">
        <f>INPUT!K349</f>
        <v>344</v>
      </c>
      <c r="L351" s="36">
        <f>INPUT!M349</f>
        <v>0.3656807491179534</v>
      </c>
      <c r="M351" s="36">
        <f t="shared" si="42"/>
        <v>0.3</v>
      </c>
      <c r="N351" s="36">
        <f>IF(M351=0,0,LOOKUP(M351,PROCESSES1!$H$6:$H$34,PROCESSES1!$J$6:$J$34))</f>
        <v>41</v>
      </c>
      <c r="O351" s="36">
        <f>IF(M351=0,0,LOOKUP(M351,PROCESSES1!$H$6:$H$35,PROCESSES1!$L$6:$L$35))</f>
        <v>19</v>
      </c>
      <c r="R351" s="28" t="s">
        <v>31</v>
      </c>
      <c r="S351" s="70">
        <f t="shared" si="39"/>
        <v>19</v>
      </c>
      <c r="T351" s="70">
        <f t="shared" si="40"/>
        <v>43</v>
      </c>
      <c r="U351" s="70">
        <f t="shared" si="43"/>
        <v>24</v>
      </c>
      <c r="V351" s="3">
        <f>INPUT!$G$4*60</f>
        <v>352.2</v>
      </c>
      <c r="Y351" s="6"/>
      <c r="AB351" s="55"/>
      <c r="AC351" s="55"/>
      <c r="AD351" s="55"/>
      <c r="AE351" s="55"/>
      <c r="AF351" s="55"/>
      <c r="AG351" s="39"/>
      <c r="AH351" s="39"/>
      <c r="AI351" s="39"/>
      <c r="AJ351" s="55"/>
      <c r="AK351" s="55"/>
      <c r="AL351" s="55"/>
      <c r="AM351" s="55"/>
      <c r="AN351" s="55"/>
      <c r="AO351" s="55"/>
      <c r="AP351" s="39"/>
      <c r="AQ351" s="39"/>
      <c r="AR351" s="39"/>
      <c r="AS351" s="39"/>
      <c r="AT351" s="39"/>
      <c r="AU351" s="39"/>
      <c r="AV351" s="39"/>
      <c r="AW351" s="39"/>
      <c r="AX351" s="55"/>
      <c r="AY351" s="55"/>
      <c r="AZ351" s="55"/>
      <c r="BA351" s="39"/>
      <c r="BB351" s="6"/>
      <c r="BC351" s="10"/>
      <c r="BD351" s="6"/>
      <c r="BE351" s="10"/>
    </row>
    <row r="352" spans="2:57">
      <c r="B352" s="28" t="s">
        <v>32</v>
      </c>
      <c r="C352" s="27">
        <f>INPUT!K350</f>
        <v>345</v>
      </c>
      <c r="D352" s="36">
        <f>INPUT!L350</f>
        <v>0.69885637934603029</v>
      </c>
      <c r="E352" s="27">
        <f t="shared" si="41"/>
        <v>0.7</v>
      </c>
      <c r="F352" s="27">
        <f>LOOKUP(E352,PROCESSES1!$H$6:$H$34,PROCESSES1!$J$6:$J$34)</f>
        <v>165</v>
      </c>
      <c r="G352" s="27">
        <f>LOOKUP(E352,PROCESSES1!$H$6:$H$35,PROCESSES1!$L$6:$L$35)</f>
        <v>74</v>
      </c>
      <c r="J352" s="28" t="s">
        <v>32</v>
      </c>
      <c r="K352" s="36">
        <f>INPUT!K350</f>
        <v>345</v>
      </c>
      <c r="L352" s="36">
        <f>INPUT!M350</f>
        <v>0.68565140459616281</v>
      </c>
      <c r="M352" s="36">
        <f t="shared" si="42"/>
        <v>0.6</v>
      </c>
      <c r="N352" s="36">
        <f>IF(M352=0,0,LOOKUP(M352,PROCESSES1!$H$6:$H$34,PROCESSES1!$J$6:$J$34))</f>
        <v>165</v>
      </c>
      <c r="O352" s="36">
        <f>IF(M352=0,0,LOOKUP(M352,PROCESSES1!$H$6:$H$35,PROCESSES1!$L$6:$L$35))</f>
        <v>74</v>
      </c>
      <c r="R352" s="28" t="s">
        <v>32</v>
      </c>
      <c r="S352" s="70">
        <f t="shared" si="39"/>
        <v>74</v>
      </c>
      <c r="T352" s="70">
        <f t="shared" si="40"/>
        <v>74</v>
      </c>
      <c r="U352" s="70">
        <f t="shared" si="43"/>
        <v>0</v>
      </c>
      <c r="V352" s="3">
        <f>INPUT!$G$4*60</f>
        <v>352.2</v>
      </c>
      <c r="Y352" s="6"/>
      <c r="AB352" s="55"/>
      <c r="AC352" s="55"/>
      <c r="AD352" s="55"/>
      <c r="AE352" s="55"/>
      <c r="AF352" s="55"/>
      <c r="AG352" s="39"/>
      <c r="AH352" s="39"/>
      <c r="AI352" s="39"/>
      <c r="AJ352" s="55"/>
      <c r="AK352" s="55"/>
      <c r="AL352" s="55"/>
      <c r="AM352" s="55"/>
      <c r="AN352" s="55"/>
      <c r="AO352" s="55"/>
      <c r="AP352" s="39"/>
      <c r="AQ352" s="39"/>
      <c r="AR352" s="39"/>
      <c r="AS352" s="39"/>
      <c r="AT352" s="39"/>
      <c r="AU352" s="39"/>
      <c r="AV352" s="39"/>
      <c r="AW352" s="39"/>
      <c r="AX352" s="55"/>
      <c r="AY352" s="55"/>
      <c r="AZ352" s="55"/>
      <c r="BA352" s="39"/>
      <c r="BB352" s="6"/>
      <c r="BC352" s="10"/>
      <c r="BD352" s="6"/>
      <c r="BE352" s="10"/>
    </row>
    <row r="353" spans="2:57">
      <c r="B353" s="28" t="s">
        <v>33</v>
      </c>
      <c r="C353" s="27">
        <f>INPUT!K351</f>
        <v>346</v>
      </c>
      <c r="D353" s="36">
        <f>INPUT!L351</f>
        <v>0.9318085057947072</v>
      </c>
      <c r="E353" s="27">
        <f t="shared" si="41"/>
        <v>1</v>
      </c>
      <c r="F353" s="27">
        <f>LOOKUP(E353,PROCESSES1!$H$6:$H$34,PROCESSES1!$J$6:$J$34)</f>
        <v>334</v>
      </c>
      <c r="G353" s="27">
        <f>LOOKUP(E353,PROCESSES1!$H$6:$H$35,PROCESSES1!$L$6:$L$35)</f>
        <v>150</v>
      </c>
      <c r="J353" s="28" t="s">
        <v>33</v>
      </c>
      <c r="K353" s="36">
        <f>INPUT!K351</f>
        <v>346</v>
      </c>
      <c r="L353" s="36">
        <f>INPUT!M351</f>
        <v>0.91420187279488352</v>
      </c>
      <c r="M353" s="36">
        <f t="shared" si="42"/>
        <v>0.9</v>
      </c>
      <c r="N353" s="36">
        <f>IF(M353=0,0,LOOKUP(M353,PROCESSES1!$H$6:$H$34,PROCESSES1!$J$6:$J$34))</f>
        <v>289</v>
      </c>
      <c r="O353" s="36">
        <f>IF(M353=0,0,LOOKUP(M353,PROCESSES1!$H$6:$H$35,PROCESSES1!$L$6:$L$35))</f>
        <v>130</v>
      </c>
      <c r="R353" s="28" t="s">
        <v>33</v>
      </c>
      <c r="S353" s="70">
        <f t="shared" si="39"/>
        <v>130</v>
      </c>
      <c r="T353" s="70">
        <f t="shared" si="40"/>
        <v>150</v>
      </c>
      <c r="U353" s="70">
        <f t="shared" si="43"/>
        <v>20</v>
      </c>
      <c r="V353" s="3">
        <f>INPUT!$G$4*60</f>
        <v>352.2</v>
      </c>
      <c r="Y353" s="6"/>
      <c r="AB353" s="55"/>
      <c r="AC353" s="55"/>
      <c r="AD353" s="55"/>
      <c r="AE353" s="55"/>
      <c r="AF353" s="55"/>
      <c r="AG353" s="39"/>
      <c r="AH353" s="39"/>
      <c r="AI353" s="39"/>
      <c r="AJ353" s="55"/>
      <c r="AK353" s="55"/>
      <c r="AL353" s="55"/>
      <c r="AM353" s="55"/>
      <c r="AN353" s="55"/>
      <c r="AO353" s="55"/>
      <c r="AP353" s="39"/>
      <c r="AQ353" s="39"/>
      <c r="AR353" s="39"/>
      <c r="AS353" s="39"/>
      <c r="AT353" s="39"/>
      <c r="AU353" s="39"/>
      <c r="AV353" s="39"/>
      <c r="AW353" s="39"/>
      <c r="AX353" s="55"/>
      <c r="AY353" s="55"/>
      <c r="AZ353" s="55"/>
      <c r="BA353" s="39"/>
      <c r="BB353" s="6"/>
      <c r="BC353" s="10"/>
      <c r="BD353" s="6"/>
      <c r="BE353" s="10"/>
    </row>
    <row r="354" spans="2:57">
      <c r="B354" s="28" t="s">
        <v>34</v>
      </c>
      <c r="C354" s="27">
        <f>INPUT!K352</f>
        <v>347</v>
      </c>
      <c r="D354" s="36">
        <f>INPUT!L352</f>
        <v>0.88521808050497164</v>
      </c>
      <c r="E354" s="27">
        <f t="shared" si="41"/>
        <v>0.9</v>
      </c>
      <c r="F354" s="27">
        <f>LOOKUP(E354,PROCESSES1!$H$6:$H$34,PROCESSES1!$J$6:$J$34)</f>
        <v>289</v>
      </c>
      <c r="G354" s="27">
        <f>LOOKUP(E354,PROCESSES1!$H$6:$H$35,PROCESSES1!$L$6:$L$35)</f>
        <v>130</v>
      </c>
      <c r="J354" s="28" t="s">
        <v>34</v>
      </c>
      <c r="K354" s="36">
        <f>INPUT!K352</f>
        <v>347</v>
      </c>
      <c r="L354" s="36">
        <f>INPUT!M352</f>
        <v>0.86849177915513942</v>
      </c>
      <c r="M354" s="36">
        <f t="shared" si="42"/>
        <v>0.8</v>
      </c>
      <c r="N354" s="36">
        <f>IF(M354=0,0,LOOKUP(M354,PROCESSES1!$H$6:$H$34,PROCESSES1!$J$6:$J$34))</f>
        <v>245</v>
      </c>
      <c r="O354" s="36">
        <f>IF(M354=0,0,LOOKUP(M354,PROCESSES1!$H$6:$H$35,PROCESSES1!$L$6:$L$35))</f>
        <v>110</v>
      </c>
      <c r="R354" s="28" t="s">
        <v>34</v>
      </c>
      <c r="S354" s="70">
        <f t="shared" si="39"/>
        <v>110</v>
      </c>
      <c r="T354" s="70">
        <f t="shared" si="40"/>
        <v>130</v>
      </c>
      <c r="U354" s="70">
        <f t="shared" si="43"/>
        <v>20</v>
      </c>
      <c r="V354" s="3">
        <f>INPUT!$G$4*60</f>
        <v>352.2</v>
      </c>
      <c r="Y354" s="6"/>
      <c r="AB354" s="55"/>
      <c r="AC354" s="55"/>
      <c r="AD354" s="55"/>
      <c r="AE354" s="55"/>
      <c r="AF354" s="55"/>
      <c r="AG354" s="39"/>
      <c r="AH354" s="39"/>
      <c r="AI354" s="39"/>
      <c r="AJ354" s="55"/>
      <c r="AK354" s="55"/>
      <c r="AL354" s="55"/>
      <c r="AM354" s="55"/>
      <c r="AN354" s="55"/>
      <c r="AO354" s="55"/>
      <c r="AP354" s="39"/>
      <c r="AQ354" s="39"/>
      <c r="AR354" s="39"/>
      <c r="AS354" s="39"/>
      <c r="AT354" s="39"/>
      <c r="AU354" s="39"/>
      <c r="AV354" s="39"/>
      <c r="AW354" s="39"/>
      <c r="AX354" s="55"/>
      <c r="AY354" s="55"/>
      <c r="AZ354" s="55"/>
      <c r="BA354" s="39"/>
      <c r="BB354" s="6"/>
      <c r="BC354" s="10"/>
      <c r="BD354" s="6"/>
      <c r="BE354" s="10"/>
    </row>
    <row r="355" spans="2:57">
      <c r="B355" s="28" t="s">
        <v>35</v>
      </c>
      <c r="C355" s="27">
        <f>INPUT!K353</f>
        <v>348</v>
      </c>
      <c r="D355" s="36">
        <f>INPUT!L353</f>
        <v>0.60567552876655961</v>
      </c>
      <c r="E355" s="27">
        <f t="shared" si="41"/>
        <v>0.7</v>
      </c>
      <c r="F355" s="27">
        <f>LOOKUP(E355,PROCESSES1!$H$6:$H$34,PROCESSES1!$J$6:$J$34)</f>
        <v>165</v>
      </c>
      <c r="G355" s="27">
        <f>LOOKUP(E355,PROCESSES1!$H$6:$H$35,PROCESSES1!$L$6:$L$35)</f>
        <v>74</v>
      </c>
      <c r="J355" s="28" t="s">
        <v>35</v>
      </c>
      <c r="K355" s="36">
        <f>INPUT!K353</f>
        <v>348</v>
      </c>
      <c r="L355" s="36">
        <f>INPUT!M353</f>
        <v>0.59423121731667439</v>
      </c>
      <c r="M355" s="36">
        <f t="shared" si="42"/>
        <v>0.5</v>
      </c>
      <c r="N355" s="36">
        <f>IF(M355=0,0,LOOKUP(M355,PROCESSES1!$H$6:$H$34,PROCESSES1!$J$6:$J$34))</f>
        <v>129</v>
      </c>
      <c r="O355" s="36">
        <f>IF(M355=0,0,LOOKUP(M355,PROCESSES1!$H$6:$H$35,PROCESSES1!$L$6:$L$35))</f>
        <v>58</v>
      </c>
      <c r="R355" s="28" t="s">
        <v>35</v>
      </c>
      <c r="S355" s="70">
        <f t="shared" si="39"/>
        <v>58</v>
      </c>
      <c r="T355" s="70">
        <f t="shared" si="40"/>
        <v>74</v>
      </c>
      <c r="U355" s="70">
        <f t="shared" si="43"/>
        <v>16</v>
      </c>
      <c r="V355" s="3">
        <f>INPUT!$G$4*60</f>
        <v>352.2</v>
      </c>
      <c r="Y355" s="6"/>
      <c r="AB355" s="55"/>
      <c r="AC355" s="55"/>
      <c r="AD355" s="55"/>
      <c r="AE355" s="55"/>
      <c r="AF355" s="55"/>
      <c r="AG355" s="39"/>
      <c r="AH355" s="39"/>
      <c r="AI355" s="39"/>
      <c r="AJ355" s="55"/>
      <c r="AK355" s="55"/>
      <c r="AL355" s="55"/>
      <c r="AM355" s="55"/>
      <c r="AN355" s="55"/>
      <c r="AO355" s="55"/>
      <c r="AP355" s="39"/>
      <c r="AQ355" s="39"/>
      <c r="AR355" s="39"/>
      <c r="AS355" s="39"/>
      <c r="AT355" s="39"/>
      <c r="AU355" s="39"/>
      <c r="AV355" s="39"/>
      <c r="AW355" s="39"/>
      <c r="AX355" s="55"/>
      <c r="AY355" s="55"/>
      <c r="AZ355" s="55"/>
      <c r="BA355" s="39"/>
      <c r="BB355" s="6"/>
      <c r="BC355" s="10"/>
      <c r="BD355" s="6"/>
      <c r="BE355" s="10"/>
    </row>
    <row r="356" spans="2:57">
      <c r="B356" s="29" t="s">
        <v>24</v>
      </c>
      <c r="C356" s="27">
        <f>INPUT!K354</f>
        <v>349</v>
      </c>
      <c r="D356" s="36">
        <f>INPUT!L354</f>
        <v>8.9852963058775354E-2</v>
      </c>
      <c r="E356" s="27">
        <f t="shared" si="41"/>
        <v>0.1</v>
      </c>
      <c r="F356" s="27">
        <f>LOOKUP(E356,PROCESSES1!$H$6:$H$34,PROCESSES1!$J$6:$J$34)</f>
        <v>23</v>
      </c>
      <c r="G356" s="27">
        <f>LOOKUP(E356,PROCESSES1!$H$6:$H$35,PROCESSES1!$L$6:$L$35)</f>
        <v>10</v>
      </c>
      <c r="J356" s="29" t="s">
        <v>24</v>
      </c>
      <c r="K356" s="36">
        <f>INPUT!K354</f>
        <v>349</v>
      </c>
      <c r="L356" s="36">
        <f>INPUT!M354</f>
        <v>8.7966538094508523E-2</v>
      </c>
      <c r="M356" s="36">
        <f t="shared" si="42"/>
        <v>0</v>
      </c>
      <c r="N356" s="36">
        <f>IF(M356=0,0,LOOKUP(M356,PROCESSES1!$H$6:$H$34,PROCESSES1!$J$6:$J$34))</f>
        <v>0</v>
      </c>
      <c r="O356" s="36">
        <f>IF(M356=0,0,LOOKUP(M356,PROCESSES1!$H$6:$H$35,PROCESSES1!$L$6:$L$35))</f>
        <v>0</v>
      </c>
      <c r="R356" s="29" t="s">
        <v>24</v>
      </c>
      <c r="S356" s="70">
        <f t="shared" si="39"/>
        <v>0</v>
      </c>
      <c r="T356" s="70">
        <f t="shared" si="40"/>
        <v>10</v>
      </c>
      <c r="U356" s="70">
        <f t="shared" si="43"/>
        <v>10</v>
      </c>
      <c r="V356" s="3">
        <f>INPUT!$G$4*60</f>
        <v>352.2</v>
      </c>
      <c r="Y356" s="6"/>
      <c r="AB356" s="55"/>
      <c r="AC356" s="55"/>
      <c r="AD356" s="55"/>
      <c r="AE356" s="55"/>
      <c r="AF356" s="55"/>
      <c r="AG356" s="39"/>
      <c r="AH356" s="39"/>
      <c r="AI356" s="39"/>
      <c r="AJ356" s="55"/>
      <c r="AK356" s="55"/>
      <c r="AL356" s="55"/>
      <c r="AM356" s="55"/>
      <c r="AN356" s="55"/>
      <c r="AO356" s="55"/>
      <c r="AP356" s="39"/>
      <c r="AQ356" s="39"/>
      <c r="AR356" s="39"/>
      <c r="AS356" s="39"/>
      <c r="AT356" s="39"/>
      <c r="AU356" s="39"/>
      <c r="AV356" s="39"/>
      <c r="AW356" s="39"/>
      <c r="AX356" s="55"/>
      <c r="AY356" s="55"/>
      <c r="AZ356" s="55"/>
      <c r="BA356" s="39"/>
      <c r="BB356" s="6"/>
      <c r="BC356" s="10"/>
      <c r="BD356" s="6"/>
      <c r="BE356" s="10"/>
    </row>
    <row r="357" spans="2:57">
      <c r="B357" s="29" t="s">
        <v>25</v>
      </c>
      <c r="C357" s="27">
        <f>INPUT!K355</f>
        <v>350</v>
      </c>
      <c r="D357" s="36">
        <f>INPUT!L355</f>
        <v>0.10982028818294756</v>
      </c>
      <c r="E357" s="27">
        <f t="shared" si="41"/>
        <v>0.2</v>
      </c>
      <c r="F357" s="27">
        <f>LOOKUP(E357,PROCESSES1!$H$6:$H$34,PROCESSES1!$J$6:$J$34)</f>
        <v>41</v>
      </c>
      <c r="G357" s="27">
        <f>LOOKUP(E357,PROCESSES1!$H$6:$H$35,PROCESSES1!$L$6:$L$35)</f>
        <v>19</v>
      </c>
      <c r="J357" s="29" t="s">
        <v>25</v>
      </c>
      <c r="K357" s="36">
        <f>INPUT!K355</f>
        <v>350</v>
      </c>
      <c r="L357" s="36">
        <f>INPUT!M355</f>
        <v>0.10893995653295649</v>
      </c>
      <c r="M357" s="36">
        <f t="shared" si="42"/>
        <v>0.1</v>
      </c>
      <c r="N357" s="36">
        <f>IF(M357=0,0,LOOKUP(M357,PROCESSES1!$H$6:$H$34,PROCESSES1!$J$6:$J$34))</f>
        <v>23</v>
      </c>
      <c r="O357" s="36">
        <f>IF(M357=0,0,LOOKUP(M357,PROCESSES1!$H$6:$H$35,PROCESSES1!$L$6:$L$35))</f>
        <v>10</v>
      </c>
      <c r="R357" s="29" t="s">
        <v>25</v>
      </c>
      <c r="S357" s="70">
        <f t="shared" si="39"/>
        <v>10</v>
      </c>
      <c r="T357" s="70">
        <f t="shared" si="40"/>
        <v>19</v>
      </c>
      <c r="U357" s="70">
        <f t="shared" si="43"/>
        <v>9</v>
      </c>
      <c r="V357" s="3">
        <f>INPUT!$G$4*60</f>
        <v>352.2</v>
      </c>
      <c r="Y357" s="6"/>
      <c r="AB357" s="55"/>
      <c r="AC357" s="55"/>
      <c r="AD357" s="55"/>
      <c r="AE357" s="55"/>
      <c r="AF357" s="55"/>
      <c r="AG357" s="39"/>
      <c r="AH357" s="39"/>
      <c r="AI357" s="39"/>
      <c r="AJ357" s="55"/>
      <c r="AK357" s="55"/>
      <c r="AL357" s="55"/>
      <c r="AM357" s="55"/>
      <c r="AN357" s="55"/>
      <c r="AO357" s="55"/>
      <c r="AP357" s="39"/>
      <c r="AQ357" s="39"/>
      <c r="AR357" s="39"/>
      <c r="AS357" s="39"/>
      <c r="AT357" s="39"/>
      <c r="AU357" s="39"/>
      <c r="AV357" s="39"/>
      <c r="AW357" s="39"/>
      <c r="AX357" s="55"/>
      <c r="AY357" s="55"/>
      <c r="AZ357" s="55"/>
      <c r="BA357" s="39"/>
      <c r="BB357" s="6"/>
      <c r="BC357" s="10"/>
      <c r="BD357" s="6"/>
      <c r="BE357" s="10"/>
    </row>
    <row r="358" spans="2:57">
      <c r="B358" s="29" t="s">
        <v>26</v>
      </c>
      <c r="C358" s="27">
        <f>INPUT!K356</f>
        <v>351</v>
      </c>
      <c r="D358" s="36">
        <f>INPUT!L356</f>
        <v>0.88854596802566721</v>
      </c>
      <c r="E358" s="27">
        <f t="shared" si="41"/>
        <v>0.9</v>
      </c>
      <c r="F358" s="27">
        <f>LOOKUP(E358,PROCESSES1!$H$6:$H$34,PROCESSES1!$J$6:$J$34)</f>
        <v>289</v>
      </c>
      <c r="G358" s="27">
        <f>LOOKUP(E358,PROCESSES1!$H$6:$H$35,PROCESSES1!$L$6:$L$35)</f>
        <v>130</v>
      </c>
      <c r="J358" s="29" t="s">
        <v>26</v>
      </c>
      <c r="K358" s="36">
        <f>INPUT!K356</f>
        <v>351</v>
      </c>
      <c r="L358" s="36">
        <f>INPUT!M356</f>
        <v>0.86968171838299901</v>
      </c>
      <c r="M358" s="36">
        <f t="shared" si="42"/>
        <v>0.8</v>
      </c>
      <c r="N358" s="36">
        <f>IF(M358=0,0,LOOKUP(M358,PROCESSES1!$H$6:$H$34,PROCESSES1!$J$6:$J$34))</f>
        <v>245</v>
      </c>
      <c r="O358" s="36">
        <f>IF(M358=0,0,LOOKUP(M358,PROCESSES1!$H$6:$H$35,PROCESSES1!$L$6:$L$35))</f>
        <v>110</v>
      </c>
      <c r="R358" s="29" t="s">
        <v>26</v>
      </c>
      <c r="S358" s="70">
        <f t="shared" si="39"/>
        <v>110</v>
      </c>
      <c r="T358" s="70">
        <f t="shared" si="40"/>
        <v>130</v>
      </c>
      <c r="U358" s="70">
        <f t="shared" si="43"/>
        <v>20</v>
      </c>
      <c r="V358" s="3">
        <f>INPUT!$G$4*60</f>
        <v>352.2</v>
      </c>
      <c r="Y358" s="6"/>
      <c r="AB358" s="55"/>
      <c r="AC358" s="55"/>
      <c r="AD358" s="55"/>
      <c r="AE358" s="55"/>
      <c r="AF358" s="55"/>
      <c r="AG358" s="39"/>
      <c r="AH358" s="39"/>
      <c r="AI358" s="39"/>
      <c r="AJ358" s="55"/>
      <c r="AK358" s="55"/>
      <c r="AL358" s="55"/>
      <c r="AM358" s="55"/>
      <c r="AN358" s="55"/>
      <c r="AO358" s="55"/>
      <c r="AP358" s="39"/>
      <c r="AQ358" s="39"/>
      <c r="AR358" s="39"/>
      <c r="AS358" s="39"/>
      <c r="AT358" s="39"/>
      <c r="AU358" s="39"/>
      <c r="AV358" s="39"/>
      <c r="AW358" s="39"/>
      <c r="AX358" s="55"/>
      <c r="AY358" s="55"/>
      <c r="AZ358" s="55"/>
      <c r="BA358" s="39"/>
      <c r="BB358" s="6"/>
      <c r="BC358" s="10"/>
      <c r="BD358" s="6"/>
      <c r="BE358" s="10"/>
    </row>
    <row r="359" spans="2:57">
      <c r="B359" s="29" t="s">
        <v>27</v>
      </c>
      <c r="C359" s="27">
        <f>INPUT!K357</f>
        <v>352</v>
      </c>
      <c r="D359" s="36">
        <f>INPUT!L357</f>
        <v>0.93513639331540266</v>
      </c>
      <c r="E359" s="27">
        <f t="shared" si="41"/>
        <v>1</v>
      </c>
      <c r="F359" s="27">
        <f>LOOKUP(E359,PROCESSES1!$H$6:$H$34,PROCESSES1!$J$6:$J$34)</f>
        <v>334</v>
      </c>
      <c r="G359" s="27">
        <f>LOOKUP(E359,PROCESSES1!$H$6:$H$35,PROCESSES1!$L$6:$L$35)</f>
        <v>150</v>
      </c>
      <c r="J359" s="29" t="s">
        <v>27</v>
      </c>
      <c r="K359" s="36">
        <f>INPUT!K357</f>
        <v>352</v>
      </c>
      <c r="L359" s="36">
        <f>INPUT!M357</f>
        <v>0.91532893119060121</v>
      </c>
      <c r="M359" s="36">
        <f t="shared" si="42"/>
        <v>0.9</v>
      </c>
      <c r="N359" s="36">
        <f>IF(M359=0,0,LOOKUP(M359,PROCESSES1!$H$6:$H$34,PROCESSES1!$J$6:$J$34))</f>
        <v>289</v>
      </c>
      <c r="O359" s="36">
        <f>IF(M359=0,0,LOOKUP(M359,PROCESSES1!$H$6:$H$35,PROCESSES1!$L$6:$L$35))</f>
        <v>130</v>
      </c>
      <c r="R359" s="29" t="s">
        <v>27</v>
      </c>
      <c r="S359" s="70">
        <f t="shared" si="39"/>
        <v>130</v>
      </c>
      <c r="T359" s="70">
        <f t="shared" si="40"/>
        <v>150</v>
      </c>
      <c r="U359" s="70">
        <f t="shared" si="43"/>
        <v>20</v>
      </c>
      <c r="V359" s="3">
        <f>INPUT!$G$4*60</f>
        <v>352.2</v>
      </c>
      <c r="Y359" s="6"/>
      <c r="AB359" s="55"/>
      <c r="AC359" s="55"/>
      <c r="AD359" s="55"/>
      <c r="AE359" s="55"/>
      <c r="AF359" s="55"/>
      <c r="AG359" s="39"/>
      <c r="AH359" s="39"/>
      <c r="AI359" s="39"/>
      <c r="AJ359" s="55"/>
      <c r="AK359" s="55"/>
      <c r="AL359" s="55"/>
      <c r="AM359" s="55"/>
      <c r="AN359" s="55"/>
      <c r="AO359" s="55"/>
      <c r="AP359" s="39"/>
      <c r="AQ359" s="39"/>
      <c r="AR359" s="39"/>
      <c r="AS359" s="39"/>
      <c r="AT359" s="39"/>
      <c r="AU359" s="39"/>
      <c r="AV359" s="39"/>
      <c r="AW359" s="39"/>
      <c r="AX359" s="55"/>
      <c r="AY359" s="55"/>
      <c r="AZ359" s="55"/>
      <c r="BA359" s="39"/>
      <c r="BB359" s="6"/>
      <c r="BC359" s="10"/>
      <c r="BD359" s="6"/>
      <c r="BE359" s="10"/>
    </row>
    <row r="360" spans="2:57">
      <c r="B360" s="29" t="s">
        <v>28</v>
      </c>
      <c r="C360" s="27">
        <f>INPUT!K358</f>
        <v>353</v>
      </c>
      <c r="D360" s="36">
        <f>INPUT!L358</f>
        <v>0.79869300496689188</v>
      </c>
      <c r="E360" s="27">
        <f t="shared" si="41"/>
        <v>0.79999999999999993</v>
      </c>
      <c r="F360" s="27">
        <f>LOOKUP(E360,PROCESSES1!$H$6:$H$34,PROCESSES1!$J$6:$J$34)</f>
        <v>204</v>
      </c>
      <c r="G360" s="27">
        <f>LOOKUP(E360,PROCESSES1!$H$6:$H$35,PROCESSES1!$L$6:$L$35)</f>
        <v>92</v>
      </c>
      <c r="J360" s="29" t="s">
        <v>28</v>
      </c>
      <c r="K360" s="36">
        <f>INPUT!K358</f>
        <v>353</v>
      </c>
      <c r="L360" s="36">
        <f>INPUT!M358</f>
        <v>0.78171518028849052</v>
      </c>
      <c r="M360" s="36">
        <f t="shared" si="42"/>
        <v>0.7</v>
      </c>
      <c r="N360" s="36">
        <f>IF(M360=0,0,LOOKUP(M360,PROCESSES1!$H$6:$H$34,PROCESSES1!$J$6:$J$34))</f>
        <v>165</v>
      </c>
      <c r="O360" s="36">
        <f>IF(M360=0,0,LOOKUP(M360,PROCESSES1!$H$6:$H$35,PROCESSES1!$L$6:$L$35))</f>
        <v>74</v>
      </c>
      <c r="R360" s="29" t="s">
        <v>28</v>
      </c>
      <c r="S360" s="70">
        <f t="shared" si="39"/>
        <v>74</v>
      </c>
      <c r="T360" s="70">
        <f t="shared" si="40"/>
        <v>92</v>
      </c>
      <c r="U360" s="70">
        <f t="shared" si="43"/>
        <v>18</v>
      </c>
      <c r="V360" s="3">
        <f>INPUT!$G$4*60</f>
        <v>352.2</v>
      </c>
      <c r="Y360" s="6"/>
      <c r="AB360" s="55"/>
      <c r="AC360" s="55"/>
      <c r="AD360" s="55"/>
      <c r="AE360" s="55"/>
      <c r="AF360" s="55"/>
      <c r="AG360" s="39"/>
      <c r="AH360" s="39"/>
      <c r="AI360" s="39"/>
      <c r="AJ360" s="55"/>
      <c r="AK360" s="55"/>
      <c r="AL360" s="55"/>
      <c r="AM360" s="55"/>
      <c r="AN360" s="55"/>
      <c r="AO360" s="55"/>
      <c r="AP360" s="39"/>
      <c r="AQ360" s="39"/>
      <c r="AR360" s="39"/>
      <c r="AS360" s="39"/>
      <c r="AT360" s="39"/>
      <c r="AU360" s="39"/>
      <c r="AV360" s="39"/>
      <c r="AW360" s="39"/>
      <c r="AX360" s="55"/>
      <c r="AY360" s="55"/>
      <c r="AZ360" s="55"/>
      <c r="BA360" s="39"/>
      <c r="BB360" s="6"/>
      <c r="BC360" s="10"/>
      <c r="BD360" s="6"/>
      <c r="BE360" s="10"/>
    </row>
    <row r="361" spans="2:57">
      <c r="B361" s="29" t="s">
        <v>29</v>
      </c>
      <c r="C361" s="27">
        <f>INPUT!K359</f>
        <v>354</v>
      </c>
      <c r="D361" s="36">
        <f>INPUT!L359</f>
        <v>0.35608396471440601</v>
      </c>
      <c r="E361" s="27">
        <f t="shared" si="41"/>
        <v>0.4</v>
      </c>
      <c r="F361" s="27">
        <f>LOOKUP(E361,PROCESSES1!$H$6:$H$34,PROCESSES1!$J$6:$J$34)</f>
        <v>95</v>
      </c>
      <c r="G361" s="27">
        <f>LOOKUP(E361,PROCESSES1!$H$6:$H$35,PROCESSES1!$L$6:$L$35)</f>
        <v>43</v>
      </c>
      <c r="J361" s="29" t="s">
        <v>29</v>
      </c>
      <c r="K361" s="36">
        <f>INPUT!K359</f>
        <v>354</v>
      </c>
      <c r="L361" s="36">
        <f>INPUT!M359</f>
        <v>0.34853826485733874</v>
      </c>
      <c r="M361" s="36">
        <f t="shared" si="42"/>
        <v>0.3</v>
      </c>
      <c r="N361" s="36">
        <f>IF(M361=0,0,LOOKUP(M361,PROCESSES1!$H$6:$H$34,PROCESSES1!$J$6:$J$34))</f>
        <v>41</v>
      </c>
      <c r="O361" s="36">
        <f>IF(M361=0,0,LOOKUP(M361,PROCESSES1!$H$6:$H$35,PROCESSES1!$L$6:$L$35))</f>
        <v>19</v>
      </c>
      <c r="R361" s="29" t="s">
        <v>29</v>
      </c>
      <c r="S361" s="70">
        <f t="shared" si="39"/>
        <v>19</v>
      </c>
      <c r="T361" s="70">
        <f t="shared" si="40"/>
        <v>43</v>
      </c>
      <c r="U361" s="70">
        <f t="shared" si="43"/>
        <v>24</v>
      </c>
      <c r="V361" s="3">
        <f>INPUT!$G$4*60</f>
        <v>352.2</v>
      </c>
      <c r="Y361" s="6"/>
      <c r="AB361" s="55"/>
      <c r="AC361" s="55"/>
      <c r="AD361" s="55"/>
      <c r="AE361" s="55"/>
      <c r="AF361" s="55"/>
      <c r="AG361" s="39"/>
      <c r="AH361" s="39"/>
      <c r="AI361" s="39"/>
      <c r="AJ361" s="55"/>
      <c r="AK361" s="55"/>
      <c r="AL361" s="55"/>
      <c r="AM361" s="55"/>
      <c r="AN361" s="55"/>
      <c r="AO361" s="55"/>
      <c r="AP361" s="39"/>
      <c r="AQ361" s="39"/>
      <c r="AR361" s="39"/>
      <c r="AS361" s="39"/>
      <c r="AT361" s="39"/>
      <c r="AU361" s="39"/>
      <c r="AV361" s="39"/>
      <c r="AW361" s="39"/>
      <c r="AX361" s="55"/>
      <c r="AY361" s="55"/>
      <c r="AZ361" s="55"/>
      <c r="BA361" s="39"/>
      <c r="BB361" s="6"/>
      <c r="BC361" s="10"/>
      <c r="BD361" s="6"/>
      <c r="BE361" s="10"/>
    </row>
    <row r="362" spans="2:57">
      <c r="B362" s="29" t="s">
        <v>30</v>
      </c>
      <c r="C362" s="27">
        <f>INPUT!K360</f>
        <v>355</v>
      </c>
      <c r="D362" s="36">
        <f>INPUT!L360</f>
        <v>4.3262537769039974E-2</v>
      </c>
      <c r="E362" s="27">
        <f t="shared" si="41"/>
        <v>0.1</v>
      </c>
      <c r="F362" s="27">
        <f>LOOKUP(E362,PROCESSES1!$H$6:$H$34,PROCESSES1!$J$6:$J$34)</f>
        <v>23</v>
      </c>
      <c r="G362" s="27">
        <f>LOOKUP(E362,PROCESSES1!$H$6:$H$35,PROCESSES1!$L$6:$L$35)</f>
        <v>10</v>
      </c>
      <c r="J362" s="29" t="s">
        <v>30</v>
      </c>
      <c r="K362" s="36">
        <f>INPUT!K360</f>
        <v>355</v>
      </c>
      <c r="L362" s="36">
        <f>INPUT!M360</f>
        <v>4.2319325286906573E-2</v>
      </c>
      <c r="M362" s="36">
        <f t="shared" si="42"/>
        <v>0</v>
      </c>
      <c r="N362" s="36">
        <f>IF(M362=0,0,LOOKUP(M362,PROCESSES1!$H$6:$H$34,PROCESSES1!$J$6:$J$34))</f>
        <v>0</v>
      </c>
      <c r="O362" s="36">
        <f>IF(M362=0,0,LOOKUP(M362,PROCESSES1!$H$6:$H$35,PROCESSES1!$L$6:$L$35))</f>
        <v>0</v>
      </c>
      <c r="R362" s="29" t="s">
        <v>30</v>
      </c>
      <c r="S362" s="70">
        <f t="shared" si="39"/>
        <v>0</v>
      </c>
      <c r="T362" s="70">
        <f t="shared" si="40"/>
        <v>10</v>
      </c>
      <c r="U362" s="70">
        <f t="shared" si="43"/>
        <v>10</v>
      </c>
      <c r="V362" s="3">
        <f>INPUT!$G$4*60</f>
        <v>352.2</v>
      </c>
      <c r="Y362" s="6"/>
      <c r="AB362" s="55"/>
      <c r="AC362" s="55"/>
      <c r="AD362" s="55"/>
      <c r="AE362" s="55"/>
      <c r="AF362" s="55"/>
      <c r="AG362" s="39"/>
      <c r="AH362" s="39"/>
      <c r="AI362" s="39"/>
      <c r="AJ362" s="55"/>
      <c r="AK362" s="55"/>
      <c r="AL362" s="55"/>
      <c r="AM362" s="55"/>
      <c r="AN362" s="55"/>
      <c r="AO362" s="55"/>
      <c r="AP362" s="39"/>
      <c r="AQ362" s="39"/>
      <c r="AR362" s="39"/>
      <c r="AS362" s="39"/>
      <c r="AT362" s="39"/>
      <c r="AU362" s="39"/>
      <c r="AV362" s="39"/>
      <c r="AW362" s="39"/>
      <c r="AX362" s="55"/>
      <c r="AY362" s="55"/>
      <c r="AZ362" s="55"/>
      <c r="BA362" s="39"/>
      <c r="BB362" s="6"/>
      <c r="BC362" s="10"/>
      <c r="BD362" s="6"/>
      <c r="BE362" s="10"/>
    </row>
    <row r="363" spans="2:57">
      <c r="B363" s="29" t="s">
        <v>31</v>
      </c>
      <c r="C363" s="27">
        <f>INPUT!K361</f>
        <v>356</v>
      </c>
      <c r="D363" s="36">
        <f>INPUT!L361</f>
        <v>0.35275607719371049</v>
      </c>
      <c r="E363" s="27">
        <f t="shared" si="41"/>
        <v>0.4</v>
      </c>
      <c r="F363" s="27">
        <f>LOOKUP(E363,PROCESSES1!$H$6:$H$34,PROCESSES1!$J$6:$J$34)</f>
        <v>95</v>
      </c>
      <c r="G363" s="27">
        <f>LOOKUP(E363,PROCESSES1!$H$6:$H$35,PROCESSES1!$L$6:$L$35)</f>
        <v>43</v>
      </c>
      <c r="J363" s="29" t="s">
        <v>31</v>
      </c>
      <c r="K363" s="36">
        <f>INPUT!K361</f>
        <v>356</v>
      </c>
      <c r="L363" s="36">
        <f>INPUT!M361</f>
        <v>0.34521037733664328</v>
      </c>
      <c r="M363" s="36">
        <f t="shared" si="42"/>
        <v>0.3</v>
      </c>
      <c r="N363" s="36">
        <f>IF(M363=0,0,LOOKUP(M363,PROCESSES1!$H$6:$H$34,PROCESSES1!$J$6:$J$34))</f>
        <v>41</v>
      </c>
      <c r="O363" s="36">
        <f>IF(M363=0,0,LOOKUP(M363,PROCESSES1!$H$6:$H$35,PROCESSES1!$L$6:$L$35))</f>
        <v>19</v>
      </c>
      <c r="R363" s="29" t="s">
        <v>31</v>
      </c>
      <c r="S363" s="70">
        <f t="shared" si="39"/>
        <v>19</v>
      </c>
      <c r="T363" s="70">
        <f t="shared" si="40"/>
        <v>43</v>
      </c>
      <c r="U363" s="70">
        <f t="shared" si="43"/>
        <v>24</v>
      </c>
      <c r="V363" s="3">
        <f>INPUT!$G$4*60</f>
        <v>352.2</v>
      </c>
      <c r="Y363" s="6"/>
      <c r="AB363" s="55"/>
      <c r="AC363" s="55"/>
      <c r="AD363" s="55"/>
      <c r="AE363" s="55"/>
      <c r="AF363" s="55"/>
      <c r="AG363" s="39"/>
      <c r="AH363" s="39"/>
      <c r="AI363" s="39"/>
      <c r="AJ363" s="55"/>
      <c r="AK363" s="55"/>
      <c r="AL363" s="55"/>
      <c r="AM363" s="55"/>
      <c r="AN363" s="55"/>
      <c r="AO363" s="55"/>
      <c r="AP363" s="39"/>
      <c r="AQ363" s="39"/>
      <c r="AR363" s="39"/>
      <c r="AS363" s="39"/>
      <c r="AT363" s="39"/>
      <c r="AU363" s="39"/>
      <c r="AV363" s="39"/>
      <c r="AW363" s="39"/>
      <c r="AX363" s="55"/>
      <c r="AY363" s="55"/>
      <c r="AZ363" s="55"/>
      <c r="BA363" s="39"/>
      <c r="BB363" s="6"/>
      <c r="BC363" s="10"/>
      <c r="BD363" s="6"/>
      <c r="BE363" s="10"/>
    </row>
    <row r="364" spans="2:57">
      <c r="B364" s="29" t="s">
        <v>32</v>
      </c>
      <c r="C364" s="27">
        <f>INPUT!K362</f>
        <v>357</v>
      </c>
      <c r="D364" s="36">
        <f>INPUT!L362</f>
        <v>0.66890539165977181</v>
      </c>
      <c r="E364" s="27">
        <f t="shared" si="41"/>
        <v>0.7</v>
      </c>
      <c r="F364" s="27">
        <f>LOOKUP(E364,PROCESSES1!$H$6:$H$34,PROCESSES1!$J$6:$J$34)</f>
        <v>165</v>
      </c>
      <c r="G364" s="27">
        <f>LOOKUP(E364,PROCESSES1!$H$6:$H$35,PROCESSES1!$L$6:$L$35)</f>
        <v>74</v>
      </c>
      <c r="J364" s="29" t="s">
        <v>32</v>
      </c>
      <c r="K364" s="36">
        <f>INPUT!K362</f>
        <v>357</v>
      </c>
      <c r="L364" s="36">
        <f>INPUT!M362</f>
        <v>0.65475720442777097</v>
      </c>
      <c r="M364" s="36">
        <f t="shared" si="42"/>
        <v>0.6</v>
      </c>
      <c r="N364" s="36">
        <f>IF(M364=0,0,LOOKUP(M364,PROCESSES1!$H$6:$H$34,PROCESSES1!$J$6:$J$34))</f>
        <v>165</v>
      </c>
      <c r="O364" s="36">
        <f>IF(M364=0,0,LOOKUP(M364,PROCESSES1!$H$6:$H$35,PROCESSES1!$L$6:$L$35))</f>
        <v>74</v>
      </c>
      <c r="R364" s="29" t="s">
        <v>32</v>
      </c>
      <c r="S364" s="70">
        <f t="shared" si="39"/>
        <v>74</v>
      </c>
      <c r="T364" s="70">
        <f t="shared" si="40"/>
        <v>74</v>
      </c>
      <c r="U364" s="70">
        <f t="shared" si="43"/>
        <v>0</v>
      </c>
      <c r="V364" s="3">
        <f>INPUT!$G$4*60</f>
        <v>352.2</v>
      </c>
      <c r="Y364" s="6"/>
      <c r="AB364" s="55"/>
      <c r="AC364" s="55"/>
      <c r="AD364" s="55"/>
      <c r="AE364" s="55"/>
      <c r="AF364" s="55"/>
      <c r="AG364" s="39"/>
      <c r="AH364" s="39"/>
      <c r="AI364" s="39"/>
      <c r="AJ364" s="55"/>
      <c r="AK364" s="55"/>
      <c r="AL364" s="55"/>
      <c r="AM364" s="55"/>
      <c r="AN364" s="55"/>
      <c r="AO364" s="55"/>
      <c r="AP364" s="39"/>
      <c r="AQ364" s="39"/>
      <c r="AR364" s="39"/>
      <c r="AS364" s="39"/>
      <c r="AT364" s="39"/>
      <c r="AU364" s="39"/>
      <c r="AV364" s="39"/>
      <c r="AW364" s="39"/>
      <c r="AX364" s="55"/>
      <c r="AY364" s="55"/>
      <c r="AZ364" s="55"/>
      <c r="BA364" s="39"/>
      <c r="BB364" s="6"/>
      <c r="BC364" s="10"/>
      <c r="BD364" s="6"/>
      <c r="BE364" s="10"/>
    </row>
    <row r="365" spans="2:57">
      <c r="B365" s="29" t="s">
        <v>33</v>
      </c>
      <c r="C365" s="27">
        <f>INPUT!K363</f>
        <v>358</v>
      </c>
      <c r="D365" s="36">
        <f>INPUT!L363</f>
        <v>0.88854596802566721</v>
      </c>
      <c r="E365" s="27">
        <f t="shared" si="41"/>
        <v>0.9</v>
      </c>
      <c r="F365" s="27">
        <f>LOOKUP(E365,PROCESSES1!$H$6:$H$34,PROCESSES1!$J$6:$J$34)</f>
        <v>289</v>
      </c>
      <c r="G365" s="27">
        <f>LOOKUP(E365,PROCESSES1!$H$6:$H$35,PROCESSES1!$L$6:$L$35)</f>
        <v>130</v>
      </c>
      <c r="J365" s="29" t="s">
        <v>33</v>
      </c>
      <c r="K365" s="36">
        <f>INPUT!K363</f>
        <v>358</v>
      </c>
      <c r="L365" s="36">
        <f>INPUT!M363</f>
        <v>0.86968171838299901</v>
      </c>
      <c r="M365" s="36">
        <f t="shared" si="42"/>
        <v>0.8</v>
      </c>
      <c r="N365" s="36">
        <f>IF(M365=0,0,LOOKUP(M365,PROCESSES1!$H$6:$H$34,PROCESSES1!$J$6:$J$34))</f>
        <v>245</v>
      </c>
      <c r="O365" s="36">
        <f>IF(M365=0,0,LOOKUP(M365,PROCESSES1!$H$6:$H$35,PROCESSES1!$L$6:$L$35))</f>
        <v>110</v>
      </c>
      <c r="R365" s="29" t="s">
        <v>33</v>
      </c>
      <c r="S365" s="70">
        <f t="shared" si="39"/>
        <v>110</v>
      </c>
      <c r="T365" s="70">
        <f t="shared" si="40"/>
        <v>130</v>
      </c>
      <c r="U365" s="70">
        <f t="shared" si="43"/>
        <v>20</v>
      </c>
      <c r="V365" s="3">
        <f>INPUT!$G$4*60</f>
        <v>352.2</v>
      </c>
      <c r="Y365" s="6"/>
      <c r="AB365" s="55"/>
      <c r="AC365" s="55"/>
      <c r="AD365" s="55"/>
      <c r="AE365" s="55"/>
      <c r="AF365" s="55"/>
      <c r="AG365" s="39"/>
      <c r="AH365" s="39"/>
      <c r="AI365" s="39"/>
      <c r="AJ365" s="55"/>
      <c r="AK365" s="55"/>
      <c r="AL365" s="55"/>
      <c r="AM365" s="55"/>
      <c r="AN365" s="55"/>
      <c r="AO365" s="55"/>
      <c r="AP365" s="39"/>
      <c r="AQ365" s="39"/>
      <c r="AR365" s="39"/>
      <c r="AS365" s="39"/>
      <c r="AT365" s="39"/>
      <c r="AU365" s="39"/>
      <c r="AV365" s="39"/>
      <c r="AW365" s="39"/>
      <c r="AX365" s="55"/>
      <c r="AY365" s="55"/>
      <c r="AZ365" s="55"/>
      <c r="BA365" s="39"/>
      <c r="BB365" s="6"/>
      <c r="BC365" s="10"/>
      <c r="BD365" s="6"/>
      <c r="BE365" s="10"/>
    </row>
    <row r="366" spans="2:57">
      <c r="B366" s="29" t="s">
        <v>34</v>
      </c>
      <c r="C366" s="27">
        <f>INPUT!K364</f>
        <v>359</v>
      </c>
      <c r="D366" s="36">
        <f>INPUT!L364</f>
        <v>0.845283430256627</v>
      </c>
      <c r="E366" s="27">
        <f t="shared" si="41"/>
        <v>0.9</v>
      </c>
      <c r="F366" s="27">
        <f>LOOKUP(E366,PROCESSES1!$H$6:$H$34,PROCESSES1!$J$6:$J$34)</f>
        <v>289</v>
      </c>
      <c r="G366" s="27">
        <f>LOOKUP(E366,PROCESSES1!$H$6:$H$35,PROCESSES1!$L$6:$L$35)</f>
        <v>130</v>
      </c>
      <c r="J366" s="29" t="s">
        <v>34</v>
      </c>
      <c r="K366" s="36">
        <f>INPUT!K364</f>
        <v>359</v>
      </c>
      <c r="L366" s="36">
        <f>INPUT!M364</f>
        <v>0.8273623930960925</v>
      </c>
      <c r="M366" s="36">
        <f t="shared" si="42"/>
        <v>0.8</v>
      </c>
      <c r="N366" s="36">
        <f>IF(M366=0,0,LOOKUP(M366,PROCESSES1!$H$6:$H$34,PROCESSES1!$J$6:$J$34))</f>
        <v>245</v>
      </c>
      <c r="O366" s="36">
        <f>IF(M366=0,0,LOOKUP(M366,PROCESSES1!$H$6:$H$35,PROCESSES1!$L$6:$L$35))</f>
        <v>110</v>
      </c>
      <c r="R366" s="29" t="s">
        <v>34</v>
      </c>
      <c r="S366" s="70">
        <f t="shared" si="39"/>
        <v>110</v>
      </c>
      <c r="T366" s="70">
        <f t="shared" si="40"/>
        <v>130</v>
      </c>
      <c r="U366" s="70">
        <f t="shared" si="43"/>
        <v>20</v>
      </c>
      <c r="V366" s="3">
        <f>INPUT!$G$4*60</f>
        <v>352.2</v>
      </c>
      <c r="Y366" s="6"/>
      <c r="AB366" s="55"/>
      <c r="AC366" s="55"/>
      <c r="AD366" s="55"/>
      <c r="AE366" s="55"/>
      <c r="AF366" s="55"/>
      <c r="AG366" s="39"/>
      <c r="AH366" s="39"/>
      <c r="AI366" s="39"/>
      <c r="AJ366" s="55"/>
      <c r="AK366" s="55"/>
      <c r="AL366" s="55"/>
      <c r="AM366" s="55"/>
      <c r="AN366" s="55"/>
      <c r="AO366" s="55"/>
      <c r="AP366" s="39"/>
      <c r="AQ366" s="39"/>
      <c r="AR366" s="39"/>
      <c r="AS366" s="39"/>
      <c r="AT366" s="39"/>
      <c r="AU366" s="39"/>
      <c r="AV366" s="39"/>
      <c r="AW366" s="39"/>
      <c r="AX366" s="55"/>
      <c r="AY366" s="55"/>
      <c r="AZ366" s="55"/>
      <c r="BA366" s="39"/>
      <c r="BB366" s="6"/>
      <c r="BC366" s="10"/>
      <c r="BD366" s="6"/>
      <c r="BE366" s="10"/>
    </row>
    <row r="367" spans="2:57">
      <c r="B367" s="29" t="s">
        <v>35</v>
      </c>
      <c r="C367" s="27">
        <f>INPUT!K365</f>
        <v>360</v>
      </c>
      <c r="D367" s="36">
        <f>INPUT!L365</f>
        <v>0.57572454108030113</v>
      </c>
      <c r="E367" s="27">
        <f t="shared" si="41"/>
        <v>0.6</v>
      </c>
      <c r="F367" s="27">
        <f>LOOKUP(E367,PROCESSES1!$H$6:$H$34,PROCESSES1!$J$6:$J$34)</f>
        <v>165</v>
      </c>
      <c r="G367" s="27">
        <f>LOOKUP(E367,PROCESSES1!$H$6:$H$35,PROCESSES1!$L$6:$L$35)</f>
        <v>74</v>
      </c>
      <c r="J367" s="29" t="s">
        <v>35</v>
      </c>
      <c r="K367" s="36">
        <f>INPUT!K365</f>
        <v>360</v>
      </c>
      <c r="L367" s="36">
        <f>INPUT!M365</f>
        <v>0.56346277881256701</v>
      </c>
      <c r="M367" s="36">
        <f t="shared" si="42"/>
        <v>0.5</v>
      </c>
      <c r="N367" s="36">
        <f>IF(M367=0,0,LOOKUP(M367,PROCESSES1!$H$6:$H$34,PROCESSES1!$J$6:$J$34))</f>
        <v>129</v>
      </c>
      <c r="O367" s="36">
        <f>IF(M367=0,0,LOOKUP(M367,PROCESSES1!$H$6:$H$35,PROCESSES1!$L$6:$L$35))</f>
        <v>58</v>
      </c>
      <c r="R367" s="29" t="s">
        <v>35</v>
      </c>
      <c r="S367" s="70">
        <f t="shared" si="39"/>
        <v>58</v>
      </c>
      <c r="T367" s="70">
        <f t="shared" si="40"/>
        <v>74</v>
      </c>
      <c r="U367" s="70">
        <f t="shared" si="43"/>
        <v>16</v>
      </c>
      <c r="V367" s="3">
        <f>INPUT!$G$4*60</f>
        <v>352.2</v>
      </c>
      <c r="Y367" s="6"/>
      <c r="AB367" s="55"/>
      <c r="AC367" s="55"/>
      <c r="AD367" s="55"/>
      <c r="AE367" s="55"/>
      <c r="AF367" s="55"/>
      <c r="AG367" s="39"/>
      <c r="AH367" s="39"/>
      <c r="AI367" s="39"/>
      <c r="AJ367" s="55"/>
      <c r="AK367" s="55"/>
      <c r="AL367" s="55"/>
      <c r="AM367" s="55"/>
      <c r="AN367" s="55"/>
      <c r="AO367" s="55"/>
      <c r="AP367" s="39"/>
      <c r="AQ367" s="39"/>
      <c r="AR367" s="39"/>
      <c r="AS367" s="39"/>
      <c r="AT367" s="39"/>
      <c r="AU367" s="39"/>
      <c r="AV367" s="39"/>
      <c r="AW367" s="39"/>
      <c r="AX367" s="55"/>
      <c r="AY367" s="55"/>
      <c r="AZ367" s="55"/>
      <c r="BA367" s="39"/>
      <c r="BB367" s="6"/>
      <c r="BC367" s="10"/>
      <c r="BD367" s="6"/>
      <c r="BE367" s="10"/>
    </row>
    <row r="368" spans="2:57">
      <c r="S368" s="6"/>
      <c r="T368" s="6"/>
      <c r="U368" s="6"/>
      <c r="V368" s="6"/>
      <c r="W368" s="6"/>
      <c r="X368" s="6"/>
      <c r="Y368" s="6"/>
      <c r="AB368" s="55"/>
      <c r="AC368" s="55"/>
      <c r="AD368" s="55"/>
      <c r="AE368" s="55"/>
      <c r="AF368" s="55"/>
      <c r="AG368" s="39"/>
      <c r="AH368" s="39"/>
      <c r="AI368" s="39"/>
      <c r="AJ368" s="55"/>
      <c r="AK368" s="55"/>
      <c r="AL368" s="55"/>
      <c r="AM368" s="55"/>
      <c r="AN368" s="55"/>
      <c r="AO368" s="55"/>
      <c r="AP368" s="39"/>
      <c r="AQ368" s="39"/>
      <c r="AR368" s="39"/>
      <c r="AS368" s="39"/>
      <c r="AT368" s="39"/>
      <c r="AU368" s="39"/>
      <c r="AV368" s="39"/>
      <c r="AW368" s="39"/>
      <c r="AX368" s="55"/>
      <c r="AY368" s="55"/>
      <c r="AZ368" s="55"/>
      <c r="BA368" s="39"/>
      <c r="BB368" s="6"/>
      <c r="BC368" s="10"/>
      <c r="BD368" s="6"/>
      <c r="BE368" s="10"/>
    </row>
    <row r="369" spans="19:57">
      <c r="S369" s="6"/>
      <c r="T369" s="6"/>
      <c r="U369" s="6"/>
      <c r="V369" s="6"/>
      <c r="W369" s="6"/>
      <c r="X369" s="6"/>
      <c r="Y369" s="6"/>
      <c r="AB369" s="55"/>
      <c r="AC369" s="55"/>
      <c r="AD369" s="55"/>
      <c r="AE369" s="55"/>
      <c r="AF369" s="55"/>
      <c r="AG369" s="39"/>
      <c r="AH369" s="39"/>
      <c r="AI369" s="39"/>
      <c r="AJ369" s="55"/>
      <c r="AK369" s="55"/>
      <c r="AL369" s="55"/>
      <c r="AM369" s="55"/>
      <c r="AN369" s="55"/>
      <c r="AO369" s="55"/>
      <c r="AP369" s="39"/>
      <c r="AQ369" s="39"/>
      <c r="AR369" s="39"/>
      <c r="AS369" s="39"/>
      <c r="AT369" s="39"/>
      <c r="AU369" s="39"/>
      <c r="AV369" s="39"/>
      <c r="AW369" s="39"/>
      <c r="AX369" s="55"/>
      <c r="AY369" s="55"/>
      <c r="AZ369" s="55"/>
      <c r="BA369" s="39"/>
      <c r="BB369" s="6"/>
      <c r="BC369" s="10"/>
      <c r="BD369" s="6"/>
      <c r="BE369" s="10"/>
    </row>
    <row r="370" spans="19:57">
      <c r="S370" s="6"/>
      <c r="T370" s="6"/>
      <c r="U370" s="6"/>
      <c r="V370" s="6"/>
      <c r="W370" s="6"/>
      <c r="X370" s="6"/>
      <c r="Y370" s="6"/>
      <c r="AB370" s="55"/>
      <c r="AC370" s="55"/>
      <c r="AD370" s="55"/>
      <c r="AE370" s="55"/>
      <c r="AF370" s="55"/>
      <c r="AG370" s="39"/>
      <c r="AH370" s="39"/>
      <c r="AI370" s="39"/>
      <c r="AJ370" s="55"/>
      <c r="AK370" s="55"/>
      <c r="AL370" s="55"/>
      <c r="AM370" s="55"/>
      <c r="AN370" s="55"/>
      <c r="AO370" s="55"/>
      <c r="AP370" s="39"/>
      <c r="AQ370" s="39"/>
      <c r="AR370" s="39"/>
      <c r="AS370" s="39"/>
      <c r="AT370" s="39"/>
      <c r="AU370" s="39"/>
      <c r="AV370" s="39"/>
      <c r="AW370" s="39"/>
      <c r="AX370" s="55"/>
      <c r="AY370" s="55"/>
      <c r="AZ370" s="55"/>
      <c r="BA370" s="39"/>
      <c r="BB370" s="6"/>
      <c r="BC370" s="10"/>
      <c r="BD370" s="6"/>
      <c r="BE370" s="10"/>
    </row>
    <row r="371" spans="19:57">
      <c r="S371" s="6"/>
      <c r="T371" s="6"/>
      <c r="U371" s="6"/>
      <c r="V371" s="6"/>
      <c r="W371" s="6"/>
      <c r="X371" s="6"/>
      <c r="Y371" s="6"/>
      <c r="AB371" s="55"/>
      <c r="AC371" s="55"/>
      <c r="AD371" s="55"/>
      <c r="AE371" s="55"/>
      <c r="AF371" s="55"/>
      <c r="AG371" s="39"/>
      <c r="AH371" s="39"/>
      <c r="AI371" s="39"/>
      <c r="AJ371" s="55"/>
      <c r="AK371" s="55"/>
      <c r="AL371" s="55"/>
      <c r="AM371" s="55"/>
      <c r="AN371" s="55"/>
      <c r="AO371" s="55"/>
      <c r="AP371" s="39"/>
      <c r="AQ371" s="39"/>
      <c r="AR371" s="39"/>
      <c r="AS371" s="39"/>
      <c r="AT371" s="39"/>
      <c r="AU371" s="39"/>
      <c r="AV371" s="39"/>
      <c r="AW371" s="39"/>
      <c r="AX371" s="55"/>
      <c r="AY371" s="55"/>
      <c r="AZ371" s="55"/>
      <c r="BA371" s="39"/>
      <c r="BB371" s="6"/>
      <c r="BC371" s="10"/>
      <c r="BD371" s="6"/>
      <c r="BE371" s="10"/>
    </row>
    <row r="372" spans="19:57">
      <c r="S372" s="6"/>
      <c r="T372" s="6"/>
      <c r="U372" s="6"/>
      <c r="V372" s="6"/>
      <c r="W372" s="6"/>
      <c r="X372" s="6"/>
      <c r="Y372" s="6"/>
      <c r="AB372" s="55"/>
      <c r="AC372" s="55"/>
      <c r="AD372" s="55"/>
      <c r="AE372" s="55"/>
      <c r="AF372" s="55"/>
      <c r="AG372" s="39"/>
      <c r="AH372" s="39"/>
      <c r="AI372" s="39"/>
      <c r="AJ372" s="55"/>
      <c r="AK372" s="55"/>
      <c r="AL372" s="55"/>
      <c r="AM372" s="55"/>
      <c r="AN372" s="55"/>
      <c r="AO372" s="55"/>
      <c r="AP372" s="39"/>
      <c r="AQ372" s="39"/>
      <c r="AR372" s="39"/>
      <c r="AS372" s="39"/>
      <c r="AT372" s="39"/>
      <c r="AU372" s="39"/>
      <c r="AV372" s="39"/>
      <c r="AW372" s="39"/>
      <c r="AX372" s="55"/>
      <c r="AY372" s="55"/>
      <c r="AZ372" s="55"/>
      <c r="BA372" s="39"/>
      <c r="BB372" s="6"/>
      <c r="BC372" s="10"/>
      <c r="BD372" s="6"/>
      <c r="BE372" s="10"/>
    </row>
    <row r="373" spans="19:57">
      <c r="S373" s="6"/>
      <c r="T373" s="6"/>
      <c r="U373" s="6"/>
      <c r="V373" s="6"/>
      <c r="W373" s="6"/>
      <c r="X373" s="6"/>
      <c r="Y373" s="6"/>
      <c r="AB373" s="55"/>
      <c r="AC373" s="55"/>
      <c r="AD373" s="55"/>
      <c r="AE373" s="55"/>
      <c r="AF373" s="55"/>
      <c r="AG373" s="39"/>
      <c r="AH373" s="39"/>
      <c r="AI373" s="39"/>
      <c r="AJ373" s="55"/>
      <c r="AK373" s="55"/>
      <c r="AL373" s="55"/>
      <c r="AM373" s="55"/>
      <c r="AN373" s="55"/>
      <c r="AO373" s="55"/>
      <c r="AP373" s="39"/>
      <c r="AQ373" s="39"/>
      <c r="AR373" s="39"/>
      <c r="AS373" s="39"/>
      <c r="AT373" s="39"/>
      <c r="AU373" s="39"/>
      <c r="AV373" s="39"/>
      <c r="AW373" s="39"/>
      <c r="AX373" s="55"/>
      <c r="AY373" s="55"/>
      <c r="AZ373" s="55"/>
      <c r="BA373" s="39"/>
      <c r="BB373" s="6"/>
      <c r="BC373" s="10"/>
      <c r="BD373" s="6"/>
      <c r="BE373" s="10"/>
    </row>
    <row r="374" spans="19:57">
      <c r="S374" s="6"/>
      <c r="T374" s="6"/>
      <c r="U374" s="6"/>
      <c r="V374" s="6"/>
      <c r="W374" s="6"/>
      <c r="X374" s="6"/>
      <c r="Y374" s="6"/>
      <c r="AB374" s="55"/>
      <c r="AC374" s="55"/>
      <c r="AD374" s="55"/>
      <c r="AE374" s="55"/>
      <c r="AF374" s="55"/>
      <c r="AG374" s="39"/>
      <c r="AH374" s="39"/>
      <c r="AI374" s="39"/>
      <c r="AJ374" s="55"/>
      <c r="AK374" s="55"/>
      <c r="AL374" s="55"/>
      <c r="AM374" s="55"/>
      <c r="AN374" s="55"/>
      <c r="AO374" s="55"/>
      <c r="AP374" s="39"/>
      <c r="AQ374" s="39"/>
      <c r="AR374" s="39"/>
      <c r="AS374" s="39"/>
      <c r="AT374" s="39"/>
      <c r="AU374" s="39"/>
      <c r="AV374" s="39"/>
      <c r="AW374" s="39"/>
      <c r="AX374" s="55"/>
      <c r="AY374" s="55"/>
      <c r="AZ374" s="55"/>
      <c r="BA374" s="39"/>
      <c r="BB374" s="6"/>
      <c r="BC374" s="10"/>
      <c r="BD374" s="6"/>
      <c r="BE374" s="10"/>
    </row>
    <row r="375" spans="19:57">
      <c r="S375" s="6"/>
      <c r="T375" s="6"/>
      <c r="U375" s="6"/>
      <c r="V375" s="6"/>
      <c r="W375" s="6"/>
      <c r="X375" s="6"/>
      <c r="Y375" s="6"/>
      <c r="AB375" s="55"/>
      <c r="AC375" s="55"/>
      <c r="AD375" s="55"/>
      <c r="AE375" s="55"/>
      <c r="AF375" s="55"/>
      <c r="AG375" s="39"/>
      <c r="AH375" s="39"/>
      <c r="AI375" s="39"/>
      <c r="AJ375" s="55"/>
      <c r="AK375" s="55"/>
      <c r="AL375" s="55"/>
      <c r="AM375" s="55"/>
      <c r="AN375" s="55"/>
      <c r="AO375" s="55"/>
      <c r="AP375" s="39"/>
      <c r="AQ375" s="39"/>
      <c r="AR375" s="39"/>
      <c r="AS375" s="39"/>
      <c r="AT375" s="39"/>
      <c r="AU375" s="39"/>
      <c r="AV375" s="39"/>
      <c r="AW375" s="39"/>
      <c r="AX375" s="55"/>
      <c r="AY375" s="55"/>
      <c r="AZ375" s="55"/>
      <c r="BA375" s="39"/>
      <c r="BB375" s="6"/>
      <c r="BC375" s="10"/>
      <c r="BD375" s="6"/>
      <c r="BE375" s="10"/>
    </row>
    <row r="376" spans="19:57">
      <c r="S376" s="6"/>
      <c r="T376" s="6"/>
      <c r="U376" s="6"/>
      <c r="V376" s="6"/>
      <c r="W376" s="6"/>
      <c r="X376" s="6"/>
      <c r="Y376" s="6"/>
      <c r="AB376" s="55"/>
      <c r="AC376" s="55"/>
      <c r="AD376" s="55"/>
      <c r="AE376" s="55"/>
      <c r="AF376" s="55"/>
      <c r="AG376" s="39"/>
      <c r="AH376" s="39"/>
      <c r="AI376" s="39"/>
      <c r="AJ376" s="55"/>
      <c r="AK376" s="55"/>
      <c r="AL376" s="55"/>
      <c r="AM376" s="55"/>
      <c r="AN376" s="55"/>
      <c r="AO376" s="55"/>
      <c r="AP376" s="39"/>
      <c r="AQ376" s="39"/>
      <c r="AR376" s="39"/>
      <c r="AS376" s="39"/>
      <c r="AT376" s="39"/>
      <c r="AU376" s="39"/>
      <c r="AV376" s="39"/>
      <c r="AW376" s="39"/>
      <c r="AX376" s="55"/>
      <c r="AY376" s="55"/>
      <c r="AZ376" s="55"/>
      <c r="BA376" s="39"/>
      <c r="BB376" s="6"/>
      <c r="BC376" s="10"/>
      <c r="BD376" s="6"/>
      <c r="BE376" s="10"/>
    </row>
    <row r="377" spans="19:57">
      <c r="S377" s="6"/>
      <c r="T377" s="6"/>
      <c r="U377" s="6"/>
      <c r="V377" s="6"/>
      <c r="W377" s="6"/>
      <c r="X377" s="6"/>
      <c r="Y377" s="6"/>
      <c r="AB377" s="55"/>
      <c r="AC377" s="55"/>
      <c r="AD377" s="55"/>
      <c r="AE377" s="55"/>
      <c r="AF377" s="55"/>
      <c r="AG377" s="39"/>
      <c r="AH377" s="39"/>
      <c r="AI377" s="39"/>
      <c r="AJ377" s="55"/>
      <c r="AK377" s="55"/>
      <c r="AL377" s="55"/>
      <c r="AM377" s="55"/>
      <c r="AN377" s="55"/>
      <c r="AO377" s="55"/>
      <c r="AP377" s="39"/>
      <c r="AQ377" s="39"/>
      <c r="AR377" s="39"/>
      <c r="AS377" s="39"/>
      <c r="AT377" s="39"/>
      <c r="AU377" s="39"/>
      <c r="AV377" s="39"/>
      <c r="AW377" s="39"/>
      <c r="AX377" s="55"/>
      <c r="AY377" s="55"/>
      <c r="AZ377" s="55"/>
      <c r="BA377" s="39"/>
      <c r="BB377" s="6"/>
      <c r="BC377" s="10"/>
      <c r="BD377" s="6"/>
      <c r="BE377" s="10"/>
    </row>
    <row r="378" spans="19:57">
      <c r="S378" s="6"/>
      <c r="T378" s="6"/>
      <c r="U378" s="6"/>
      <c r="V378" s="6"/>
      <c r="W378" s="6"/>
      <c r="X378" s="6"/>
      <c r="Y378" s="6"/>
      <c r="AB378" s="55"/>
      <c r="AC378" s="55"/>
      <c r="AD378" s="55"/>
      <c r="AE378" s="55"/>
      <c r="AF378" s="55"/>
      <c r="AG378" s="39"/>
      <c r="AH378" s="39"/>
      <c r="AI378" s="39"/>
      <c r="AJ378" s="55"/>
      <c r="AK378" s="55"/>
      <c r="AL378" s="55"/>
      <c r="AM378" s="55"/>
      <c r="AN378" s="55"/>
      <c r="AO378" s="55"/>
      <c r="AP378" s="39"/>
      <c r="AQ378" s="39"/>
      <c r="AR378" s="39"/>
      <c r="AS378" s="39"/>
      <c r="AT378" s="39"/>
      <c r="AU378" s="39"/>
      <c r="AV378" s="39"/>
      <c r="AW378" s="39"/>
      <c r="AX378" s="55"/>
      <c r="AY378" s="55"/>
      <c r="AZ378" s="55"/>
      <c r="BA378" s="39"/>
      <c r="BB378" s="6"/>
      <c r="BC378" s="10"/>
      <c r="BD378" s="6"/>
      <c r="BE378" s="10"/>
    </row>
    <row r="379" spans="19:57">
      <c r="S379" s="6"/>
      <c r="T379" s="6"/>
      <c r="U379" s="6"/>
      <c r="V379" s="6"/>
      <c r="W379" s="6"/>
      <c r="X379" s="6"/>
      <c r="Y379" s="6"/>
      <c r="AB379" s="55"/>
      <c r="AC379" s="55"/>
      <c r="AD379" s="55"/>
      <c r="AE379" s="55"/>
      <c r="AF379" s="55"/>
      <c r="AG379" s="39"/>
      <c r="AH379" s="39"/>
      <c r="AI379" s="39"/>
      <c r="AJ379" s="55"/>
      <c r="AK379" s="55"/>
      <c r="AL379" s="55"/>
      <c r="AM379" s="55"/>
      <c r="AN379" s="55"/>
      <c r="AO379" s="55"/>
      <c r="AP379" s="39"/>
      <c r="AQ379" s="39"/>
      <c r="AR379" s="39"/>
      <c r="AS379" s="39"/>
      <c r="AT379" s="39"/>
      <c r="AU379" s="39"/>
      <c r="AV379" s="39"/>
      <c r="AW379" s="39"/>
      <c r="AX379" s="55"/>
      <c r="AY379" s="55"/>
      <c r="AZ379" s="55"/>
      <c r="BA379" s="39"/>
      <c r="BB379" s="6"/>
      <c r="BC379" s="10"/>
      <c r="BD379" s="6"/>
      <c r="BE379" s="10"/>
    </row>
    <row r="380" spans="19:57">
      <c r="S380" s="6"/>
      <c r="T380" s="6"/>
      <c r="U380" s="6"/>
      <c r="V380" s="6"/>
      <c r="W380" s="6"/>
      <c r="X380" s="6"/>
      <c r="Y380" s="6"/>
      <c r="AB380" s="55"/>
      <c r="AC380" s="55"/>
      <c r="AD380" s="55"/>
      <c r="AE380" s="55"/>
      <c r="AF380" s="55"/>
      <c r="AG380" s="39"/>
      <c r="AH380" s="39"/>
      <c r="AI380" s="39"/>
      <c r="AJ380" s="55"/>
      <c r="AK380" s="55"/>
      <c r="AL380" s="55"/>
      <c r="AM380" s="55"/>
      <c r="AN380" s="55"/>
      <c r="AO380" s="55"/>
      <c r="AP380" s="39"/>
      <c r="AQ380" s="39"/>
      <c r="AR380" s="39"/>
      <c r="AS380" s="39"/>
      <c r="AT380" s="39"/>
      <c r="AU380" s="39"/>
      <c r="AV380" s="39"/>
      <c r="AW380" s="39"/>
      <c r="AX380" s="55"/>
      <c r="AY380" s="55"/>
      <c r="AZ380" s="55"/>
      <c r="BA380" s="39"/>
      <c r="BB380" s="6"/>
      <c r="BC380" s="10"/>
      <c r="BD380" s="6"/>
      <c r="BE380" s="10"/>
    </row>
    <row r="381" spans="19:57">
      <c r="S381" s="6"/>
      <c r="T381" s="6"/>
      <c r="U381" s="6"/>
      <c r="V381" s="6"/>
      <c r="W381" s="6"/>
      <c r="X381" s="6"/>
      <c r="Y381" s="6"/>
      <c r="AB381" s="55"/>
      <c r="AC381" s="55"/>
      <c r="AD381" s="55"/>
      <c r="AE381" s="55"/>
      <c r="AF381" s="55"/>
      <c r="AG381" s="39"/>
      <c r="AH381" s="39"/>
      <c r="AI381" s="39"/>
      <c r="AJ381" s="55"/>
      <c r="AK381" s="55"/>
      <c r="AL381" s="55"/>
      <c r="AM381" s="55"/>
      <c r="AN381" s="55"/>
      <c r="AO381" s="55"/>
      <c r="AP381" s="39"/>
      <c r="AQ381" s="39"/>
      <c r="AR381" s="39"/>
      <c r="AS381" s="39"/>
      <c r="AT381" s="39"/>
      <c r="AU381" s="39"/>
      <c r="AV381" s="39"/>
      <c r="AW381" s="39"/>
      <c r="AX381" s="55"/>
      <c r="AY381" s="55"/>
      <c r="AZ381" s="55"/>
      <c r="BA381" s="39"/>
      <c r="BB381" s="6"/>
      <c r="BC381" s="10"/>
      <c r="BD381" s="6"/>
      <c r="BE381" s="10"/>
    </row>
    <row r="382" spans="19:57">
      <c r="S382" s="6"/>
      <c r="T382" s="6"/>
      <c r="U382" s="6"/>
      <c r="V382" s="6"/>
      <c r="W382" s="6"/>
      <c r="X382" s="6"/>
      <c r="Y382" s="6"/>
      <c r="AB382" s="55"/>
      <c r="AC382" s="55"/>
      <c r="AD382" s="55"/>
      <c r="AE382" s="55"/>
      <c r="AF382" s="55"/>
      <c r="AG382" s="39"/>
      <c r="AH382" s="39"/>
      <c r="AI382" s="39"/>
      <c r="AJ382" s="55"/>
      <c r="AK382" s="55"/>
      <c r="AL382" s="55"/>
      <c r="AM382" s="55"/>
      <c r="AN382" s="55"/>
      <c r="AO382" s="55"/>
      <c r="AP382" s="39"/>
      <c r="AQ382" s="39"/>
      <c r="AR382" s="39"/>
      <c r="AS382" s="39"/>
      <c r="AT382" s="39"/>
      <c r="AU382" s="39"/>
      <c r="AV382" s="39"/>
      <c r="AW382" s="39"/>
      <c r="AX382" s="55"/>
      <c r="AY382" s="55"/>
      <c r="AZ382" s="55"/>
      <c r="BA382" s="39"/>
      <c r="BB382" s="6"/>
      <c r="BC382" s="10"/>
      <c r="BD382" s="6"/>
      <c r="BE382" s="10"/>
    </row>
    <row r="383" spans="19:57">
      <c r="S383" s="6"/>
      <c r="T383" s="6"/>
      <c r="U383" s="6"/>
      <c r="V383" s="6"/>
      <c r="W383" s="6"/>
      <c r="X383" s="6"/>
      <c r="Y383" s="6"/>
      <c r="AB383" s="55"/>
      <c r="AC383" s="55"/>
      <c r="AD383" s="55"/>
      <c r="AE383" s="55"/>
      <c r="AF383" s="55"/>
      <c r="AG383" s="39"/>
      <c r="AH383" s="39"/>
      <c r="AI383" s="39"/>
      <c r="AJ383" s="55"/>
      <c r="AK383" s="55"/>
      <c r="AL383" s="55"/>
      <c r="AM383" s="55"/>
      <c r="AN383" s="55"/>
      <c r="AO383" s="55"/>
      <c r="AP383" s="39"/>
      <c r="AQ383" s="39"/>
      <c r="AR383" s="39"/>
      <c r="AS383" s="39"/>
      <c r="AT383" s="39"/>
      <c r="AU383" s="39"/>
      <c r="AV383" s="39"/>
      <c r="AW383" s="39"/>
      <c r="AX383" s="55"/>
      <c r="AY383" s="55"/>
      <c r="AZ383" s="55"/>
      <c r="BA383" s="39"/>
      <c r="BB383" s="6"/>
      <c r="BC383" s="10"/>
      <c r="BD383" s="6"/>
      <c r="BE383" s="10"/>
    </row>
    <row r="384" spans="19:57">
      <c r="S384" s="6"/>
      <c r="T384" s="6"/>
      <c r="U384" s="6"/>
      <c r="V384" s="6"/>
      <c r="W384" s="6"/>
      <c r="X384" s="6"/>
      <c r="Y384" s="6"/>
      <c r="AB384" s="55"/>
      <c r="AC384" s="55"/>
      <c r="AD384" s="55"/>
      <c r="AE384" s="55"/>
      <c r="AF384" s="55"/>
      <c r="AG384" s="39"/>
      <c r="AH384" s="39"/>
      <c r="AI384" s="39"/>
      <c r="AJ384" s="55"/>
      <c r="AK384" s="55"/>
      <c r="AL384" s="55"/>
      <c r="AM384" s="55"/>
      <c r="AN384" s="55"/>
      <c r="AO384" s="55"/>
      <c r="AP384" s="39"/>
      <c r="AQ384" s="39"/>
      <c r="AR384" s="39"/>
      <c r="AS384" s="39"/>
      <c r="AT384" s="39"/>
      <c r="AU384" s="39"/>
      <c r="AV384" s="39"/>
      <c r="AW384" s="39"/>
      <c r="AX384" s="55"/>
      <c r="AY384" s="55"/>
      <c r="AZ384" s="55"/>
      <c r="BA384" s="39"/>
      <c r="BB384" s="6"/>
      <c r="BC384" s="10"/>
      <c r="BD384" s="6"/>
      <c r="BE384" s="10"/>
    </row>
    <row r="385" spans="19:57">
      <c r="S385" s="6"/>
      <c r="T385" s="6"/>
      <c r="U385" s="6"/>
      <c r="V385" s="6"/>
      <c r="W385" s="6"/>
      <c r="X385" s="6"/>
      <c r="Y385" s="6"/>
      <c r="AB385" s="55"/>
      <c r="AC385" s="55"/>
      <c r="AD385" s="55"/>
      <c r="AE385" s="55"/>
      <c r="AF385" s="55"/>
      <c r="AG385" s="39"/>
      <c r="AH385" s="39"/>
      <c r="AI385" s="39"/>
      <c r="AJ385" s="55"/>
      <c r="AK385" s="55"/>
      <c r="AL385" s="55"/>
      <c r="AM385" s="55"/>
      <c r="AN385" s="55"/>
      <c r="AO385" s="55"/>
      <c r="AP385" s="39"/>
      <c r="AQ385" s="39"/>
      <c r="AR385" s="39"/>
      <c r="AS385" s="39"/>
      <c r="AT385" s="39"/>
      <c r="AU385" s="39"/>
      <c r="AV385" s="39"/>
      <c r="AW385" s="39"/>
      <c r="AX385" s="55"/>
      <c r="AY385" s="55"/>
      <c r="AZ385" s="55"/>
      <c r="BA385" s="39"/>
      <c r="BB385" s="6"/>
      <c r="BC385" s="10"/>
      <c r="BD385" s="6"/>
      <c r="BE385" s="10"/>
    </row>
    <row r="386" spans="19:57">
      <c r="S386" s="6"/>
      <c r="T386" s="6"/>
      <c r="U386" s="6"/>
      <c r="V386" s="6"/>
      <c r="W386" s="6"/>
      <c r="X386" s="6"/>
      <c r="Y386" s="6"/>
      <c r="AB386" s="55"/>
      <c r="AC386" s="55"/>
      <c r="AD386" s="55"/>
      <c r="AE386" s="55"/>
      <c r="AF386" s="55"/>
      <c r="AG386" s="39"/>
      <c r="AH386" s="39"/>
      <c r="AI386" s="39"/>
      <c r="AJ386" s="55"/>
      <c r="AK386" s="55"/>
      <c r="AL386" s="55"/>
      <c r="AM386" s="55"/>
      <c r="AN386" s="55"/>
      <c r="AO386" s="55"/>
      <c r="AP386" s="39"/>
      <c r="AQ386" s="39"/>
      <c r="AR386" s="39"/>
      <c r="AS386" s="39"/>
      <c r="AT386" s="39"/>
      <c r="AU386" s="39"/>
      <c r="AV386" s="39"/>
      <c r="AW386" s="39"/>
      <c r="AX386" s="55"/>
      <c r="AY386" s="55"/>
      <c r="AZ386" s="55"/>
      <c r="BA386" s="39"/>
      <c r="BB386" s="6"/>
      <c r="BC386" s="10"/>
      <c r="BD386" s="6"/>
      <c r="BE386" s="10"/>
    </row>
    <row r="387" spans="19:57">
      <c r="S387" s="6"/>
      <c r="T387" s="6"/>
      <c r="U387" s="6"/>
      <c r="V387" s="6"/>
      <c r="W387" s="6"/>
      <c r="X387" s="6"/>
      <c r="Y387" s="6"/>
      <c r="AB387" s="55"/>
      <c r="AC387" s="55"/>
      <c r="AD387" s="55"/>
      <c r="AE387" s="55"/>
      <c r="AF387" s="55"/>
      <c r="AG387" s="39"/>
      <c r="AH387" s="39"/>
      <c r="AI387" s="39"/>
      <c r="AJ387" s="55"/>
      <c r="AK387" s="55"/>
      <c r="AL387" s="55"/>
      <c r="AM387" s="55"/>
      <c r="AN387" s="55"/>
      <c r="AO387" s="55"/>
      <c r="AP387" s="39"/>
      <c r="AQ387" s="39"/>
      <c r="AR387" s="39"/>
      <c r="AS387" s="39"/>
      <c r="AT387" s="39"/>
      <c r="AU387" s="39"/>
      <c r="AV387" s="39"/>
      <c r="AW387" s="39"/>
      <c r="AX387" s="55"/>
      <c r="AY387" s="55"/>
      <c r="AZ387" s="55"/>
      <c r="BA387" s="39"/>
      <c r="BB387" s="6"/>
      <c r="BC387" s="10"/>
      <c r="BD387" s="6"/>
      <c r="BE387" s="10"/>
    </row>
    <row r="388" spans="19:57">
      <c r="S388" s="6"/>
      <c r="T388" s="6"/>
      <c r="U388" s="6"/>
      <c r="V388" s="6"/>
      <c r="W388" s="6"/>
      <c r="X388" s="6"/>
      <c r="Y388" s="6"/>
      <c r="AB388" s="55"/>
      <c r="AC388" s="55"/>
      <c r="AD388" s="55"/>
      <c r="AE388" s="55"/>
      <c r="AF388" s="55"/>
      <c r="AG388" s="39"/>
      <c r="AH388" s="39"/>
      <c r="AI388" s="39"/>
      <c r="AJ388" s="55"/>
      <c r="AK388" s="55"/>
      <c r="AL388" s="55"/>
      <c r="AM388" s="55"/>
      <c r="AN388" s="55"/>
      <c r="AO388" s="55"/>
      <c r="AP388" s="39"/>
      <c r="AQ388" s="39"/>
      <c r="AR388" s="39"/>
      <c r="AS388" s="39"/>
      <c r="AT388" s="39"/>
      <c r="AU388" s="39"/>
      <c r="AV388" s="39"/>
      <c r="AW388" s="39"/>
      <c r="AX388" s="55"/>
      <c r="AY388" s="55"/>
      <c r="AZ388" s="55"/>
      <c r="BA388" s="39"/>
      <c r="BB388" s="6"/>
      <c r="BC388" s="10"/>
      <c r="BD388" s="6"/>
      <c r="BE388" s="10"/>
    </row>
    <row r="389" spans="19:57">
      <c r="S389" s="6"/>
      <c r="T389" s="6"/>
      <c r="U389" s="6"/>
      <c r="V389" s="6"/>
      <c r="W389" s="6"/>
      <c r="X389" s="6"/>
      <c r="Y389" s="6"/>
      <c r="AB389" s="55"/>
      <c r="AC389" s="55"/>
      <c r="AD389" s="55"/>
      <c r="AE389" s="55"/>
      <c r="AF389" s="55"/>
      <c r="AG389" s="39"/>
      <c r="AH389" s="39"/>
      <c r="AI389" s="39"/>
      <c r="AJ389" s="55"/>
      <c r="AK389" s="55"/>
      <c r="AL389" s="55"/>
      <c r="AM389" s="55"/>
      <c r="AN389" s="55"/>
      <c r="AO389" s="55"/>
      <c r="AP389" s="39"/>
      <c r="AQ389" s="39"/>
      <c r="AR389" s="39"/>
      <c r="AS389" s="39"/>
      <c r="AT389" s="39"/>
      <c r="AU389" s="39"/>
      <c r="AV389" s="39"/>
      <c r="AW389" s="39"/>
      <c r="AX389" s="55"/>
      <c r="AY389" s="55"/>
      <c r="AZ389" s="55"/>
      <c r="BA389" s="39"/>
      <c r="BB389" s="6"/>
      <c r="BC389" s="10"/>
      <c r="BD389" s="6"/>
      <c r="BE389" s="10"/>
    </row>
    <row r="390" spans="19:57">
      <c r="S390" s="6"/>
      <c r="T390" s="6"/>
      <c r="U390" s="6"/>
      <c r="V390" s="6"/>
      <c r="W390" s="6"/>
      <c r="X390" s="6"/>
      <c r="Y390" s="6"/>
      <c r="AB390" s="55"/>
      <c r="AC390" s="55"/>
      <c r="AD390" s="55"/>
      <c r="AE390" s="55"/>
      <c r="AF390" s="55"/>
      <c r="AG390" s="39"/>
      <c r="AH390" s="39"/>
      <c r="AI390" s="39"/>
      <c r="AJ390" s="55"/>
      <c r="AK390" s="55"/>
      <c r="AL390" s="55"/>
      <c r="AM390" s="55"/>
      <c r="AN390" s="55"/>
      <c r="AO390" s="55"/>
      <c r="AP390" s="39"/>
      <c r="AQ390" s="39"/>
      <c r="AR390" s="39"/>
      <c r="AS390" s="39"/>
      <c r="AT390" s="39"/>
      <c r="AU390" s="39"/>
      <c r="AV390" s="39"/>
      <c r="AW390" s="39"/>
      <c r="AX390" s="55"/>
      <c r="AY390" s="55"/>
      <c r="AZ390" s="55"/>
      <c r="BA390" s="39"/>
      <c r="BB390" s="6"/>
      <c r="BC390" s="10"/>
      <c r="BD390" s="6"/>
      <c r="BE390" s="10"/>
    </row>
    <row r="391" spans="19:57">
      <c r="S391" s="6"/>
      <c r="T391" s="6"/>
      <c r="U391" s="6"/>
      <c r="V391" s="6"/>
      <c r="W391" s="6"/>
      <c r="X391" s="6"/>
      <c r="Y391" s="6"/>
      <c r="AB391" s="55"/>
      <c r="AC391" s="55"/>
      <c r="AD391" s="55"/>
      <c r="AE391" s="55"/>
      <c r="AF391" s="55"/>
      <c r="AG391" s="39"/>
      <c r="AH391" s="39"/>
      <c r="AI391" s="39"/>
      <c r="AJ391" s="55"/>
      <c r="AK391" s="55"/>
      <c r="AL391" s="55"/>
      <c r="AM391" s="55"/>
      <c r="AN391" s="55"/>
      <c r="AO391" s="55"/>
      <c r="AP391" s="39"/>
      <c r="AQ391" s="39"/>
      <c r="AR391" s="39"/>
      <c r="AS391" s="39"/>
      <c r="AT391" s="39"/>
      <c r="AU391" s="39"/>
      <c r="AV391" s="39"/>
      <c r="AW391" s="39"/>
      <c r="AX391" s="55"/>
      <c r="AY391" s="55"/>
      <c r="AZ391" s="55"/>
      <c r="BA391" s="39"/>
      <c r="BB391" s="6"/>
      <c r="BC391" s="10"/>
      <c r="BD391" s="6"/>
      <c r="BE391" s="10"/>
    </row>
    <row r="392" spans="19:57">
      <c r="S392" s="6"/>
      <c r="T392" s="6"/>
      <c r="U392" s="6"/>
      <c r="V392" s="6"/>
      <c r="W392" s="6"/>
      <c r="X392" s="6"/>
      <c r="Y392" s="6"/>
      <c r="AB392" s="55"/>
      <c r="AC392" s="55"/>
      <c r="AD392" s="55"/>
      <c r="AE392" s="55"/>
      <c r="AF392" s="55"/>
      <c r="AG392" s="39"/>
      <c r="AH392" s="39"/>
      <c r="AI392" s="39"/>
      <c r="AJ392" s="55"/>
      <c r="AK392" s="55"/>
      <c r="AL392" s="55"/>
      <c r="AM392" s="55"/>
      <c r="AN392" s="55"/>
      <c r="AO392" s="55"/>
      <c r="AP392" s="39"/>
      <c r="AQ392" s="39"/>
      <c r="AR392" s="39"/>
      <c r="AS392" s="39"/>
      <c r="AT392" s="39"/>
      <c r="AU392" s="39"/>
      <c r="AV392" s="39"/>
      <c r="AW392" s="39"/>
      <c r="AX392" s="55"/>
      <c r="AY392" s="55"/>
      <c r="AZ392" s="55"/>
      <c r="BA392" s="39"/>
      <c r="BB392" s="6"/>
      <c r="BC392" s="10"/>
      <c r="BD392" s="6"/>
      <c r="BE392" s="10"/>
    </row>
    <row r="393" spans="19:57">
      <c r="S393" s="6"/>
      <c r="T393" s="6"/>
      <c r="U393" s="6"/>
      <c r="V393" s="6"/>
      <c r="W393" s="6"/>
      <c r="X393" s="6"/>
      <c r="Y393" s="6"/>
      <c r="AB393" s="55"/>
      <c r="AC393" s="55"/>
      <c r="AD393" s="55"/>
      <c r="AE393" s="55"/>
      <c r="AF393" s="55"/>
      <c r="AG393" s="39"/>
      <c r="AH393" s="39"/>
      <c r="AI393" s="39"/>
      <c r="AJ393" s="55"/>
      <c r="AK393" s="55"/>
      <c r="AL393" s="55"/>
      <c r="AM393" s="55"/>
      <c r="AN393" s="55"/>
      <c r="AO393" s="55"/>
      <c r="AP393" s="39"/>
      <c r="AQ393" s="39"/>
      <c r="AR393" s="39"/>
      <c r="AS393" s="39"/>
      <c r="AT393" s="39"/>
      <c r="AU393" s="39"/>
      <c r="AV393" s="39"/>
      <c r="AW393" s="39"/>
      <c r="AX393" s="55"/>
      <c r="AY393" s="55"/>
      <c r="AZ393" s="55"/>
      <c r="BA393" s="39"/>
      <c r="BB393" s="6"/>
      <c r="BC393" s="10"/>
      <c r="BD393" s="6"/>
      <c r="BE393" s="10"/>
    </row>
    <row r="394" spans="19:57">
      <c r="S394" s="6"/>
      <c r="T394" s="6"/>
      <c r="U394" s="6"/>
      <c r="V394" s="6"/>
      <c r="W394" s="6"/>
      <c r="X394" s="6"/>
      <c r="Y394" s="6"/>
      <c r="AB394" s="55"/>
      <c r="AC394" s="55"/>
      <c r="AD394" s="55"/>
      <c r="AE394" s="55"/>
      <c r="AF394" s="55"/>
      <c r="AG394" s="39"/>
      <c r="AH394" s="39"/>
      <c r="AI394" s="39"/>
      <c r="AJ394" s="55"/>
      <c r="AK394" s="55"/>
      <c r="AL394" s="55"/>
      <c r="AM394" s="55"/>
      <c r="AN394" s="55"/>
      <c r="AO394" s="55"/>
      <c r="AP394" s="39"/>
      <c r="AQ394" s="39"/>
      <c r="AR394" s="39"/>
      <c r="AS394" s="39"/>
      <c r="AT394" s="39"/>
      <c r="AU394" s="39"/>
      <c r="AV394" s="39"/>
      <c r="AW394" s="39"/>
      <c r="AX394" s="55"/>
      <c r="AY394" s="55"/>
      <c r="AZ394" s="55"/>
      <c r="BA394" s="39"/>
      <c r="BB394" s="6"/>
      <c r="BC394" s="10"/>
      <c r="BD394" s="6"/>
      <c r="BE394" s="10"/>
    </row>
    <row r="395" spans="19:57">
      <c r="S395" s="6"/>
      <c r="T395" s="6"/>
      <c r="U395" s="6"/>
      <c r="V395" s="6"/>
      <c r="W395" s="6"/>
      <c r="X395" s="6"/>
      <c r="Y395" s="6"/>
      <c r="AB395" s="55"/>
      <c r="AC395" s="55"/>
      <c r="AD395" s="55"/>
      <c r="AE395" s="55"/>
      <c r="AF395" s="55"/>
      <c r="AG395" s="39"/>
      <c r="AH395" s="39"/>
      <c r="AI395" s="39"/>
      <c r="AJ395" s="55"/>
      <c r="AK395" s="55"/>
      <c r="AL395" s="55"/>
      <c r="AM395" s="55"/>
      <c r="AN395" s="55"/>
      <c r="AO395" s="55"/>
      <c r="AP395" s="39"/>
      <c r="AQ395" s="39"/>
      <c r="AR395" s="39"/>
      <c r="AS395" s="39"/>
      <c r="AT395" s="39"/>
      <c r="AU395" s="39"/>
      <c r="AV395" s="39"/>
      <c r="AW395" s="39"/>
      <c r="AX395" s="55"/>
      <c r="AY395" s="55"/>
      <c r="AZ395" s="55"/>
      <c r="BA395" s="39"/>
      <c r="BB395" s="6"/>
      <c r="BC395" s="10"/>
      <c r="BD395" s="6"/>
      <c r="BE395" s="10"/>
    </row>
    <row r="396" spans="19:57">
      <c r="S396" s="6"/>
      <c r="T396" s="6"/>
      <c r="U396" s="6"/>
      <c r="V396" s="6"/>
      <c r="W396" s="6"/>
      <c r="X396" s="6"/>
      <c r="Y396" s="6"/>
      <c r="AB396" s="55"/>
      <c r="AC396" s="55"/>
      <c r="AD396" s="55"/>
      <c r="AE396" s="55"/>
      <c r="AF396" s="55"/>
      <c r="AG396" s="39"/>
      <c r="AH396" s="39"/>
      <c r="AI396" s="39"/>
      <c r="AJ396" s="55"/>
      <c r="AK396" s="55"/>
      <c r="AL396" s="55"/>
      <c r="AM396" s="55"/>
      <c r="AN396" s="55"/>
      <c r="AO396" s="55"/>
      <c r="AP396" s="39"/>
      <c r="AQ396" s="39"/>
      <c r="AR396" s="39"/>
      <c r="AS396" s="39"/>
      <c r="AT396" s="39"/>
      <c r="AU396" s="39"/>
      <c r="AV396" s="39"/>
      <c r="AW396" s="39"/>
      <c r="AX396" s="55"/>
      <c r="AY396" s="55"/>
      <c r="AZ396" s="55"/>
      <c r="BA396" s="39"/>
      <c r="BB396" s="6"/>
      <c r="BC396" s="10"/>
      <c r="BD396" s="6"/>
      <c r="BE396" s="10"/>
    </row>
    <row r="397" spans="19:57">
      <c r="S397" s="6"/>
      <c r="T397" s="6"/>
      <c r="U397" s="6"/>
      <c r="V397" s="6"/>
      <c r="W397" s="6"/>
      <c r="X397" s="6"/>
      <c r="Y397" s="6"/>
      <c r="AB397" s="55"/>
      <c r="AC397" s="55"/>
      <c r="AD397" s="55"/>
      <c r="AE397" s="55"/>
      <c r="AF397" s="55"/>
      <c r="AG397" s="39"/>
      <c r="AH397" s="39"/>
      <c r="AI397" s="39"/>
      <c r="AJ397" s="55"/>
      <c r="AK397" s="55"/>
      <c r="AL397" s="55"/>
      <c r="AM397" s="55"/>
      <c r="AN397" s="55"/>
      <c r="AO397" s="55"/>
      <c r="AP397" s="39"/>
      <c r="AQ397" s="39"/>
      <c r="AR397" s="39"/>
      <c r="AS397" s="39"/>
      <c r="AT397" s="39"/>
      <c r="AU397" s="39"/>
      <c r="AV397" s="39"/>
      <c r="AW397" s="39"/>
      <c r="AX397" s="55"/>
      <c r="AY397" s="55"/>
      <c r="AZ397" s="55"/>
      <c r="BA397" s="39"/>
      <c r="BB397" s="6"/>
      <c r="BC397" s="10"/>
      <c r="BD397" s="6"/>
      <c r="BE397" s="10"/>
    </row>
    <row r="398" spans="19:57">
      <c r="S398" s="6"/>
      <c r="T398" s="6"/>
      <c r="U398" s="6"/>
      <c r="V398" s="6"/>
      <c r="W398" s="6"/>
      <c r="X398" s="6"/>
      <c r="Y398" s="6"/>
      <c r="AB398" s="55"/>
      <c r="AC398" s="55"/>
      <c r="AD398" s="55"/>
      <c r="AE398" s="55"/>
      <c r="AF398" s="55"/>
      <c r="AG398" s="39"/>
      <c r="AH398" s="39"/>
      <c r="AI398" s="39"/>
      <c r="AJ398" s="55"/>
      <c r="AK398" s="55"/>
      <c r="AL398" s="55"/>
      <c r="AM398" s="55"/>
      <c r="AN398" s="55"/>
      <c r="AO398" s="55"/>
      <c r="AP398" s="39"/>
      <c r="AQ398" s="39"/>
      <c r="AR398" s="39"/>
      <c r="AS398" s="39"/>
      <c r="AT398" s="39"/>
      <c r="AU398" s="39"/>
      <c r="AV398" s="39"/>
      <c r="AW398" s="39"/>
      <c r="AX398" s="55"/>
      <c r="AY398" s="55"/>
      <c r="AZ398" s="55"/>
      <c r="BA398" s="39"/>
      <c r="BB398" s="6"/>
      <c r="BC398" s="10"/>
      <c r="BD398" s="6"/>
      <c r="BE398" s="10"/>
    </row>
    <row r="399" spans="19:57">
      <c r="S399" s="6"/>
      <c r="T399" s="6"/>
      <c r="U399" s="6"/>
      <c r="V399" s="6"/>
      <c r="W399" s="6"/>
      <c r="X399" s="6"/>
      <c r="Y399" s="6"/>
      <c r="AB399" s="55"/>
      <c r="AC399" s="55"/>
      <c r="AD399" s="55"/>
      <c r="AE399" s="55"/>
      <c r="AF399" s="55"/>
      <c r="AG399" s="39"/>
      <c r="AH399" s="39"/>
      <c r="AI399" s="39"/>
      <c r="AJ399" s="55"/>
      <c r="AK399" s="55"/>
      <c r="AL399" s="55"/>
      <c r="AM399" s="55"/>
      <c r="AN399" s="55"/>
      <c r="AO399" s="55"/>
      <c r="AP399" s="39"/>
      <c r="AQ399" s="39"/>
      <c r="AR399" s="39"/>
      <c r="AS399" s="39"/>
      <c r="AT399" s="39"/>
      <c r="AU399" s="39"/>
      <c r="AV399" s="39"/>
      <c r="AW399" s="39"/>
      <c r="AX399" s="55"/>
      <c r="AY399" s="55"/>
      <c r="AZ399" s="55"/>
      <c r="BA399" s="39"/>
      <c r="BB399" s="6"/>
      <c r="BC399" s="10"/>
      <c r="BD399" s="6"/>
      <c r="BE399" s="10"/>
    </row>
    <row r="400" spans="19:57">
      <c r="S400" s="6"/>
      <c r="T400" s="6"/>
      <c r="U400" s="6"/>
      <c r="V400" s="6"/>
      <c r="W400" s="6"/>
      <c r="X400" s="6"/>
      <c r="Y400" s="6"/>
      <c r="AB400" s="55"/>
      <c r="AC400" s="55"/>
      <c r="AD400" s="55"/>
      <c r="AE400" s="55"/>
      <c r="AF400" s="55"/>
      <c r="AG400" s="39"/>
      <c r="AH400" s="39"/>
      <c r="AI400" s="39"/>
      <c r="AJ400" s="55"/>
      <c r="AK400" s="55"/>
      <c r="AL400" s="55"/>
      <c r="AM400" s="55"/>
      <c r="AN400" s="55"/>
      <c r="AO400" s="55"/>
      <c r="AP400" s="39"/>
      <c r="AQ400" s="39"/>
      <c r="AR400" s="39"/>
      <c r="AS400" s="39"/>
      <c r="AT400" s="39"/>
      <c r="AU400" s="39"/>
      <c r="AV400" s="39"/>
      <c r="AW400" s="39"/>
      <c r="AX400" s="55"/>
      <c r="AY400" s="55"/>
      <c r="AZ400" s="55"/>
      <c r="BA400" s="39"/>
      <c r="BB400" s="6"/>
      <c r="BC400" s="10"/>
      <c r="BD400" s="6"/>
      <c r="BE400" s="10"/>
    </row>
    <row r="401" spans="19:57">
      <c r="S401" s="6"/>
      <c r="T401" s="6"/>
      <c r="U401" s="6"/>
      <c r="V401" s="6"/>
      <c r="W401" s="6"/>
      <c r="X401" s="6"/>
      <c r="Y401" s="6"/>
      <c r="AB401" s="55"/>
      <c r="AC401" s="55"/>
      <c r="AD401" s="55"/>
      <c r="AE401" s="55"/>
      <c r="AF401" s="55"/>
      <c r="AG401" s="39"/>
      <c r="AH401" s="39"/>
      <c r="AI401" s="39"/>
      <c r="AJ401" s="55"/>
      <c r="AK401" s="55"/>
      <c r="AL401" s="55"/>
      <c r="AM401" s="55"/>
      <c r="AN401" s="55"/>
      <c r="AO401" s="55"/>
      <c r="AP401" s="39"/>
      <c r="AQ401" s="39"/>
      <c r="AR401" s="39"/>
      <c r="AS401" s="39"/>
      <c r="AT401" s="39"/>
      <c r="AU401" s="39"/>
      <c r="AV401" s="39"/>
      <c r="AW401" s="39"/>
      <c r="AX401" s="55"/>
      <c r="AY401" s="55"/>
      <c r="AZ401" s="55"/>
      <c r="BA401" s="39"/>
      <c r="BB401" s="6"/>
      <c r="BC401" s="10"/>
      <c r="BD401" s="6"/>
      <c r="BE401" s="10"/>
    </row>
    <row r="402" spans="19:57">
      <c r="S402" s="6"/>
      <c r="T402" s="6"/>
      <c r="U402" s="6"/>
      <c r="V402" s="6"/>
      <c r="W402" s="6"/>
      <c r="X402" s="6"/>
      <c r="Y402" s="6"/>
      <c r="AB402" s="55"/>
      <c r="AC402" s="55"/>
      <c r="AD402" s="55"/>
      <c r="AE402" s="55"/>
      <c r="AF402" s="55"/>
      <c r="AG402" s="39"/>
      <c r="AH402" s="39"/>
      <c r="AI402" s="39"/>
      <c r="AJ402" s="55"/>
      <c r="AK402" s="55"/>
      <c r="AL402" s="55"/>
      <c r="AM402" s="55"/>
      <c r="AN402" s="55"/>
      <c r="AO402" s="55"/>
      <c r="AP402" s="39"/>
      <c r="AQ402" s="39"/>
      <c r="AR402" s="39"/>
      <c r="AS402" s="39"/>
      <c r="AT402" s="39"/>
      <c r="AU402" s="39"/>
      <c r="AV402" s="39"/>
      <c r="AW402" s="39"/>
      <c r="AX402" s="55"/>
      <c r="AY402" s="55"/>
      <c r="AZ402" s="55"/>
      <c r="BA402" s="39"/>
      <c r="BB402" s="6"/>
      <c r="BC402" s="10"/>
      <c r="BD402" s="6"/>
      <c r="BE402" s="10"/>
    </row>
    <row r="403" spans="19:57">
      <c r="S403" s="6"/>
      <c r="T403" s="6"/>
      <c r="U403" s="6"/>
      <c r="V403" s="6"/>
      <c r="W403" s="6"/>
      <c r="X403" s="6"/>
      <c r="Y403" s="6"/>
      <c r="AB403" s="55"/>
      <c r="AC403" s="55"/>
      <c r="AD403" s="55"/>
      <c r="AE403" s="55"/>
      <c r="AF403" s="55"/>
      <c r="AG403" s="39"/>
      <c r="AH403" s="39"/>
      <c r="AI403" s="39"/>
      <c r="AJ403" s="55"/>
      <c r="AK403" s="55"/>
      <c r="AL403" s="55"/>
      <c r="AM403" s="55"/>
      <c r="AN403" s="55"/>
      <c r="AO403" s="55"/>
      <c r="AP403" s="39"/>
      <c r="AQ403" s="39"/>
      <c r="AR403" s="39"/>
      <c r="AS403" s="39"/>
      <c r="AT403" s="39"/>
      <c r="AU403" s="39"/>
      <c r="AV403" s="39"/>
      <c r="AW403" s="39"/>
      <c r="AX403" s="55"/>
      <c r="AY403" s="55"/>
      <c r="AZ403" s="55"/>
      <c r="BA403" s="39"/>
      <c r="BB403" s="6"/>
      <c r="BC403" s="10"/>
      <c r="BD403" s="6"/>
      <c r="BE403" s="10"/>
    </row>
    <row r="404" spans="19:57">
      <c r="S404" s="6"/>
      <c r="T404" s="6"/>
      <c r="U404" s="6"/>
      <c r="V404" s="6"/>
      <c r="W404" s="6"/>
      <c r="X404" s="6"/>
      <c r="Y404" s="6"/>
      <c r="AB404" s="55"/>
      <c r="AC404" s="55"/>
      <c r="AD404" s="55"/>
      <c r="AE404" s="55"/>
      <c r="AF404" s="55"/>
      <c r="AG404" s="39"/>
      <c r="AH404" s="39"/>
      <c r="AI404" s="39"/>
      <c r="AJ404" s="55"/>
      <c r="AK404" s="55"/>
      <c r="AL404" s="55"/>
      <c r="AM404" s="55"/>
      <c r="AN404" s="55"/>
      <c r="AO404" s="55"/>
      <c r="AP404" s="39"/>
      <c r="AQ404" s="39"/>
      <c r="AR404" s="39"/>
      <c r="AS404" s="39"/>
      <c r="AT404" s="39"/>
      <c r="AU404" s="39"/>
      <c r="AV404" s="39"/>
      <c r="AW404" s="39"/>
      <c r="AX404" s="55"/>
      <c r="AY404" s="55"/>
      <c r="AZ404" s="55"/>
      <c r="BA404" s="39"/>
      <c r="BB404" s="6"/>
      <c r="BC404" s="10"/>
      <c r="BD404" s="6"/>
      <c r="BE404" s="10"/>
    </row>
    <row r="405" spans="19:57">
      <c r="S405" s="6"/>
      <c r="T405" s="6"/>
      <c r="U405" s="6"/>
      <c r="V405" s="6"/>
      <c r="W405" s="6"/>
      <c r="X405" s="6"/>
      <c r="Y405" s="6"/>
      <c r="AB405" s="55"/>
      <c r="AC405" s="55"/>
      <c r="AD405" s="55"/>
      <c r="AE405" s="55"/>
      <c r="AF405" s="55"/>
      <c r="AG405" s="39"/>
      <c r="AH405" s="39"/>
      <c r="AI405" s="39"/>
      <c r="AJ405" s="55"/>
      <c r="AK405" s="55"/>
      <c r="AL405" s="55"/>
      <c r="AM405" s="55"/>
      <c r="AN405" s="55"/>
      <c r="AO405" s="55"/>
      <c r="AP405" s="39"/>
      <c r="AQ405" s="39"/>
      <c r="AR405" s="39"/>
      <c r="AS405" s="39"/>
      <c r="AT405" s="39"/>
      <c r="AU405" s="39"/>
      <c r="AV405" s="39"/>
      <c r="AW405" s="39"/>
      <c r="AX405" s="55"/>
      <c r="AY405" s="55"/>
      <c r="AZ405" s="55"/>
      <c r="BA405" s="39"/>
      <c r="BB405" s="6"/>
      <c r="BC405" s="10"/>
      <c r="BD405" s="6"/>
      <c r="BE405" s="10"/>
    </row>
    <row r="406" spans="19:57">
      <c r="S406" s="6"/>
      <c r="T406" s="6"/>
      <c r="U406" s="6"/>
      <c r="V406" s="6"/>
      <c r="W406" s="6"/>
      <c r="X406" s="6"/>
      <c r="Y406" s="6"/>
      <c r="AB406" s="55"/>
      <c r="AC406" s="55"/>
      <c r="AD406" s="55"/>
      <c r="AE406" s="55"/>
      <c r="AF406" s="55"/>
      <c r="AG406" s="39"/>
      <c r="AH406" s="39"/>
      <c r="AI406" s="39"/>
      <c r="AJ406" s="55"/>
      <c r="AK406" s="55"/>
      <c r="AL406" s="55"/>
      <c r="AM406" s="55"/>
      <c r="AN406" s="55"/>
      <c r="AO406" s="55"/>
      <c r="AP406" s="39"/>
      <c r="AQ406" s="39"/>
      <c r="AR406" s="39"/>
      <c r="AS406" s="39"/>
      <c r="AT406" s="39"/>
      <c r="AU406" s="39"/>
      <c r="AV406" s="39"/>
      <c r="AW406" s="39"/>
      <c r="AX406" s="55"/>
      <c r="AY406" s="55"/>
      <c r="AZ406" s="55"/>
      <c r="BA406" s="39"/>
      <c r="BB406" s="6"/>
      <c r="BC406" s="10"/>
      <c r="BD406" s="6"/>
      <c r="BE406" s="10"/>
    </row>
    <row r="407" spans="19:57">
      <c r="S407" s="6"/>
      <c r="T407" s="6"/>
      <c r="U407" s="6"/>
      <c r="V407" s="6"/>
      <c r="W407" s="6"/>
      <c r="X407" s="6"/>
      <c r="Y407" s="6"/>
      <c r="AB407" s="55"/>
      <c r="AC407" s="55"/>
      <c r="AD407" s="55"/>
      <c r="AE407" s="55"/>
      <c r="AF407" s="55"/>
      <c r="AG407" s="39"/>
      <c r="AH407" s="39"/>
      <c r="AI407" s="39"/>
      <c r="AJ407" s="55"/>
      <c r="AK407" s="55"/>
      <c r="AL407" s="55"/>
      <c r="AM407" s="55"/>
      <c r="AN407" s="55"/>
      <c r="AO407" s="55"/>
      <c r="AP407" s="39"/>
      <c r="AQ407" s="39"/>
      <c r="AR407" s="39"/>
      <c r="AS407" s="39"/>
      <c r="AT407" s="39"/>
      <c r="AU407" s="39"/>
      <c r="AV407" s="39"/>
      <c r="AW407" s="39"/>
      <c r="AX407" s="55"/>
      <c r="AY407" s="55"/>
      <c r="AZ407" s="55"/>
      <c r="BA407" s="39"/>
      <c r="BB407" s="6"/>
      <c r="BC407" s="10"/>
      <c r="BD407" s="6"/>
      <c r="BE407" s="10"/>
    </row>
    <row r="408" spans="19:57">
      <c r="S408" s="6"/>
      <c r="T408" s="6"/>
      <c r="U408" s="6"/>
      <c r="V408" s="6"/>
      <c r="W408" s="6"/>
      <c r="X408" s="6"/>
      <c r="Y408" s="6"/>
      <c r="AB408" s="55"/>
      <c r="AC408" s="55"/>
      <c r="AD408" s="55"/>
      <c r="AE408" s="55"/>
      <c r="AF408" s="55"/>
      <c r="AG408" s="39"/>
      <c r="AH408" s="39"/>
      <c r="AI408" s="39"/>
      <c r="AJ408" s="55"/>
      <c r="AK408" s="55"/>
      <c r="AL408" s="55"/>
      <c r="AM408" s="55"/>
      <c r="AN408" s="55"/>
      <c r="AO408" s="55"/>
      <c r="AP408" s="39"/>
      <c r="AQ408" s="39"/>
      <c r="AR408" s="39"/>
      <c r="AS408" s="39"/>
      <c r="AT408" s="39"/>
      <c r="AU408" s="39"/>
      <c r="AV408" s="39"/>
      <c r="AW408" s="39"/>
      <c r="AX408" s="55"/>
      <c r="AY408" s="55"/>
      <c r="AZ408" s="55"/>
      <c r="BA408" s="39"/>
      <c r="BB408" s="6"/>
      <c r="BC408" s="10"/>
      <c r="BD408" s="6"/>
      <c r="BE408" s="10"/>
    </row>
    <row r="409" spans="19:57">
      <c r="S409" s="6"/>
      <c r="T409" s="6"/>
      <c r="U409" s="6"/>
      <c r="V409" s="6"/>
      <c r="W409" s="6"/>
      <c r="X409" s="6"/>
      <c r="Y409" s="6"/>
      <c r="AB409" s="55"/>
      <c r="AC409" s="55"/>
      <c r="AD409" s="55"/>
      <c r="AE409" s="55"/>
      <c r="AF409" s="55"/>
      <c r="AG409" s="39"/>
      <c r="AH409" s="39"/>
      <c r="AI409" s="39"/>
      <c r="AJ409" s="55"/>
      <c r="AK409" s="55"/>
      <c r="AL409" s="55"/>
      <c r="AM409" s="55"/>
      <c r="AN409" s="55"/>
      <c r="AO409" s="55"/>
      <c r="AP409" s="39"/>
      <c r="AQ409" s="39"/>
      <c r="AR409" s="39"/>
      <c r="AS409" s="39"/>
      <c r="AT409" s="39"/>
      <c r="AU409" s="39"/>
      <c r="AV409" s="39"/>
      <c r="AW409" s="39"/>
      <c r="AX409" s="55"/>
      <c r="AY409" s="55"/>
      <c r="AZ409" s="55"/>
      <c r="BA409" s="39"/>
      <c r="BB409" s="6"/>
      <c r="BC409" s="10"/>
      <c r="BD409" s="6"/>
      <c r="BE409" s="10"/>
    </row>
    <row r="410" spans="19:57">
      <c r="S410" s="6"/>
      <c r="T410" s="6"/>
      <c r="U410" s="6"/>
      <c r="V410" s="6"/>
      <c r="W410" s="6"/>
      <c r="X410" s="6"/>
      <c r="Y410" s="6"/>
      <c r="AB410" s="55"/>
      <c r="AC410" s="55"/>
      <c r="AD410" s="55"/>
      <c r="AE410" s="55"/>
      <c r="AF410" s="55"/>
      <c r="AG410" s="39"/>
      <c r="AH410" s="39"/>
      <c r="AI410" s="39"/>
      <c r="AJ410" s="55"/>
      <c r="AK410" s="55"/>
      <c r="AL410" s="55"/>
      <c r="AM410" s="55"/>
      <c r="AN410" s="55"/>
      <c r="AO410" s="55"/>
      <c r="AP410" s="39"/>
      <c r="AQ410" s="39"/>
      <c r="AR410" s="39"/>
      <c r="AS410" s="39"/>
      <c r="AT410" s="39"/>
      <c r="AU410" s="39"/>
      <c r="AV410" s="39"/>
      <c r="AW410" s="39"/>
      <c r="AX410" s="55"/>
      <c r="AY410" s="55"/>
      <c r="AZ410" s="55"/>
      <c r="BA410" s="39"/>
      <c r="BB410" s="6"/>
      <c r="BC410" s="10"/>
      <c r="BD410" s="6"/>
      <c r="BE410" s="10"/>
    </row>
    <row r="411" spans="19:57">
      <c r="S411" s="6"/>
      <c r="T411" s="6"/>
      <c r="U411" s="6"/>
      <c r="V411" s="6"/>
      <c r="W411" s="6"/>
      <c r="X411" s="6"/>
      <c r="Y411" s="6"/>
      <c r="AB411" s="55"/>
      <c r="AC411" s="55"/>
      <c r="AD411" s="55"/>
      <c r="AE411" s="55"/>
      <c r="AF411" s="55"/>
      <c r="AG411" s="39"/>
      <c r="AH411" s="39"/>
      <c r="AI411" s="39"/>
      <c r="AJ411" s="55"/>
      <c r="AK411" s="55"/>
      <c r="AL411" s="55"/>
      <c r="AM411" s="55"/>
      <c r="AN411" s="55"/>
      <c r="AO411" s="55"/>
      <c r="AP411" s="39"/>
      <c r="AQ411" s="39"/>
      <c r="AR411" s="39"/>
      <c r="AS411" s="39"/>
      <c r="AT411" s="39"/>
      <c r="AU411" s="39"/>
      <c r="AV411" s="39"/>
      <c r="AW411" s="39"/>
      <c r="AX411" s="55"/>
      <c r="AY411" s="55"/>
      <c r="AZ411" s="55"/>
      <c r="BA411" s="39"/>
      <c r="BB411" s="6"/>
      <c r="BC411" s="10"/>
      <c r="BD411" s="6"/>
      <c r="BE411" s="10"/>
    </row>
    <row r="412" spans="19:57">
      <c r="S412" s="6"/>
      <c r="T412" s="6"/>
      <c r="U412" s="6"/>
      <c r="V412" s="6"/>
      <c r="W412" s="6"/>
      <c r="X412" s="6"/>
      <c r="Y412" s="6"/>
      <c r="AB412" s="55"/>
      <c r="AC412" s="55"/>
      <c r="AD412" s="55"/>
      <c r="AE412" s="55"/>
      <c r="AF412" s="55"/>
      <c r="AG412" s="39"/>
      <c r="AH412" s="39"/>
      <c r="AI412" s="39"/>
      <c r="AJ412" s="55"/>
      <c r="AK412" s="55"/>
      <c r="AL412" s="55"/>
      <c r="AM412" s="55"/>
      <c r="AN412" s="55"/>
      <c r="AO412" s="55"/>
      <c r="AP412" s="39"/>
      <c r="AQ412" s="39"/>
      <c r="AR412" s="39"/>
      <c r="AS412" s="39"/>
      <c r="AT412" s="39"/>
      <c r="AU412" s="39"/>
      <c r="AV412" s="39"/>
      <c r="AW412" s="39"/>
      <c r="AX412" s="55"/>
      <c r="AY412" s="55"/>
      <c r="AZ412" s="55"/>
      <c r="BA412" s="39"/>
      <c r="BB412" s="6"/>
      <c r="BC412" s="10"/>
      <c r="BD412" s="6"/>
      <c r="BE412" s="10"/>
    </row>
    <row r="413" spans="19:57">
      <c r="S413" s="6"/>
      <c r="T413" s="6"/>
      <c r="U413" s="6"/>
      <c r="V413" s="6"/>
      <c r="W413" s="6"/>
      <c r="X413" s="6"/>
      <c r="Y413" s="6"/>
      <c r="AB413" s="55"/>
      <c r="AC413" s="55"/>
      <c r="AD413" s="55"/>
      <c r="AE413" s="55"/>
      <c r="AF413" s="55"/>
      <c r="AG413" s="39"/>
      <c r="AH413" s="39"/>
      <c r="AI413" s="39"/>
      <c r="AJ413" s="55"/>
      <c r="AK413" s="55"/>
      <c r="AL413" s="55"/>
      <c r="AM413" s="55"/>
      <c r="AN413" s="55"/>
      <c r="AO413" s="55"/>
      <c r="AP413" s="39"/>
      <c r="AQ413" s="39"/>
      <c r="AR413" s="39"/>
      <c r="AS413" s="39"/>
      <c r="AT413" s="39"/>
      <c r="AU413" s="39"/>
      <c r="AV413" s="39"/>
      <c r="AW413" s="39"/>
      <c r="AX413" s="55"/>
      <c r="AY413" s="55"/>
      <c r="AZ413" s="55"/>
      <c r="BA413" s="39"/>
      <c r="BB413" s="6"/>
      <c r="BC413" s="10"/>
      <c r="BD413" s="6"/>
      <c r="BE413" s="10"/>
    </row>
    <row r="414" spans="19:57">
      <c r="S414" s="6"/>
      <c r="T414" s="6"/>
      <c r="U414" s="6"/>
      <c r="V414" s="6"/>
      <c r="W414" s="6"/>
      <c r="X414" s="6"/>
      <c r="Y414" s="6"/>
      <c r="AB414" s="55"/>
      <c r="AC414" s="55"/>
      <c r="AD414" s="55"/>
      <c r="AE414" s="55"/>
      <c r="AF414" s="55"/>
      <c r="AG414" s="39"/>
      <c r="AH414" s="39"/>
      <c r="AI414" s="39"/>
      <c r="AJ414" s="55"/>
      <c r="AK414" s="55"/>
      <c r="AL414" s="55"/>
      <c r="AM414" s="55"/>
      <c r="AN414" s="55"/>
      <c r="AO414" s="55"/>
      <c r="AP414" s="39"/>
      <c r="AQ414" s="39"/>
      <c r="AR414" s="39"/>
      <c r="AS414" s="39"/>
      <c r="AT414" s="39"/>
      <c r="AU414" s="39"/>
      <c r="AV414" s="39"/>
      <c r="AW414" s="39"/>
      <c r="AX414" s="55"/>
      <c r="AY414" s="55"/>
      <c r="AZ414" s="55"/>
      <c r="BA414" s="39"/>
      <c r="BB414" s="6"/>
      <c r="BC414" s="10"/>
      <c r="BD414" s="6"/>
      <c r="BE414" s="10"/>
    </row>
    <row r="415" spans="19:57">
      <c r="S415" s="6"/>
      <c r="T415" s="6"/>
      <c r="U415" s="6"/>
      <c r="V415" s="6"/>
      <c r="W415" s="6"/>
      <c r="X415" s="6"/>
      <c r="Y415" s="6"/>
      <c r="AB415" s="55"/>
      <c r="AC415" s="55"/>
      <c r="AD415" s="55"/>
      <c r="AE415" s="55"/>
      <c r="AF415" s="55"/>
      <c r="AG415" s="39"/>
      <c r="AH415" s="39"/>
      <c r="AI415" s="39"/>
      <c r="AJ415" s="55"/>
      <c r="AK415" s="55"/>
      <c r="AL415" s="55"/>
      <c r="AM415" s="55"/>
      <c r="AN415" s="55"/>
      <c r="AO415" s="55"/>
      <c r="AP415" s="39"/>
      <c r="AQ415" s="39"/>
      <c r="AR415" s="39"/>
      <c r="AS415" s="39"/>
      <c r="AT415" s="39"/>
      <c r="AU415" s="39"/>
      <c r="AV415" s="39"/>
      <c r="AW415" s="39"/>
      <c r="AX415" s="55"/>
      <c r="AY415" s="55"/>
      <c r="AZ415" s="55"/>
      <c r="BA415" s="39"/>
      <c r="BB415" s="6"/>
      <c r="BC415" s="10"/>
      <c r="BD415" s="6"/>
      <c r="BE415" s="10"/>
    </row>
    <row r="416" spans="19:57">
      <c r="S416" s="6"/>
      <c r="T416" s="6"/>
      <c r="U416" s="6"/>
      <c r="V416" s="6"/>
      <c r="W416" s="6"/>
      <c r="X416" s="6"/>
      <c r="Y416" s="6"/>
      <c r="AB416" s="55"/>
      <c r="AC416" s="55"/>
      <c r="AD416" s="55"/>
      <c r="AE416" s="55"/>
      <c r="AF416" s="55"/>
      <c r="AG416" s="39"/>
      <c r="AH416" s="39"/>
      <c r="AI416" s="39"/>
      <c r="AJ416" s="55"/>
      <c r="AK416" s="55"/>
      <c r="AL416" s="55"/>
      <c r="AM416" s="55"/>
      <c r="AN416" s="55"/>
      <c r="AO416" s="55"/>
      <c r="AP416" s="39"/>
      <c r="AQ416" s="39"/>
      <c r="AR416" s="39"/>
      <c r="AS416" s="39"/>
      <c r="AT416" s="39"/>
      <c r="AU416" s="39"/>
      <c r="AV416" s="39"/>
      <c r="AW416" s="39"/>
      <c r="AX416" s="55"/>
      <c r="AY416" s="55"/>
      <c r="AZ416" s="55"/>
      <c r="BA416" s="39"/>
      <c r="BB416" s="6"/>
      <c r="BC416" s="10"/>
      <c r="BD416" s="6"/>
      <c r="BE416" s="10"/>
    </row>
    <row r="417" spans="19:57">
      <c r="S417" s="6"/>
      <c r="T417" s="6"/>
      <c r="U417" s="6"/>
      <c r="V417" s="6"/>
      <c r="W417" s="6"/>
      <c r="X417" s="6"/>
      <c r="Y417" s="6"/>
      <c r="AB417" s="55"/>
      <c r="AC417" s="55"/>
      <c r="AD417" s="55"/>
      <c r="AE417" s="55"/>
      <c r="AF417" s="55"/>
      <c r="AG417" s="39"/>
      <c r="AH417" s="39"/>
      <c r="AI417" s="39"/>
      <c r="AJ417" s="55"/>
      <c r="AK417" s="55"/>
      <c r="AL417" s="55"/>
      <c r="AM417" s="55"/>
      <c r="AN417" s="55"/>
      <c r="AO417" s="55"/>
      <c r="AP417" s="39"/>
      <c r="AQ417" s="39"/>
      <c r="AR417" s="39"/>
      <c r="AS417" s="39"/>
      <c r="AT417" s="39"/>
      <c r="AU417" s="39"/>
      <c r="AV417" s="39"/>
      <c r="AW417" s="39"/>
      <c r="AX417" s="55"/>
      <c r="AY417" s="55"/>
      <c r="AZ417" s="55"/>
      <c r="BA417" s="39"/>
      <c r="BB417" s="6"/>
      <c r="BC417" s="10"/>
      <c r="BD417" s="6"/>
      <c r="BE417" s="10"/>
    </row>
    <row r="418" spans="19:57">
      <c r="S418" s="6"/>
      <c r="T418" s="6"/>
      <c r="U418" s="6"/>
      <c r="V418" s="6"/>
      <c r="W418" s="6"/>
      <c r="X418" s="6"/>
      <c r="Y418" s="6"/>
      <c r="AB418" s="55"/>
      <c r="AC418" s="55"/>
      <c r="AD418" s="55"/>
      <c r="AE418" s="55"/>
      <c r="AF418" s="55"/>
      <c r="AG418" s="39"/>
      <c r="AH418" s="39"/>
      <c r="AI418" s="39"/>
      <c r="AJ418" s="55"/>
      <c r="AK418" s="55"/>
      <c r="AL418" s="55"/>
      <c r="AM418" s="55"/>
      <c r="AN418" s="55"/>
      <c r="AO418" s="55"/>
      <c r="AP418" s="39"/>
      <c r="AQ418" s="39"/>
      <c r="AR418" s="39"/>
      <c r="AS418" s="39"/>
      <c r="AT418" s="39"/>
      <c r="AU418" s="39"/>
      <c r="AV418" s="39"/>
      <c r="AW418" s="39"/>
      <c r="AX418" s="55"/>
      <c r="AY418" s="55"/>
      <c r="AZ418" s="55"/>
      <c r="BA418" s="39"/>
      <c r="BB418" s="6"/>
      <c r="BC418" s="10"/>
      <c r="BD418" s="6"/>
      <c r="BE418" s="10"/>
    </row>
    <row r="419" spans="19:57">
      <c r="S419" s="6"/>
      <c r="T419" s="6"/>
      <c r="U419" s="6"/>
      <c r="V419" s="6"/>
      <c r="W419" s="6"/>
      <c r="X419" s="6"/>
      <c r="Y419" s="6"/>
      <c r="AB419" s="55"/>
      <c r="AC419" s="55"/>
      <c r="AD419" s="55"/>
      <c r="AE419" s="55"/>
      <c r="AF419" s="55"/>
      <c r="AG419" s="39"/>
      <c r="AH419" s="39"/>
      <c r="AI419" s="39"/>
      <c r="AJ419" s="55"/>
      <c r="AK419" s="55"/>
      <c r="AL419" s="55"/>
      <c r="AM419" s="55"/>
      <c r="AN419" s="55"/>
      <c r="AO419" s="55"/>
      <c r="AP419" s="39"/>
      <c r="AQ419" s="39"/>
      <c r="AR419" s="39"/>
      <c r="AS419" s="39"/>
      <c r="AT419" s="39"/>
      <c r="AU419" s="39"/>
      <c r="AV419" s="39"/>
      <c r="AW419" s="39"/>
      <c r="AX419" s="55"/>
      <c r="AY419" s="55"/>
      <c r="AZ419" s="55"/>
      <c r="BA419" s="39"/>
      <c r="BB419" s="6"/>
      <c r="BC419" s="10"/>
      <c r="BD419" s="6"/>
      <c r="BE419" s="10"/>
    </row>
    <row r="420" spans="19:57">
      <c r="S420" s="6"/>
      <c r="T420" s="6"/>
      <c r="U420" s="6"/>
      <c r="V420" s="6"/>
      <c r="W420" s="6"/>
      <c r="X420" s="6"/>
      <c r="Y420" s="6"/>
      <c r="AB420" s="55"/>
      <c r="AC420" s="55"/>
      <c r="AD420" s="55"/>
      <c r="AE420" s="55"/>
      <c r="AF420" s="55"/>
      <c r="AG420" s="39"/>
      <c r="AH420" s="39"/>
      <c r="AI420" s="39"/>
      <c r="AJ420" s="55"/>
      <c r="AK420" s="55"/>
      <c r="AL420" s="55"/>
      <c r="AM420" s="55"/>
      <c r="AN420" s="55"/>
      <c r="AO420" s="55"/>
      <c r="AP420" s="39"/>
      <c r="AQ420" s="39"/>
      <c r="AR420" s="39"/>
      <c r="AS420" s="39"/>
      <c r="AT420" s="39"/>
      <c r="AU420" s="39"/>
      <c r="AV420" s="39"/>
      <c r="AW420" s="39"/>
      <c r="AX420" s="55"/>
      <c r="AY420" s="55"/>
      <c r="AZ420" s="55"/>
      <c r="BA420" s="39"/>
      <c r="BB420" s="6"/>
      <c r="BC420" s="10"/>
      <c r="BD420" s="6"/>
      <c r="BE420" s="10"/>
    </row>
    <row r="421" spans="19:57">
      <c r="S421" s="6"/>
      <c r="T421" s="6"/>
      <c r="U421" s="6"/>
      <c r="V421" s="6"/>
      <c r="W421" s="6"/>
      <c r="X421" s="6"/>
      <c r="Y421" s="6"/>
      <c r="AB421" s="55"/>
      <c r="AC421" s="55"/>
      <c r="AD421" s="55"/>
      <c r="AE421" s="55"/>
      <c r="AF421" s="55"/>
      <c r="AG421" s="39"/>
      <c r="AH421" s="39"/>
      <c r="AI421" s="39"/>
      <c r="AJ421" s="55"/>
      <c r="AK421" s="55"/>
      <c r="AL421" s="55"/>
      <c r="AM421" s="55"/>
      <c r="AN421" s="55"/>
      <c r="AO421" s="55"/>
      <c r="AP421" s="39"/>
      <c r="AQ421" s="39"/>
      <c r="AR421" s="39"/>
      <c r="AS421" s="39"/>
      <c r="AT421" s="39"/>
      <c r="AU421" s="39"/>
      <c r="AV421" s="39"/>
      <c r="AW421" s="39"/>
      <c r="AX421" s="55"/>
      <c r="AY421" s="55"/>
      <c r="AZ421" s="55"/>
      <c r="BA421" s="39"/>
      <c r="BB421" s="6"/>
      <c r="BC421" s="10"/>
      <c r="BD421" s="6"/>
      <c r="BE421" s="10"/>
    </row>
    <row r="422" spans="19:57">
      <c r="S422" s="6"/>
      <c r="T422" s="6"/>
      <c r="U422" s="6"/>
      <c r="V422" s="6"/>
      <c r="W422" s="6"/>
      <c r="X422" s="6"/>
      <c r="Y422" s="6"/>
      <c r="AB422" s="55"/>
      <c r="AC422" s="55"/>
      <c r="AD422" s="55"/>
      <c r="AE422" s="55"/>
      <c r="AF422" s="55"/>
      <c r="AG422" s="39"/>
      <c r="AH422" s="39"/>
      <c r="AI422" s="39"/>
      <c r="AJ422" s="55"/>
      <c r="AK422" s="55"/>
      <c r="AL422" s="55"/>
      <c r="AM422" s="55"/>
      <c r="AN422" s="55"/>
      <c r="AO422" s="55"/>
      <c r="AP422" s="39"/>
      <c r="AQ422" s="39"/>
      <c r="AR422" s="39"/>
      <c r="AS422" s="39"/>
      <c r="AT422" s="39"/>
      <c r="AU422" s="39"/>
      <c r="AV422" s="39"/>
      <c r="AW422" s="39"/>
      <c r="AX422" s="55"/>
      <c r="AY422" s="55"/>
      <c r="AZ422" s="55"/>
      <c r="BA422" s="39"/>
      <c r="BB422" s="6"/>
      <c r="BC422" s="10"/>
      <c r="BD422" s="6"/>
      <c r="BE422" s="10"/>
    </row>
    <row r="423" spans="19:57">
      <c r="S423" s="6"/>
      <c r="T423" s="6"/>
      <c r="U423" s="6"/>
      <c r="V423" s="6"/>
      <c r="W423" s="6"/>
      <c r="X423" s="6"/>
      <c r="Y423" s="6"/>
      <c r="AB423" s="55"/>
      <c r="AC423" s="55"/>
      <c r="AD423" s="55"/>
      <c r="AE423" s="55"/>
      <c r="AF423" s="55"/>
      <c r="AG423" s="39"/>
      <c r="AH423" s="39"/>
      <c r="AI423" s="39"/>
      <c r="AJ423" s="55"/>
      <c r="AK423" s="55"/>
      <c r="AL423" s="55"/>
      <c r="AM423" s="55"/>
      <c r="AN423" s="55"/>
      <c r="AO423" s="55"/>
      <c r="AP423" s="39"/>
      <c r="AQ423" s="39"/>
      <c r="AR423" s="39"/>
      <c r="AS423" s="39"/>
      <c r="AT423" s="39"/>
      <c r="AU423" s="39"/>
      <c r="AV423" s="39"/>
      <c r="AW423" s="39"/>
      <c r="AX423" s="55"/>
      <c r="AY423" s="55"/>
      <c r="AZ423" s="55"/>
      <c r="BA423" s="39"/>
      <c r="BB423" s="6"/>
      <c r="BC423" s="10"/>
      <c r="BD423" s="6"/>
      <c r="BE423" s="10"/>
    </row>
    <row r="424" spans="19:57">
      <c r="S424" s="6"/>
      <c r="T424" s="6"/>
      <c r="U424" s="6"/>
      <c r="V424" s="6"/>
      <c r="W424" s="6"/>
      <c r="X424" s="6"/>
      <c r="Y424" s="6"/>
      <c r="AB424" s="55"/>
      <c r="AC424" s="55"/>
      <c r="AD424" s="55"/>
      <c r="AE424" s="55"/>
      <c r="AF424" s="55"/>
      <c r="AG424" s="39"/>
      <c r="AH424" s="39"/>
      <c r="AI424" s="39"/>
      <c r="AJ424" s="55"/>
      <c r="AK424" s="55"/>
      <c r="AL424" s="55"/>
      <c r="AM424" s="55"/>
      <c r="AN424" s="55"/>
      <c r="AO424" s="55"/>
      <c r="AP424" s="39"/>
      <c r="AQ424" s="39"/>
      <c r="AR424" s="39"/>
      <c r="AS424" s="39"/>
      <c r="AT424" s="39"/>
      <c r="AU424" s="39"/>
      <c r="AV424" s="39"/>
      <c r="AW424" s="39"/>
      <c r="AX424" s="55"/>
      <c r="AY424" s="55"/>
      <c r="AZ424" s="55"/>
      <c r="BA424" s="39"/>
      <c r="BB424" s="6"/>
      <c r="BC424" s="10"/>
      <c r="BD424" s="6"/>
      <c r="BE424" s="10"/>
    </row>
    <row r="425" spans="19:57">
      <c r="S425" s="6"/>
      <c r="T425" s="6"/>
      <c r="U425" s="6"/>
      <c r="V425" s="6"/>
      <c r="W425" s="6"/>
      <c r="X425" s="6"/>
      <c r="Y425" s="6"/>
      <c r="AB425" s="55"/>
      <c r="AC425" s="55"/>
      <c r="AD425" s="55"/>
      <c r="AE425" s="55"/>
      <c r="AF425" s="55"/>
      <c r="AG425" s="39"/>
      <c r="AH425" s="39"/>
      <c r="AI425" s="39"/>
      <c r="AJ425" s="55"/>
      <c r="AK425" s="55"/>
      <c r="AL425" s="55"/>
      <c r="AM425" s="55"/>
      <c r="AN425" s="55"/>
      <c r="AO425" s="55"/>
      <c r="AP425" s="39"/>
      <c r="AQ425" s="39"/>
      <c r="AR425" s="39"/>
      <c r="AS425" s="39"/>
      <c r="AT425" s="39"/>
      <c r="AU425" s="39"/>
      <c r="AV425" s="39"/>
      <c r="AW425" s="39"/>
      <c r="AX425" s="55"/>
      <c r="AY425" s="55"/>
      <c r="AZ425" s="55"/>
      <c r="BA425" s="39"/>
      <c r="BB425" s="6"/>
      <c r="BC425" s="10"/>
      <c r="BD425" s="6"/>
      <c r="BE425" s="10"/>
    </row>
    <row r="426" spans="19:57">
      <c r="S426" s="6"/>
      <c r="T426" s="6"/>
      <c r="U426" s="6"/>
      <c r="V426" s="6"/>
      <c r="W426" s="6"/>
      <c r="X426" s="6"/>
      <c r="Y426" s="6"/>
      <c r="AB426" s="55"/>
      <c r="AC426" s="55"/>
      <c r="AD426" s="55"/>
      <c r="AE426" s="55"/>
      <c r="AF426" s="55"/>
      <c r="AG426" s="39"/>
      <c r="AH426" s="39"/>
      <c r="AI426" s="39"/>
      <c r="AJ426" s="55"/>
      <c r="AK426" s="55"/>
      <c r="AL426" s="55"/>
      <c r="AM426" s="55"/>
      <c r="AN426" s="55"/>
      <c r="AO426" s="55"/>
      <c r="AP426" s="39"/>
      <c r="AQ426" s="39"/>
      <c r="AR426" s="39"/>
      <c r="AS426" s="39"/>
      <c r="AT426" s="39"/>
      <c r="AU426" s="39"/>
      <c r="AV426" s="39"/>
      <c r="AW426" s="39"/>
      <c r="AX426" s="55"/>
      <c r="AY426" s="55"/>
      <c r="AZ426" s="55"/>
      <c r="BA426" s="39"/>
      <c r="BB426" s="6"/>
      <c r="BC426" s="10"/>
      <c r="BD426" s="6"/>
      <c r="BE426" s="10"/>
    </row>
    <row r="427" spans="19:57">
      <c r="S427" s="6"/>
      <c r="T427" s="6"/>
      <c r="U427" s="6"/>
      <c r="V427" s="6"/>
      <c r="W427" s="6"/>
      <c r="X427" s="6"/>
      <c r="Y427" s="6"/>
      <c r="AB427" s="55"/>
      <c r="AC427" s="55"/>
      <c r="AD427" s="55"/>
      <c r="AE427" s="55"/>
      <c r="AF427" s="55"/>
      <c r="AG427" s="39"/>
      <c r="AH427" s="39"/>
      <c r="AI427" s="39"/>
      <c r="AJ427" s="55"/>
      <c r="AK427" s="55"/>
      <c r="AL427" s="55"/>
      <c r="AM427" s="55"/>
      <c r="AN427" s="55"/>
      <c r="AO427" s="55"/>
      <c r="AP427" s="39"/>
      <c r="AQ427" s="39"/>
      <c r="AR427" s="39"/>
      <c r="AS427" s="39"/>
      <c r="AT427" s="39"/>
      <c r="AU427" s="39"/>
      <c r="AV427" s="39"/>
      <c r="AW427" s="39"/>
      <c r="AX427" s="55"/>
      <c r="AY427" s="55"/>
      <c r="AZ427" s="55"/>
      <c r="BA427" s="39"/>
      <c r="BB427" s="6"/>
      <c r="BC427" s="10"/>
      <c r="BD427" s="6"/>
      <c r="BE427" s="10"/>
    </row>
    <row r="428" spans="19:57">
      <c r="S428" s="6"/>
      <c r="T428" s="6"/>
      <c r="U428" s="6"/>
      <c r="V428" s="6"/>
      <c r="W428" s="6"/>
      <c r="X428" s="6"/>
      <c r="Y428" s="6"/>
      <c r="AB428" s="55"/>
      <c r="AC428" s="55"/>
      <c r="AD428" s="55"/>
      <c r="AE428" s="55"/>
      <c r="AF428" s="55"/>
      <c r="AG428" s="39"/>
      <c r="AH428" s="39"/>
      <c r="AI428" s="39"/>
      <c r="AJ428" s="55"/>
      <c r="AK428" s="55"/>
      <c r="AL428" s="55"/>
      <c r="AM428" s="55"/>
      <c r="AN428" s="55"/>
      <c r="AO428" s="55"/>
      <c r="AP428" s="39"/>
      <c r="AQ428" s="39"/>
      <c r="AR428" s="39"/>
      <c r="AS428" s="39"/>
      <c r="AT428" s="39"/>
      <c r="AU428" s="39"/>
      <c r="AV428" s="39"/>
      <c r="AW428" s="39"/>
      <c r="AX428" s="55"/>
      <c r="AY428" s="55"/>
      <c r="AZ428" s="55"/>
      <c r="BA428" s="39"/>
      <c r="BB428" s="6"/>
      <c r="BC428" s="10"/>
      <c r="BD428" s="6"/>
      <c r="BE428" s="10"/>
    </row>
    <row r="429" spans="19:57">
      <c r="S429" s="6"/>
      <c r="T429" s="6"/>
      <c r="U429" s="6"/>
      <c r="V429" s="6"/>
      <c r="W429" s="6"/>
      <c r="X429" s="6"/>
      <c r="Y429" s="6"/>
      <c r="AB429" s="55"/>
      <c r="AC429" s="55"/>
      <c r="AD429" s="55"/>
      <c r="AE429" s="55"/>
      <c r="AF429" s="55"/>
      <c r="AG429" s="39"/>
      <c r="AH429" s="39"/>
      <c r="AI429" s="39"/>
      <c r="AJ429" s="55"/>
      <c r="AK429" s="55"/>
      <c r="AL429" s="55"/>
      <c r="AM429" s="55"/>
      <c r="AN429" s="55"/>
      <c r="AO429" s="55"/>
      <c r="AP429" s="39"/>
      <c r="AQ429" s="39"/>
      <c r="AR429" s="39"/>
      <c r="AS429" s="39"/>
      <c r="AT429" s="39"/>
      <c r="AU429" s="39"/>
      <c r="AV429" s="39"/>
      <c r="AW429" s="39"/>
      <c r="AX429" s="55"/>
      <c r="AY429" s="55"/>
      <c r="AZ429" s="55"/>
      <c r="BA429" s="39"/>
      <c r="BB429" s="6"/>
      <c r="BC429" s="10"/>
      <c r="BD429" s="6"/>
      <c r="BE429" s="10"/>
    </row>
    <row r="430" spans="19:57">
      <c r="S430" s="6"/>
      <c r="T430" s="6"/>
      <c r="U430" s="6"/>
      <c r="V430" s="6"/>
      <c r="W430" s="6"/>
      <c r="X430" s="6"/>
      <c r="Y430" s="6"/>
      <c r="AB430" s="55"/>
      <c r="AC430" s="55"/>
      <c r="AD430" s="55"/>
      <c r="AE430" s="55"/>
      <c r="AF430" s="55"/>
      <c r="AG430" s="39"/>
      <c r="AH430" s="39"/>
      <c r="AI430" s="39"/>
      <c r="AJ430" s="55"/>
      <c r="AK430" s="55"/>
      <c r="AL430" s="55"/>
      <c r="AM430" s="55"/>
      <c r="AN430" s="55"/>
      <c r="AO430" s="55"/>
      <c r="AP430" s="39"/>
      <c r="AQ430" s="39"/>
      <c r="AR430" s="39"/>
      <c r="AS430" s="39"/>
      <c r="AT430" s="39"/>
      <c r="AU430" s="39"/>
      <c r="AV430" s="39"/>
      <c r="AW430" s="39"/>
      <c r="AX430" s="55"/>
      <c r="AY430" s="55"/>
      <c r="AZ430" s="55"/>
      <c r="BA430" s="39"/>
      <c r="BB430" s="6"/>
      <c r="BC430" s="10"/>
      <c r="BD430" s="6"/>
      <c r="BE430" s="10"/>
    </row>
    <row r="431" spans="19:57">
      <c r="S431" s="6"/>
      <c r="T431" s="6"/>
      <c r="U431" s="6"/>
      <c r="V431" s="6"/>
      <c r="W431" s="6"/>
      <c r="X431" s="6"/>
      <c r="Y431" s="6"/>
      <c r="AB431" s="55"/>
      <c r="AC431" s="55"/>
      <c r="AD431" s="55"/>
      <c r="AE431" s="55"/>
      <c r="AF431" s="55"/>
      <c r="AG431" s="39"/>
      <c r="AH431" s="39"/>
      <c r="AI431" s="39"/>
      <c r="AJ431" s="55"/>
      <c r="AK431" s="55"/>
      <c r="AL431" s="55"/>
      <c r="AM431" s="55"/>
      <c r="AN431" s="55"/>
      <c r="AO431" s="55"/>
      <c r="AP431" s="39"/>
      <c r="AQ431" s="39"/>
      <c r="AR431" s="39"/>
      <c r="AS431" s="39"/>
      <c r="AT431" s="39"/>
      <c r="AU431" s="39"/>
      <c r="AV431" s="39"/>
      <c r="AW431" s="39"/>
      <c r="AX431" s="55"/>
      <c r="AY431" s="55"/>
      <c r="AZ431" s="55"/>
      <c r="BA431" s="39"/>
      <c r="BB431" s="6"/>
      <c r="BC431" s="10"/>
      <c r="BD431" s="6"/>
      <c r="BE431" s="10"/>
    </row>
    <row r="432" spans="19:57">
      <c r="S432" s="6"/>
      <c r="T432" s="6"/>
      <c r="U432" s="6"/>
      <c r="V432" s="6"/>
      <c r="W432" s="6"/>
      <c r="X432" s="6"/>
      <c r="Y432" s="6"/>
      <c r="AB432" s="55"/>
      <c r="AC432" s="55"/>
      <c r="AD432" s="55"/>
      <c r="AE432" s="55"/>
      <c r="AF432" s="55"/>
      <c r="AG432" s="39"/>
      <c r="AH432" s="39"/>
      <c r="AI432" s="39"/>
      <c r="AJ432" s="55"/>
      <c r="AK432" s="55"/>
      <c r="AL432" s="55"/>
      <c r="AM432" s="55"/>
      <c r="AN432" s="55"/>
      <c r="AO432" s="55"/>
      <c r="AP432" s="39"/>
      <c r="AQ432" s="39"/>
      <c r="AR432" s="39"/>
      <c r="AS432" s="39"/>
      <c r="AT432" s="39"/>
      <c r="AU432" s="39"/>
      <c r="AV432" s="39"/>
      <c r="AW432" s="39"/>
      <c r="AX432" s="55"/>
      <c r="AY432" s="55"/>
      <c r="AZ432" s="55"/>
      <c r="BA432" s="39"/>
      <c r="BB432" s="6"/>
      <c r="BC432" s="10"/>
      <c r="BD432" s="6"/>
      <c r="BE432" s="10"/>
    </row>
    <row r="433" spans="19:57">
      <c r="S433" s="6"/>
      <c r="T433" s="6"/>
      <c r="U433" s="6"/>
      <c r="V433" s="6"/>
      <c r="W433" s="6"/>
      <c r="X433" s="6"/>
      <c r="Y433" s="6"/>
      <c r="AB433" s="55"/>
      <c r="AC433" s="55"/>
      <c r="AD433" s="55"/>
      <c r="AE433" s="55"/>
      <c r="AF433" s="55"/>
      <c r="AG433" s="39"/>
      <c r="AH433" s="39"/>
      <c r="AI433" s="39"/>
      <c r="AJ433" s="55"/>
      <c r="AK433" s="55"/>
      <c r="AL433" s="55"/>
      <c r="AM433" s="55"/>
      <c r="AN433" s="55"/>
      <c r="AO433" s="55"/>
      <c r="AP433" s="39"/>
      <c r="AQ433" s="39"/>
      <c r="AR433" s="39"/>
      <c r="AS433" s="39"/>
      <c r="AT433" s="39"/>
      <c r="AU433" s="39"/>
      <c r="AV433" s="39"/>
      <c r="AW433" s="39"/>
      <c r="AX433" s="55"/>
      <c r="AY433" s="55"/>
      <c r="AZ433" s="55"/>
      <c r="BA433" s="39"/>
      <c r="BB433" s="6"/>
      <c r="BC433" s="10"/>
      <c r="BD433" s="6"/>
      <c r="BE433" s="10"/>
    </row>
    <row r="434" spans="19:57">
      <c r="S434" s="6"/>
      <c r="T434" s="6"/>
      <c r="U434" s="6"/>
      <c r="V434" s="6"/>
      <c r="W434" s="6"/>
      <c r="X434" s="6"/>
      <c r="Y434" s="6"/>
      <c r="AB434" s="55"/>
      <c r="AC434" s="55"/>
      <c r="AD434" s="55"/>
      <c r="AE434" s="55"/>
      <c r="AF434" s="55"/>
      <c r="AG434" s="39"/>
      <c r="AH434" s="39"/>
      <c r="AI434" s="39"/>
      <c r="AJ434" s="55"/>
      <c r="AK434" s="55"/>
      <c r="AL434" s="55"/>
      <c r="AM434" s="55"/>
      <c r="AN434" s="55"/>
      <c r="AO434" s="55"/>
      <c r="AP434" s="39"/>
      <c r="AQ434" s="39"/>
      <c r="AR434" s="39"/>
      <c r="AS434" s="39"/>
      <c r="AT434" s="39"/>
      <c r="AU434" s="39"/>
      <c r="AV434" s="39"/>
      <c r="AW434" s="39"/>
      <c r="AX434" s="55"/>
      <c r="AY434" s="55"/>
      <c r="AZ434" s="55"/>
      <c r="BA434" s="39"/>
      <c r="BB434" s="6"/>
      <c r="BC434" s="10"/>
      <c r="BD434" s="6"/>
      <c r="BE434" s="10"/>
    </row>
    <row r="435" spans="19:57">
      <c r="S435" s="6"/>
      <c r="T435" s="6"/>
      <c r="U435" s="6"/>
      <c r="V435" s="6"/>
      <c r="W435" s="6"/>
      <c r="X435" s="6"/>
      <c r="Y435" s="6"/>
      <c r="AB435" s="55"/>
      <c r="AC435" s="55"/>
      <c r="AD435" s="55"/>
      <c r="AE435" s="55"/>
      <c r="AF435" s="55"/>
      <c r="AG435" s="39"/>
      <c r="AH435" s="39"/>
      <c r="AI435" s="39"/>
      <c r="AJ435" s="55"/>
      <c r="AK435" s="55"/>
      <c r="AL435" s="55"/>
      <c r="AM435" s="55"/>
      <c r="AN435" s="55"/>
      <c r="AO435" s="55"/>
      <c r="AP435" s="39"/>
      <c r="AQ435" s="39"/>
      <c r="AR435" s="39"/>
      <c r="AS435" s="39"/>
      <c r="AT435" s="39"/>
      <c r="AU435" s="39"/>
      <c r="AV435" s="39"/>
      <c r="AW435" s="39"/>
      <c r="AX435" s="55"/>
      <c r="AY435" s="55"/>
      <c r="AZ435" s="55"/>
      <c r="BA435" s="39"/>
      <c r="BB435" s="6"/>
      <c r="BC435" s="10"/>
      <c r="BD435" s="6"/>
      <c r="BE435" s="10"/>
    </row>
    <row r="436" spans="19:57">
      <c r="S436" s="6"/>
      <c r="T436" s="6"/>
      <c r="U436" s="6"/>
      <c r="V436" s="6"/>
      <c r="W436" s="6"/>
      <c r="X436" s="6"/>
      <c r="Y436" s="6"/>
      <c r="AB436" s="55"/>
      <c r="AC436" s="55"/>
      <c r="AD436" s="55"/>
      <c r="AE436" s="55"/>
      <c r="AF436" s="55"/>
      <c r="AG436" s="39"/>
      <c r="AH436" s="39"/>
      <c r="AI436" s="39"/>
      <c r="AJ436" s="55"/>
      <c r="AK436" s="55"/>
      <c r="AL436" s="55"/>
      <c r="AM436" s="55"/>
      <c r="AN436" s="55"/>
      <c r="AO436" s="55"/>
      <c r="AP436" s="39"/>
      <c r="AQ436" s="39"/>
      <c r="AR436" s="39"/>
      <c r="AS436" s="39"/>
      <c r="AT436" s="39"/>
      <c r="AU436" s="39"/>
      <c r="AV436" s="39"/>
      <c r="AW436" s="39"/>
      <c r="AX436" s="55"/>
      <c r="AY436" s="55"/>
      <c r="AZ436" s="55"/>
      <c r="BA436" s="39"/>
      <c r="BB436" s="6"/>
      <c r="BC436" s="10"/>
      <c r="BD436" s="6"/>
      <c r="BE436" s="10"/>
    </row>
    <row r="437" spans="19:57">
      <c r="S437" s="6"/>
      <c r="T437" s="6"/>
      <c r="U437" s="6"/>
      <c r="V437" s="6"/>
      <c r="W437" s="6"/>
      <c r="X437" s="6"/>
      <c r="Y437" s="6"/>
      <c r="AB437" s="55"/>
      <c r="AC437" s="55"/>
      <c r="AD437" s="55"/>
      <c r="AE437" s="55"/>
      <c r="AF437" s="55"/>
      <c r="AG437" s="39"/>
      <c r="AH437" s="39"/>
      <c r="AI437" s="39"/>
      <c r="AJ437" s="55"/>
      <c r="AK437" s="55"/>
      <c r="AL437" s="55"/>
      <c r="AM437" s="55"/>
      <c r="AN437" s="55"/>
      <c r="AO437" s="55"/>
      <c r="AP437" s="39"/>
      <c r="AQ437" s="39"/>
      <c r="AR437" s="39"/>
      <c r="AS437" s="39"/>
      <c r="AT437" s="39"/>
      <c r="AU437" s="39"/>
      <c r="AV437" s="39"/>
      <c r="AW437" s="39"/>
      <c r="AX437" s="55"/>
      <c r="AY437" s="55"/>
      <c r="AZ437" s="55"/>
      <c r="BA437" s="39"/>
      <c r="BB437" s="6"/>
      <c r="BC437" s="10"/>
      <c r="BD437" s="6"/>
      <c r="BE437" s="10"/>
    </row>
    <row r="438" spans="19:57">
      <c r="S438" s="6"/>
      <c r="T438" s="6"/>
      <c r="U438" s="6"/>
      <c r="V438" s="6"/>
      <c r="W438" s="6"/>
      <c r="X438" s="6"/>
      <c r="Y438" s="6"/>
      <c r="AB438" s="55"/>
      <c r="AC438" s="55"/>
      <c r="AD438" s="55"/>
      <c r="AE438" s="55"/>
      <c r="AF438" s="55"/>
      <c r="AG438" s="39"/>
      <c r="AH438" s="39"/>
      <c r="AI438" s="39"/>
      <c r="AJ438" s="55"/>
      <c r="AK438" s="55"/>
      <c r="AL438" s="55"/>
      <c r="AM438" s="55"/>
      <c r="AN438" s="55"/>
      <c r="AO438" s="55"/>
      <c r="AP438" s="39"/>
      <c r="AQ438" s="39"/>
      <c r="AR438" s="39"/>
      <c r="AS438" s="39"/>
      <c r="AT438" s="39"/>
      <c r="AU438" s="39"/>
      <c r="AV438" s="39"/>
      <c r="AW438" s="39"/>
      <c r="AX438" s="55"/>
      <c r="AY438" s="55"/>
      <c r="AZ438" s="55"/>
      <c r="BA438" s="39"/>
      <c r="BB438" s="6"/>
      <c r="BC438" s="10"/>
      <c r="BD438" s="6"/>
      <c r="BE438" s="10"/>
    </row>
    <row r="439" spans="19:57">
      <c r="S439" s="6"/>
      <c r="T439" s="6"/>
      <c r="U439" s="6"/>
      <c r="V439" s="6"/>
      <c r="W439" s="6"/>
      <c r="X439" s="6"/>
      <c r="Y439" s="6"/>
      <c r="AB439" s="55"/>
      <c r="AC439" s="55"/>
      <c r="AD439" s="55"/>
      <c r="AE439" s="55"/>
      <c r="AF439" s="55"/>
      <c r="AG439" s="39"/>
      <c r="AH439" s="39"/>
      <c r="AI439" s="39"/>
      <c r="AJ439" s="55"/>
      <c r="AK439" s="55"/>
      <c r="AL439" s="55"/>
      <c r="AM439" s="55"/>
      <c r="AN439" s="55"/>
      <c r="AO439" s="55"/>
      <c r="AP439" s="39"/>
      <c r="AQ439" s="39"/>
      <c r="AR439" s="39"/>
      <c r="AS439" s="39"/>
      <c r="AT439" s="39"/>
      <c r="AU439" s="39"/>
      <c r="AV439" s="39"/>
      <c r="AW439" s="39"/>
      <c r="AX439" s="55"/>
      <c r="AY439" s="55"/>
      <c r="AZ439" s="55"/>
      <c r="BA439" s="39"/>
      <c r="BB439" s="6"/>
      <c r="BC439" s="10"/>
      <c r="BD439" s="6"/>
      <c r="BE439" s="10"/>
    </row>
    <row r="440" spans="19:57">
      <c r="S440" s="6"/>
      <c r="T440" s="6"/>
      <c r="U440" s="6"/>
      <c r="V440" s="6"/>
      <c r="W440" s="6"/>
      <c r="X440" s="6"/>
      <c r="Y440" s="6"/>
      <c r="AB440" s="55"/>
      <c r="AC440" s="55"/>
      <c r="AD440" s="55"/>
      <c r="AE440" s="55"/>
      <c r="AF440" s="55"/>
      <c r="AG440" s="39"/>
      <c r="AH440" s="39"/>
      <c r="AI440" s="39"/>
      <c r="AJ440" s="55"/>
      <c r="AK440" s="55"/>
      <c r="AL440" s="55"/>
      <c r="AM440" s="55"/>
      <c r="AN440" s="55"/>
      <c r="AO440" s="55"/>
      <c r="AP440" s="39"/>
      <c r="AQ440" s="39"/>
      <c r="AR440" s="39"/>
      <c r="AS440" s="39"/>
      <c r="AT440" s="39"/>
      <c r="AU440" s="39"/>
      <c r="AV440" s="39"/>
      <c r="AW440" s="39"/>
      <c r="AX440" s="55"/>
      <c r="AY440" s="55"/>
      <c r="AZ440" s="55"/>
      <c r="BA440" s="39"/>
      <c r="BB440" s="6"/>
      <c r="BC440" s="10"/>
      <c r="BD440" s="6"/>
      <c r="BE440" s="10"/>
    </row>
    <row r="441" spans="19:57">
      <c r="S441" s="6"/>
      <c r="T441" s="6"/>
      <c r="U441" s="6"/>
      <c r="V441" s="6"/>
      <c r="W441" s="6"/>
      <c r="X441" s="6"/>
      <c r="Y441" s="6"/>
      <c r="AB441" s="55"/>
      <c r="AC441" s="55"/>
      <c r="AD441" s="55"/>
      <c r="AE441" s="55"/>
      <c r="AF441" s="55"/>
      <c r="AG441" s="39"/>
      <c r="AH441" s="39"/>
      <c r="AI441" s="39"/>
      <c r="AJ441" s="55"/>
      <c r="AK441" s="55"/>
      <c r="AL441" s="55"/>
      <c r="AM441" s="55"/>
      <c r="AN441" s="55"/>
      <c r="AO441" s="55"/>
      <c r="AP441" s="39"/>
      <c r="AQ441" s="39"/>
      <c r="AR441" s="39"/>
      <c r="AS441" s="39"/>
      <c r="AT441" s="39"/>
      <c r="AU441" s="39"/>
      <c r="AV441" s="39"/>
      <c r="AW441" s="39"/>
      <c r="AX441" s="55"/>
      <c r="AY441" s="55"/>
      <c r="AZ441" s="55"/>
      <c r="BA441" s="39"/>
      <c r="BB441" s="6"/>
      <c r="BC441" s="10"/>
      <c r="BD441" s="6"/>
      <c r="BE441" s="10"/>
    </row>
    <row r="442" spans="19:57">
      <c r="S442" s="6"/>
      <c r="T442" s="6"/>
      <c r="U442" s="6"/>
      <c r="V442" s="6"/>
      <c r="W442" s="6"/>
      <c r="X442" s="6"/>
      <c r="Y442" s="6"/>
      <c r="AB442" s="55"/>
      <c r="AC442" s="55"/>
      <c r="AD442" s="55"/>
      <c r="AE442" s="55"/>
      <c r="AF442" s="55"/>
      <c r="AG442" s="39"/>
      <c r="AH442" s="39"/>
      <c r="AI442" s="39"/>
      <c r="AJ442" s="55"/>
      <c r="AK442" s="55"/>
      <c r="AL442" s="55"/>
      <c r="AM442" s="55"/>
      <c r="AN442" s="55"/>
      <c r="AO442" s="55"/>
      <c r="AP442" s="39"/>
      <c r="AQ442" s="39"/>
      <c r="AR442" s="39"/>
      <c r="AS442" s="39"/>
      <c r="AT442" s="39"/>
      <c r="AU442" s="39"/>
      <c r="AV442" s="39"/>
      <c r="AW442" s="39"/>
      <c r="AX442" s="55"/>
      <c r="AY442" s="55"/>
      <c r="AZ442" s="55"/>
      <c r="BA442" s="39"/>
      <c r="BB442" s="6"/>
      <c r="BC442" s="10"/>
      <c r="BD442" s="6"/>
      <c r="BE442" s="10"/>
    </row>
    <row r="443" spans="19:57">
      <c r="S443" s="6"/>
      <c r="T443" s="6"/>
      <c r="U443" s="6"/>
      <c r="V443" s="6"/>
      <c r="W443" s="6"/>
      <c r="X443" s="6"/>
      <c r="Y443" s="6"/>
      <c r="AB443" s="55"/>
      <c r="AC443" s="55"/>
      <c r="AD443" s="55"/>
      <c r="AE443" s="55"/>
      <c r="AF443" s="55"/>
      <c r="AG443" s="39"/>
      <c r="AH443" s="39"/>
      <c r="AI443" s="39"/>
      <c r="AJ443" s="55"/>
      <c r="AK443" s="55"/>
      <c r="AL443" s="55"/>
      <c r="AM443" s="55"/>
      <c r="AN443" s="55"/>
      <c r="AO443" s="55"/>
      <c r="AP443" s="39"/>
      <c r="AQ443" s="39"/>
      <c r="AR443" s="39"/>
      <c r="AS443" s="39"/>
      <c r="AT443" s="39"/>
      <c r="AU443" s="39"/>
      <c r="AV443" s="39"/>
      <c r="AW443" s="39"/>
      <c r="AX443" s="55"/>
      <c r="AY443" s="55"/>
      <c r="AZ443" s="55"/>
      <c r="BA443" s="39"/>
      <c r="BB443" s="6"/>
      <c r="BC443" s="10"/>
      <c r="BD443" s="6"/>
      <c r="BE443" s="10"/>
    </row>
    <row r="444" spans="19:57">
      <c r="S444" s="6"/>
      <c r="T444" s="6"/>
      <c r="U444" s="6"/>
      <c r="V444" s="6"/>
      <c r="W444" s="6"/>
      <c r="X444" s="6"/>
      <c r="Y444" s="6"/>
      <c r="AB444" s="55"/>
      <c r="AC444" s="55"/>
      <c r="AD444" s="55"/>
      <c r="AE444" s="55"/>
      <c r="AF444" s="55"/>
      <c r="AG444" s="39"/>
      <c r="AH444" s="39"/>
      <c r="AI444" s="39"/>
      <c r="AJ444" s="55"/>
      <c r="AK444" s="55"/>
      <c r="AL444" s="55"/>
      <c r="AM444" s="55"/>
      <c r="AN444" s="55"/>
      <c r="AO444" s="55"/>
      <c r="AP444" s="39"/>
      <c r="AQ444" s="39"/>
      <c r="AR444" s="39"/>
      <c r="AS444" s="39"/>
      <c r="AT444" s="39"/>
      <c r="AU444" s="39"/>
      <c r="AV444" s="39"/>
      <c r="AW444" s="39"/>
      <c r="AX444" s="55"/>
      <c r="AY444" s="55"/>
      <c r="AZ444" s="55"/>
      <c r="BA444" s="39"/>
      <c r="BB444" s="6"/>
      <c r="BC444" s="10"/>
      <c r="BD444" s="6"/>
      <c r="BE444" s="10"/>
    </row>
    <row r="445" spans="19:57">
      <c r="S445" s="6"/>
      <c r="T445" s="6"/>
      <c r="U445" s="6"/>
      <c r="V445" s="6"/>
      <c r="W445" s="6"/>
      <c r="X445" s="6"/>
      <c r="Y445" s="6"/>
      <c r="AB445" s="55"/>
      <c r="AC445" s="55"/>
      <c r="AD445" s="55"/>
      <c r="AE445" s="55"/>
      <c r="AF445" s="55"/>
      <c r="AG445" s="39"/>
      <c r="AH445" s="39"/>
      <c r="AI445" s="39"/>
      <c r="AJ445" s="55"/>
      <c r="AK445" s="55"/>
      <c r="AL445" s="55"/>
      <c r="AM445" s="55"/>
      <c r="AN445" s="55"/>
      <c r="AO445" s="55"/>
      <c r="AP445" s="39"/>
      <c r="AQ445" s="39"/>
      <c r="AR445" s="39"/>
      <c r="AS445" s="39"/>
      <c r="AT445" s="39"/>
      <c r="AU445" s="39"/>
      <c r="AV445" s="39"/>
      <c r="AW445" s="39"/>
      <c r="AX445" s="55"/>
      <c r="AY445" s="55"/>
      <c r="AZ445" s="55"/>
      <c r="BA445" s="39"/>
      <c r="BB445" s="6"/>
      <c r="BC445" s="10"/>
      <c r="BD445" s="6"/>
      <c r="BE445" s="10"/>
    </row>
    <row r="446" spans="19:57">
      <c r="S446" s="6"/>
      <c r="T446" s="6"/>
      <c r="U446" s="6"/>
      <c r="V446" s="6"/>
      <c r="W446" s="6"/>
      <c r="X446" s="6"/>
      <c r="Y446" s="6"/>
      <c r="AB446" s="55"/>
      <c r="AC446" s="55"/>
      <c r="AD446" s="55"/>
      <c r="AE446" s="55"/>
      <c r="AF446" s="55"/>
      <c r="AG446" s="39"/>
      <c r="AH446" s="39"/>
      <c r="AI446" s="39"/>
      <c r="AJ446" s="55"/>
      <c r="AK446" s="55"/>
      <c r="AL446" s="55"/>
      <c r="AM446" s="55"/>
      <c r="AN446" s="55"/>
      <c r="AO446" s="55"/>
      <c r="AP446" s="39"/>
      <c r="AQ446" s="39"/>
      <c r="AR446" s="39"/>
      <c r="AS446" s="39"/>
      <c r="AT446" s="39"/>
      <c r="AU446" s="39"/>
      <c r="AV446" s="39"/>
      <c r="AW446" s="39"/>
      <c r="AX446" s="55"/>
      <c r="AY446" s="55"/>
      <c r="AZ446" s="55"/>
      <c r="BA446" s="39"/>
      <c r="BB446" s="6"/>
      <c r="BC446" s="10"/>
      <c r="BD446" s="6"/>
      <c r="BE446" s="10"/>
    </row>
    <row r="447" spans="19:57">
      <c r="S447" s="6"/>
      <c r="T447" s="6"/>
      <c r="U447" s="6"/>
      <c r="V447" s="6"/>
      <c r="W447" s="6"/>
      <c r="X447" s="6"/>
      <c r="Y447" s="6"/>
      <c r="AB447" s="55"/>
      <c r="AC447" s="55"/>
      <c r="AD447" s="55"/>
      <c r="AE447" s="55"/>
      <c r="AF447" s="55"/>
      <c r="AG447" s="39"/>
      <c r="AH447" s="39"/>
      <c r="AI447" s="39"/>
      <c r="AJ447" s="55"/>
      <c r="AK447" s="55"/>
      <c r="AL447" s="55"/>
      <c r="AM447" s="55"/>
      <c r="AN447" s="55"/>
      <c r="AO447" s="55"/>
      <c r="AP447" s="39"/>
      <c r="AQ447" s="39"/>
      <c r="AR447" s="39"/>
      <c r="AS447" s="39"/>
      <c r="AT447" s="39"/>
      <c r="AU447" s="39"/>
      <c r="AV447" s="39"/>
      <c r="AW447" s="39"/>
      <c r="AX447" s="55"/>
      <c r="AY447" s="55"/>
      <c r="AZ447" s="55"/>
      <c r="BA447" s="39"/>
      <c r="BB447" s="6"/>
      <c r="BC447" s="10"/>
      <c r="BD447" s="6"/>
      <c r="BE447" s="10"/>
    </row>
    <row r="448" spans="19:57">
      <c r="S448" s="6"/>
      <c r="T448" s="6"/>
      <c r="U448" s="6"/>
      <c r="V448" s="6"/>
      <c r="W448" s="6"/>
      <c r="X448" s="6"/>
      <c r="Y448" s="6"/>
      <c r="AB448" s="55"/>
      <c r="AC448" s="55"/>
      <c r="AD448" s="55"/>
      <c r="AE448" s="55"/>
      <c r="AF448" s="55"/>
      <c r="AG448" s="39"/>
      <c r="AH448" s="39"/>
      <c r="AI448" s="39"/>
      <c r="AJ448" s="55"/>
      <c r="AK448" s="55"/>
      <c r="AL448" s="55"/>
      <c r="AM448" s="55"/>
      <c r="AN448" s="55"/>
      <c r="AO448" s="55"/>
      <c r="AP448" s="39"/>
      <c r="AQ448" s="39"/>
      <c r="AR448" s="39"/>
      <c r="AS448" s="39"/>
      <c r="AT448" s="39"/>
      <c r="AU448" s="39"/>
      <c r="AV448" s="39"/>
      <c r="AW448" s="39"/>
      <c r="AX448" s="55"/>
      <c r="AY448" s="55"/>
      <c r="AZ448" s="55"/>
      <c r="BA448" s="39"/>
      <c r="BB448" s="6"/>
      <c r="BC448" s="10"/>
      <c r="BD448" s="6"/>
      <c r="BE448" s="10"/>
    </row>
    <row r="449" spans="19:57">
      <c r="S449" s="6"/>
      <c r="T449" s="6"/>
      <c r="U449" s="6"/>
      <c r="V449" s="6"/>
      <c r="W449" s="6"/>
      <c r="X449" s="6"/>
      <c r="Y449" s="6"/>
      <c r="AB449" s="55"/>
      <c r="AC449" s="55"/>
      <c r="AD449" s="55"/>
      <c r="AE449" s="55"/>
      <c r="AF449" s="55"/>
      <c r="AG449" s="39"/>
      <c r="AH449" s="39"/>
      <c r="AI449" s="39"/>
      <c r="AJ449" s="55"/>
      <c r="AK449" s="55"/>
      <c r="AL449" s="55"/>
      <c r="AM449" s="55"/>
      <c r="AN449" s="55"/>
      <c r="AO449" s="55"/>
      <c r="AP449" s="39"/>
      <c r="AQ449" s="39"/>
      <c r="AR449" s="39"/>
      <c r="AS449" s="39"/>
      <c r="AT449" s="39"/>
      <c r="AU449" s="39"/>
      <c r="AV449" s="39"/>
      <c r="AW449" s="39"/>
      <c r="AX449" s="55"/>
      <c r="AY449" s="55"/>
      <c r="AZ449" s="55"/>
      <c r="BA449" s="39"/>
      <c r="BB449" s="6"/>
      <c r="BC449" s="10"/>
      <c r="BD449" s="6"/>
      <c r="BE449" s="10"/>
    </row>
    <row r="450" spans="19:57">
      <c r="S450" s="6"/>
      <c r="T450" s="6"/>
      <c r="U450" s="6"/>
      <c r="V450" s="6"/>
      <c r="W450" s="6"/>
      <c r="X450" s="6"/>
      <c r="Y450" s="6"/>
      <c r="AB450" s="55"/>
      <c r="AC450" s="55"/>
      <c r="AD450" s="55"/>
      <c r="AE450" s="55"/>
      <c r="AF450" s="55"/>
      <c r="AG450" s="39"/>
      <c r="AH450" s="39"/>
      <c r="AI450" s="39"/>
      <c r="AJ450" s="55"/>
      <c r="AK450" s="55"/>
      <c r="AL450" s="55"/>
      <c r="AM450" s="55"/>
      <c r="AN450" s="55"/>
      <c r="AO450" s="55"/>
      <c r="AP450" s="39"/>
      <c r="AQ450" s="39"/>
      <c r="AR450" s="39"/>
      <c r="AS450" s="39"/>
      <c r="AT450" s="39"/>
      <c r="AU450" s="39"/>
      <c r="AV450" s="39"/>
      <c r="AW450" s="39"/>
      <c r="AX450" s="55"/>
      <c r="AY450" s="55"/>
      <c r="AZ450" s="55"/>
      <c r="BA450" s="39"/>
      <c r="BB450" s="6"/>
      <c r="BC450" s="10"/>
      <c r="BD450" s="6"/>
      <c r="BE450" s="10"/>
    </row>
    <row r="451" spans="19:57">
      <c r="S451" s="6"/>
      <c r="T451" s="6"/>
      <c r="U451" s="6"/>
      <c r="V451" s="6"/>
      <c r="W451" s="6"/>
      <c r="X451" s="6"/>
      <c r="Y451" s="6"/>
      <c r="AB451" s="55"/>
      <c r="AC451" s="55"/>
      <c r="AD451" s="55"/>
      <c r="AE451" s="55"/>
      <c r="AF451" s="55"/>
      <c r="AG451" s="39"/>
      <c r="AH451" s="39"/>
      <c r="AI451" s="39"/>
      <c r="AJ451" s="55"/>
      <c r="AK451" s="55"/>
      <c r="AL451" s="55"/>
      <c r="AM451" s="55"/>
      <c r="AN451" s="55"/>
      <c r="AO451" s="55"/>
      <c r="AP451" s="39"/>
      <c r="AQ451" s="39"/>
      <c r="AR451" s="39"/>
      <c r="AS451" s="39"/>
      <c r="AT451" s="39"/>
      <c r="AU451" s="39"/>
      <c r="AV451" s="39"/>
      <c r="AW451" s="39"/>
      <c r="AX451" s="55"/>
      <c r="AY451" s="55"/>
      <c r="AZ451" s="55"/>
      <c r="BA451" s="39"/>
      <c r="BB451" s="6"/>
      <c r="BC451" s="10"/>
      <c r="BD451" s="6"/>
      <c r="BE451" s="10"/>
    </row>
    <row r="452" spans="19:57">
      <c r="S452" s="6"/>
      <c r="T452" s="6"/>
      <c r="U452" s="6"/>
      <c r="V452" s="6"/>
      <c r="W452" s="6"/>
      <c r="X452" s="6"/>
      <c r="Y452" s="6"/>
      <c r="AB452" s="55"/>
      <c r="AC452" s="55"/>
      <c r="AD452" s="55"/>
      <c r="AE452" s="55"/>
      <c r="AF452" s="55"/>
      <c r="AG452" s="39"/>
      <c r="AH452" s="39"/>
      <c r="AI452" s="39"/>
      <c r="AJ452" s="55"/>
      <c r="AK452" s="55"/>
      <c r="AL452" s="55"/>
      <c r="AM452" s="55"/>
      <c r="AN452" s="55"/>
      <c r="AO452" s="55"/>
      <c r="AP452" s="39"/>
      <c r="AQ452" s="39"/>
      <c r="AR452" s="39"/>
      <c r="AS452" s="39"/>
      <c r="AT452" s="39"/>
      <c r="AU452" s="39"/>
      <c r="AV452" s="39"/>
      <c r="AW452" s="39"/>
      <c r="AX452" s="55"/>
      <c r="AY452" s="55"/>
      <c r="AZ452" s="55"/>
      <c r="BA452" s="39"/>
      <c r="BB452" s="6"/>
      <c r="BC452" s="10"/>
      <c r="BD452" s="6"/>
      <c r="BE452" s="10"/>
    </row>
    <row r="453" spans="19:57">
      <c r="S453" s="6"/>
      <c r="T453" s="6"/>
      <c r="U453" s="6"/>
      <c r="V453" s="6"/>
      <c r="W453" s="6"/>
      <c r="X453" s="6"/>
      <c r="Y453" s="6"/>
      <c r="AB453" s="55"/>
      <c r="AC453" s="55"/>
      <c r="AD453" s="55"/>
      <c r="AE453" s="55"/>
      <c r="AF453" s="55"/>
      <c r="AG453" s="39"/>
      <c r="AH453" s="39"/>
      <c r="AI453" s="39"/>
      <c r="AJ453" s="55"/>
      <c r="AK453" s="55"/>
      <c r="AL453" s="55"/>
      <c r="AM453" s="55"/>
      <c r="AN453" s="55"/>
      <c r="AO453" s="55"/>
      <c r="AP453" s="39"/>
      <c r="AQ453" s="39"/>
      <c r="AR453" s="39"/>
      <c r="AS453" s="39"/>
      <c r="AT453" s="39"/>
      <c r="AU453" s="39"/>
      <c r="AV453" s="39"/>
      <c r="AW453" s="39"/>
      <c r="AX453" s="55"/>
      <c r="AY453" s="55"/>
      <c r="AZ453" s="55"/>
      <c r="BA453" s="39"/>
      <c r="BB453" s="6"/>
      <c r="BC453" s="10"/>
      <c r="BD453" s="6"/>
      <c r="BE453" s="10"/>
    </row>
    <row r="454" spans="19:57">
      <c r="S454" s="6"/>
      <c r="T454" s="6"/>
      <c r="U454" s="6"/>
      <c r="V454" s="6"/>
      <c r="W454" s="6"/>
      <c r="X454" s="6"/>
      <c r="Y454" s="6"/>
      <c r="AB454" s="55"/>
      <c r="AC454" s="55"/>
      <c r="AD454" s="55"/>
      <c r="AE454" s="55"/>
      <c r="AF454" s="55"/>
      <c r="AG454" s="39"/>
      <c r="AH454" s="39"/>
      <c r="AI454" s="39"/>
      <c r="AJ454" s="55"/>
      <c r="AK454" s="55"/>
      <c r="AL454" s="55"/>
      <c r="AM454" s="55"/>
      <c r="AN454" s="55"/>
      <c r="AO454" s="55"/>
      <c r="AP454" s="39"/>
      <c r="AQ454" s="39"/>
      <c r="AR454" s="39"/>
      <c r="AS454" s="39"/>
      <c r="AT454" s="39"/>
      <c r="AU454" s="39"/>
      <c r="AV454" s="39"/>
      <c r="AW454" s="39"/>
      <c r="AX454" s="55"/>
      <c r="AY454" s="55"/>
      <c r="AZ454" s="55"/>
      <c r="BA454" s="39"/>
      <c r="BB454" s="6"/>
      <c r="BC454" s="10"/>
      <c r="BD454" s="6"/>
      <c r="BE454" s="10"/>
    </row>
    <row r="455" spans="19:57">
      <c r="S455" s="6"/>
      <c r="T455" s="6"/>
      <c r="U455" s="6"/>
      <c r="V455" s="6"/>
      <c r="W455" s="6"/>
      <c r="X455" s="6"/>
      <c r="Y455" s="6"/>
      <c r="AB455" s="55"/>
      <c r="AC455" s="55"/>
      <c r="AD455" s="55"/>
      <c r="AE455" s="55"/>
      <c r="AF455" s="55"/>
      <c r="AG455" s="39"/>
      <c r="AH455" s="39"/>
      <c r="AI455" s="39"/>
      <c r="AJ455" s="55"/>
      <c r="AK455" s="55"/>
      <c r="AL455" s="55"/>
      <c r="AM455" s="55"/>
      <c r="AN455" s="55"/>
      <c r="AO455" s="55"/>
      <c r="AP455" s="39"/>
      <c r="AQ455" s="39"/>
      <c r="AR455" s="39"/>
      <c r="AS455" s="39"/>
      <c r="AT455" s="39"/>
      <c r="AU455" s="39"/>
      <c r="AV455" s="39"/>
      <c r="AW455" s="39"/>
      <c r="AX455" s="55"/>
      <c r="AY455" s="55"/>
      <c r="AZ455" s="55"/>
      <c r="BA455" s="39"/>
      <c r="BB455" s="6"/>
      <c r="BC455" s="10"/>
      <c r="BD455" s="6"/>
      <c r="BE455" s="10"/>
    </row>
    <row r="456" spans="19:57">
      <c r="S456" s="6"/>
      <c r="T456" s="6"/>
      <c r="U456" s="6"/>
      <c r="V456" s="6"/>
      <c r="W456" s="6"/>
      <c r="X456" s="6"/>
      <c r="Y456" s="6"/>
      <c r="AB456" s="55"/>
      <c r="AC456" s="55"/>
      <c r="AD456" s="55"/>
      <c r="AE456" s="55"/>
      <c r="AF456" s="55"/>
      <c r="AG456" s="39"/>
      <c r="AH456" s="39"/>
      <c r="AI456" s="39"/>
      <c r="AJ456" s="55"/>
      <c r="AK456" s="55"/>
      <c r="AL456" s="55"/>
      <c r="AM456" s="55"/>
      <c r="AN456" s="55"/>
      <c r="AO456" s="55"/>
      <c r="AP456" s="39"/>
      <c r="AQ456" s="39"/>
      <c r="AR456" s="39"/>
      <c r="AS456" s="39"/>
      <c r="AT456" s="39"/>
      <c r="AU456" s="39"/>
      <c r="AV456" s="39"/>
      <c r="AW456" s="39"/>
      <c r="AX456" s="55"/>
      <c r="AY456" s="55"/>
      <c r="AZ456" s="55"/>
      <c r="BA456" s="39"/>
      <c r="BB456" s="6"/>
      <c r="BC456" s="10"/>
      <c r="BD456" s="6"/>
      <c r="BE456" s="10"/>
    </row>
    <row r="457" spans="19:57">
      <c r="S457" s="6"/>
      <c r="T457" s="6"/>
      <c r="U457" s="6"/>
      <c r="V457" s="6"/>
      <c r="W457" s="6"/>
      <c r="X457" s="6"/>
      <c r="Y457" s="6"/>
      <c r="AB457" s="55"/>
      <c r="AC457" s="55"/>
      <c r="AD457" s="55"/>
      <c r="AE457" s="55"/>
      <c r="AF457" s="55"/>
      <c r="AG457" s="39"/>
      <c r="AH457" s="39"/>
      <c r="AI457" s="39"/>
      <c r="AJ457" s="55"/>
      <c r="AK457" s="55"/>
      <c r="AL457" s="55"/>
      <c r="AM457" s="55"/>
      <c r="AN457" s="55"/>
      <c r="AO457" s="55"/>
      <c r="AP457" s="39"/>
      <c r="AQ457" s="39"/>
      <c r="AR457" s="39"/>
      <c r="AS457" s="39"/>
      <c r="AT457" s="39"/>
      <c r="AU457" s="39"/>
      <c r="AV457" s="39"/>
      <c r="AW457" s="39"/>
      <c r="AX457" s="55"/>
      <c r="AY457" s="55"/>
      <c r="AZ457" s="55"/>
      <c r="BA457" s="39"/>
      <c r="BB457" s="6"/>
      <c r="BC457" s="10"/>
      <c r="BD457" s="6"/>
      <c r="BE457" s="10"/>
    </row>
    <row r="458" spans="19:57">
      <c r="S458" s="6"/>
      <c r="T458" s="6"/>
      <c r="U458" s="6"/>
      <c r="V458" s="6"/>
      <c r="W458" s="6"/>
      <c r="X458" s="6"/>
      <c r="Y458" s="6"/>
      <c r="AB458" s="55"/>
      <c r="AC458" s="55"/>
      <c r="AD458" s="55"/>
      <c r="AE458" s="55"/>
      <c r="AF458" s="55"/>
      <c r="AG458" s="39"/>
      <c r="AH458" s="39"/>
      <c r="AI458" s="39"/>
      <c r="AJ458" s="55"/>
      <c r="AK458" s="55"/>
      <c r="AL458" s="55"/>
      <c r="AM458" s="55"/>
      <c r="AN458" s="55"/>
      <c r="AO458" s="55"/>
      <c r="AP458" s="39"/>
      <c r="AQ458" s="39"/>
      <c r="AR458" s="39"/>
      <c r="AS458" s="39"/>
      <c r="AT458" s="39"/>
      <c r="AU458" s="39"/>
      <c r="AV458" s="39"/>
      <c r="AW458" s="39"/>
      <c r="AX458" s="55"/>
      <c r="AY458" s="55"/>
      <c r="AZ458" s="55"/>
      <c r="BA458" s="39"/>
      <c r="BB458" s="6"/>
      <c r="BC458" s="10"/>
      <c r="BD458" s="6"/>
      <c r="BE458" s="10"/>
    </row>
    <row r="459" spans="19:57">
      <c r="S459" s="6"/>
      <c r="T459" s="6"/>
      <c r="U459" s="6"/>
      <c r="V459" s="6"/>
      <c r="W459" s="6"/>
      <c r="X459" s="6"/>
      <c r="Y459" s="6"/>
      <c r="AB459" s="55"/>
      <c r="AC459" s="55"/>
      <c r="AD459" s="55"/>
      <c r="AE459" s="55"/>
      <c r="AF459" s="55"/>
      <c r="AG459" s="39"/>
      <c r="AH459" s="39"/>
      <c r="AI459" s="39"/>
      <c r="AJ459" s="55"/>
      <c r="AK459" s="55"/>
      <c r="AL459" s="55"/>
      <c r="AM459" s="55"/>
      <c r="AN459" s="55"/>
      <c r="AO459" s="55"/>
      <c r="AP459" s="39"/>
      <c r="AQ459" s="39"/>
      <c r="AR459" s="39"/>
      <c r="AS459" s="39"/>
      <c r="AT459" s="39"/>
      <c r="AU459" s="39"/>
      <c r="AV459" s="39"/>
      <c r="AW459" s="39"/>
      <c r="AX459" s="55"/>
      <c r="AY459" s="55"/>
      <c r="AZ459" s="55"/>
      <c r="BA459" s="39"/>
      <c r="BB459" s="6"/>
      <c r="BC459" s="10"/>
      <c r="BD459" s="6"/>
      <c r="BE459" s="10"/>
    </row>
    <row r="460" spans="19:57">
      <c r="S460" s="6"/>
      <c r="T460" s="6"/>
      <c r="U460" s="6"/>
      <c r="V460" s="6"/>
      <c r="W460" s="6"/>
      <c r="X460" s="6"/>
      <c r="Y460" s="6"/>
      <c r="AB460" s="55"/>
      <c r="AC460" s="55"/>
      <c r="AD460" s="55"/>
      <c r="AE460" s="55"/>
      <c r="AF460" s="55"/>
      <c r="AG460" s="39"/>
      <c r="AH460" s="39"/>
      <c r="AI460" s="39"/>
      <c r="AJ460" s="55"/>
      <c r="AK460" s="55"/>
      <c r="AL460" s="55"/>
      <c r="AM460" s="55"/>
      <c r="AN460" s="55"/>
      <c r="AO460" s="55"/>
      <c r="AP460" s="39"/>
      <c r="AQ460" s="39"/>
      <c r="AR460" s="39"/>
      <c r="AS460" s="39"/>
      <c r="AT460" s="39"/>
      <c r="AU460" s="39"/>
      <c r="AV460" s="39"/>
      <c r="AW460" s="39"/>
      <c r="AX460" s="55"/>
      <c r="AY460" s="55"/>
      <c r="AZ460" s="55"/>
      <c r="BA460" s="39"/>
      <c r="BB460" s="6"/>
      <c r="BC460" s="10"/>
      <c r="BD460" s="6"/>
      <c r="BE460" s="10"/>
    </row>
    <row r="461" spans="19:57">
      <c r="S461" s="6"/>
      <c r="T461" s="6"/>
      <c r="U461" s="6"/>
      <c r="V461" s="6"/>
      <c r="W461" s="6"/>
      <c r="X461" s="6"/>
      <c r="Y461" s="6"/>
      <c r="AB461" s="55"/>
      <c r="AC461" s="55"/>
      <c r="AD461" s="55"/>
      <c r="AE461" s="55"/>
      <c r="AF461" s="55"/>
      <c r="AG461" s="39"/>
      <c r="AH461" s="39"/>
      <c r="AI461" s="39"/>
      <c r="AJ461" s="55"/>
      <c r="AK461" s="55"/>
      <c r="AL461" s="55"/>
      <c r="AM461" s="55"/>
      <c r="AN461" s="55"/>
      <c r="AO461" s="55"/>
      <c r="AP461" s="39"/>
      <c r="AQ461" s="39"/>
      <c r="AR461" s="39"/>
      <c r="AS461" s="39"/>
      <c r="AT461" s="39"/>
      <c r="AU461" s="39"/>
      <c r="AV461" s="39"/>
      <c r="AW461" s="39"/>
      <c r="AX461" s="55"/>
      <c r="AY461" s="55"/>
      <c r="AZ461" s="55"/>
      <c r="BA461" s="39"/>
      <c r="BB461" s="6"/>
      <c r="BC461" s="10"/>
      <c r="BD461" s="6"/>
      <c r="BE461" s="10"/>
    </row>
    <row r="462" spans="19:57">
      <c r="S462" s="6"/>
      <c r="T462" s="6"/>
      <c r="U462" s="6"/>
      <c r="V462" s="6"/>
      <c r="W462" s="6"/>
      <c r="X462" s="6"/>
      <c r="Y462" s="6"/>
      <c r="AB462" s="55"/>
      <c r="AC462" s="55"/>
      <c r="AD462" s="55"/>
      <c r="AE462" s="55"/>
      <c r="AF462" s="55"/>
      <c r="AG462" s="39"/>
      <c r="AH462" s="39"/>
      <c r="AI462" s="39"/>
      <c r="AJ462" s="55"/>
      <c r="AK462" s="55"/>
      <c r="AL462" s="55"/>
      <c r="AM462" s="55"/>
      <c r="AN462" s="55"/>
      <c r="AO462" s="55"/>
      <c r="AP462" s="39"/>
      <c r="AQ462" s="39"/>
      <c r="AR462" s="39"/>
      <c r="AS462" s="39"/>
      <c r="AT462" s="39"/>
      <c r="AU462" s="39"/>
      <c r="AV462" s="39"/>
      <c r="AW462" s="39"/>
      <c r="AX462" s="55"/>
      <c r="AY462" s="55"/>
      <c r="AZ462" s="55"/>
      <c r="BA462" s="39"/>
      <c r="BB462" s="6"/>
      <c r="BC462" s="10"/>
      <c r="BD462" s="6"/>
      <c r="BE462" s="10"/>
    </row>
    <row r="463" spans="19:57">
      <c r="S463" s="6"/>
      <c r="T463" s="6"/>
      <c r="U463" s="6"/>
      <c r="V463" s="6"/>
      <c r="W463" s="6"/>
      <c r="X463" s="6"/>
      <c r="Y463" s="6"/>
      <c r="AB463" s="55"/>
      <c r="AC463" s="55"/>
      <c r="AD463" s="55"/>
      <c r="AE463" s="55"/>
      <c r="AF463" s="55"/>
      <c r="AG463" s="39"/>
      <c r="AH463" s="39"/>
      <c r="AI463" s="39"/>
      <c r="AJ463" s="55"/>
      <c r="AK463" s="55"/>
      <c r="AL463" s="55"/>
      <c r="AM463" s="55"/>
      <c r="AN463" s="55"/>
      <c r="AO463" s="55"/>
      <c r="AP463" s="39"/>
      <c r="AQ463" s="39"/>
      <c r="AR463" s="39"/>
      <c r="AS463" s="39"/>
      <c r="AT463" s="39"/>
      <c r="AU463" s="39"/>
      <c r="AV463" s="39"/>
      <c r="AW463" s="39"/>
      <c r="AX463" s="55"/>
      <c r="AY463" s="55"/>
      <c r="AZ463" s="55"/>
      <c r="BA463" s="39"/>
      <c r="BB463" s="6"/>
      <c r="BC463" s="10"/>
      <c r="BD463" s="6"/>
      <c r="BE463" s="10"/>
    </row>
    <row r="464" spans="19:57">
      <c r="S464" s="6"/>
      <c r="T464" s="6"/>
      <c r="U464" s="6"/>
      <c r="V464" s="6"/>
      <c r="W464" s="6"/>
      <c r="X464" s="6"/>
      <c r="Y464" s="6"/>
      <c r="AB464" s="55"/>
      <c r="AC464" s="55"/>
      <c r="AD464" s="55"/>
      <c r="AE464" s="55"/>
      <c r="AF464" s="55"/>
      <c r="AG464" s="39"/>
      <c r="AH464" s="39"/>
      <c r="AI464" s="39"/>
      <c r="AJ464" s="55"/>
      <c r="AK464" s="55"/>
      <c r="AL464" s="55"/>
      <c r="AM464" s="55"/>
      <c r="AN464" s="55"/>
      <c r="AO464" s="55"/>
      <c r="AP464" s="39"/>
      <c r="AQ464" s="39"/>
      <c r="AR464" s="39"/>
      <c r="AS464" s="39"/>
      <c r="AT464" s="39"/>
      <c r="AU464" s="39"/>
      <c r="AV464" s="39"/>
      <c r="AW464" s="39"/>
      <c r="AX464" s="55"/>
      <c r="AY464" s="55"/>
      <c r="AZ464" s="55"/>
      <c r="BA464" s="39"/>
      <c r="BB464" s="6"/>
      <c r="BC464" s="10"/>
      <c r="BD464" s="6"/>
      <c r="BE464" s="10"/>
    </row>
    <row r="465" spans="19:57">
      <c r="S465" s="6"/>
      <c r="T465" s="6"/>
      <c r="U465" s="6"/>
      <c r="V465" s="6"/>
      <c r="W465" s="6"/>
      <c r="X465" s="6"/>
      <c r="Y465" s="6"/>
      <c r="AB465" s="55"/>
      <c r="AC465" s="55"/>
      <c r="AD465" s="55"/>
      <c r="AE465" s="55"/>
      <c r="AF465" s="55"/>
      <c r="AG465" s="39"/>
      <c r="AH465" s="39"/>
      <c r="AI465" s="39"/>
      <c r="AJ465" s="55"/>
      <c r="AK465" s="55"/>
      <c r="AL465" s="55"/>
      <c r="AM465" s="55"/>
      <c r="AN465" s="55"/>
      <c r="AO465" s="55"/>
      <c r="AP465" s="39"/>
      <c r="AQ465" s="39"/>
      <c r="AR465" s="39"/>
      <c r="AS465" s="39"/>
      <c r="AT465" s="39"/>
      <c r="AU465" s="39"/>
      <c r="AV465" s="39"/>
      <c r="AW465" s="39"/>
      <c r="AX465" s="55"/>
      <c r="AY465" s="55"/>
      <c r="AZ465" s="55"/>
      <c r="BA465" s="39"/>
      <c r="BB465" s="6"/>
      <c r="BC465" s="10"/>
      <c r="BD465" s="6"/>
      <c r="BE465" s="10"/>
    </row>
    <row r="466" spans="19:57">
      <c r="S466" s="6"/>
      <c r="T466" s="6"/>
      <c r="U466" s="6"/>
      <c r="V466" s="6"/>
      <c r="W466" s="6"/>
      <c r="X466" s="6"/>
      <c r="Y466" s="6"/>
      <c r="AB466" s="55"/>
      <c r="AC466" s="55"/>
      <c r="AD466" s="55"/>
      <c r="AE466" s="55"/>
      <c r="AF466" s="55"/>
      <c r="AG466" s="39"/>
      <c r="AH466" s="39"/>
      <c r="AI466" s="39"/>
      <c r="AJ466" s="55"/>
      <c r="AK466" s="55"/>
      <c r="AL466" s="55"/>
      <c r="AM466" s="55"/>
      <c r="AN466" s="55"/>
      <c r="AO466" s="55"/>
      <c r="AP466" s="39"/>
      <c r="AQ466" s="39"/>
      <c r="AR466" s="39"/>
      <c r="AS466" s="39"/>
      <c r="AT466" s="39"/>
      <c r="AU466" s="39"/>
      <c r="AV466" s="39"/>
      <c r="AW466" s="39"/>
      <c r="AX466" s="55"/>
      <c r="AY466" s="55"/>
      <c r="AZ466" s="55"/>
      <c r="BA466" s="39"/>
      <c r="BB466" s="6"/>
      <c r="BC466" s="10"/>
      <c r="BD466" s="6"/>
      <c r="BE466" s="10"/>
    </row>
    <row r="467" spans="19:57">
      <c r="S467" s="6"/>
      <c r="T467" s="6"/>
      <c r="U467" s="6"/>
      <c r="V467" s="6"/>
      <c r="W467" s="6"/>
      <c r="X467" s="6"/>
      <c r="Y467" s="6"/>
      <c r="AB467" s="55"/>
      <c r="AC467" s="55"/>
      <c r="AD467" s="55"/>
      <c r="AE467" s="55"/>
      <c r="AF467" s="55"/>
      <c r="AG467" s="39"/>
      <c r="AH467" s="39"/>
      <c r="AI467" s="39"/>
      <c r="AJ467" s="55"/>
      <c r="AK467" s="55"/>
      <c r="AL467" s="55"/>
      <c r="AM467" s="55"/>
      <c r="AN467" s="55"/>
      <c r="AO467" s="55"/>
      <c r="AP467" s="39"/>
      <c r="AQ467" s="39"/>
      <c r="AR467" s="39"/>
      <c r="AS467" s="39"/>
      <c r="AT467" s="39"/>
      <c r="AU467" s="39"/>
      <c r="AV467" s="39"/>
      <c r="AW467" s="39"/>
      <c r="AX467" s="55"/>
      <c r="AY467" s="55"/>
      <c r="AZ467" s="55"/>
      <c r="BA467" s="39"/>
      <c r="BB467" s="6"/>
      <c r="BC467" s="10"/>
      <c r="BD467" s="6"/>
      <c r="BE467" s="10"/>
    </row>
    <row r="468" spans="19:57">
      <c r="S468" s="6"/>
      <c r="T468" s="6"/>
      <c r="U468" s="6"/>
      <c r="V468" s="6"/>
      <c r="W468" s="6"/>
      <c r="X468" s="6"/>
      <c r="Y468" s="6"/>
      <c r="AB468" s="55"/>
      <c r="AC468" s="55"/>
      <c r="AD468" s="55"/>
      <c r="AE468" s="55"/>
      <c r="AF468" s="55"/>
      <c r="AG468" s="39"/>
      <c r="AH468" s="39"/>
      <c r="AI468" s="39"/>
      <c r="AJ468" s="55"/>
      <c r="AK468" s="55"/>
      <c r="AL468" s="55"/>
      <c r="AM468" s="55"/>
      <c r="AN468" s="55"/>
      <c r="AO468" s="55"/>
      <c r="AP468" s="39"/>
      <c r="AQ468" s="39"/>
      <c r="AR468" s="39"/>
      <c r="AS468" s="39"/>
      <c r="AT468" s="39"/>
      <c r="AU468" s="39"/>
      <c r="AV468" s="39"/>
      <c r="AW468" s="39"/>
      <c r="AX468" s="55"/>
      <c r="AY468" s="55"/>
      <c r="AZ468" s="55"/>
      <c r="BA468" s="39"/>
      <c r="BB468" s="6"/>
      <c r="BC468" s="10"/>
      <c r="BD468" s="6"/>
      <c r="BE468" s="10"/>
    </row>
    <row r="469" spans="19:57">
      <c r="S469" s="6"/>
      <c r="T469" s="6"/>
      <c r="U469" s="6"/>
      <c r="V469" s="6"/>
      <c r="W469" s="6"/>
      <c r="X469" s="6"/>
      <c r="Y469" s="6"/>
      <c r="AB469" s="55"/>
      <c r="AC469" s="55"/>
      <c r="AD469" s="55"/>
      <c r="AE469" s="55"/>
      <c r="AF469" s="55"/>
      <c r="AG469" s="39"/>
      <c r="AH469" s="39"/>
      <c r="AI469" s="39"/>
      <c r="AJ469" s="55"/>
      <c r="AK469" s="55"/>
      <c r="AL469" s="55"/>
      <c r="AM469" s="55"/>
      <c r="AN469" s="55"/>
      <c r="AO469" s="55"/>
      <c r="AP469" s="39"/>
      <c r="AQ469" s="39"/>
      <c r="AR469" s="39"/>
      <c r="AS469" s="39"/>
      <c r="AT469" s="39"/>
      <c r="AU469" s="39"/>
      <c r="AV469" s="39"/>
      <c r="AW469" s="39"/>
      <c r="AX469" s="55"/>
      <c r="AY469" s="55"/>
      <c r="AZ469" s="55"/>
      <c r="BA469" s="39"/>
      <c r="BB469" s="6"/>
      <c r="BC469" s="10"/>
      <c r="BD469" s="6"/>
      <c r="BE469" s="10"/>
    </row>
    <row r="470" spans="19:57">
      <c r="S470" s="6"/>
      <c r="T470" s="6"/>
      <c r="U470" s="6"/>
      <c r="V470" s="6"/>
      <c r="W470" s="6"/>
      <c r="X470" s="6"/>
      <c r="Y470" s="6"/>
      <c r="AB470" s="55"/>
      <c r="AC470" s="55"/>
      <c r="AD470" s="55"/>
      <c r="AE470" s="55"/>
      <c r="AF470" s="55"/>
      <c r="AG470" s="39"/>
      <c r="AH470" s="39"/>
      <c r="AI470" s="39"/>
      <c r="AJ470" s="55"/>
      <c r="AK470" s="55"/>
      <c r="AL470" s="55"/>
      <c r="AM470" s="55"/>
      <c r="AN470" s="55"/>
      <c r="AO470" s="55"/>
      <c r="AP470" s="39"/>
      <c r="AQ470" s="39"/>
      <c r="AR470" s="39"/>
      <c r="AS470" s="39"/>
      <c r="AT470" s="39"/>
      <c r="AU470" s="39"/>
      <c r="AV470" s="39"/>
      <c r="AW470" s="39"/>
      <c r="AX470" s="55"/>
      <c r="AY470" s="55"/>
      <c r="AZ470" s="55"/>
      <c r="BA470" s="39"/>
      <c r="BB470" s="6"/>
      <c r="BC470" s="10"/>
      <c r="BD470" s="6"/>
      <c r="BE470" s="10"/>
    </row>
    <row r="471" spans="19:57">
      <c r="S471" s="6"/>
      <c r="T471" s="6"/>
      <c r="U471" s="6"/>
      <c r="V471" s="6"/>
      <c r="W471" s="6"/>
      <c r="X471" s="6"/>
      <c r="Y471" s="6"/>
      <c r="AB471" s="55"/>
      <c r="AC471" s="55"/>
      <c r="AD471" s="55"/>
      <c r="AE471" s="55"/>
      <c r="AF471" s="55"/>
      <c r="AG471" s="39"/>
      <c r="AH471" s="39"/>
      <c r="AI471" s="39"/>
      <c r="AJ471" s="55"/>
      <c r="AK471" s="55"/>
      <c r="AL471" s="55"/>
      <c r="AM471" s="55"/>
      <c r="AN471" s="55"/>
      <c r="AO471" s="55"/>
      <c r="AP471" s="39"/>
      <c r="AQ471" s="39"/>
      <c r="AR471" s="39"/>
      <c r="AS471" s="39"/>
      <c r="AT471" s="39"/>
      <c r="AU471" s="39"/>
      <c r="AV471" s="39"/>
      <c r="AW471" s="39"/>
      <c r="AX471" s="55"/>
      <c r="AY471" s="55"/>
      <c r="AZ471" s="55"/>
      <c r="BA471" s="39"/>
      <c r="BB471" s="6"/>
      <c r="BC471" s="10"/>
      <c r="BD471" s="6"/>
      <c r="BE471" s="10"/>
    </row>
    <row r="472" spans="19:57">
      <c r="S472" s="6"/>
      <c r="T472" s="6"/>
      <c r="U472" s="6"/>
      <c r="V472" s="6"/>
      <c r="W472" s="6"/>
      <c r="X472" s="6"/>
      <c r="Y472" s="6"/>
      <c r="AB472" s="55"/>
      <c r="AC472" s="55"/>
      <c r="AD472" s="55"/>
      <c r="AE472" s="55"/>
      <c r="AF472" s="55"/>
      <c r="AG472" s="39"/>
      <c r="AH472" s="39"/>
      <c r="AI472" s="39"/>
      <c r="AJ472" s="55"/>
      <c r="AK472" s="55"/>
      <c r="AL472" s="55"/>
      <c r="AM472" s="55"/>
      <c r="AN472" s="55"/>
      <c r="AO472" s="55"/>
      <c r="AP472" s="39"/>
      <c r="AQ472" s="39"/>
      <c r="AR472" s="39"/>
      <c r="AS472" s="39"/>
      <c r="AT472" s="39"/>
      <c r="AU472" s="39"/>
      <c r="AV472" s="39"/>
      <c r="AW472" s="39"/>
      <c r="AX472" s="55"/>
      <c r="AY472" s="55"/>
      <c r="AZ472" s="55"/>
      <c r="BA472" s="39"/>
      <c r="BB472" s="6"/>
      <c r="BC472" s="10"/>
      <c r="BD472" s="6"/>
      <c r="BE472" s="10"/>
    </row>
    <row r="473" spans="19:57">
      <c r="S473" s="6"/>
      <c r="T473" s="6"/>
      <c r="U473" s="6"/>
      <c r="V473" s="6"/>
      <c r="W473" s="6"/>
      <c r="X473" s="6"/>
      <c r="Y473" s="6"/>
      <c r="AB473" s="55"/>
      <c r="AC473" s="55"/>
      <c r="AD473" s="55"/>
      <c r="AE473" s="55"/>
      <c r="AF473" s="55"/>
      <c r="AG473" s="39"/>
      <c r="AH473" s="39"/>
      <c r="AI473" s="39"/>
      <c r="AJ473" s="55"/>
      <c r="AK473" s="55"/>
      <c r="AL473" s="55"/>
      <c r="AM473" s="55"/>
      <c r="AN473" s="55"/>
      <c r="AO473" s="55"/>
      <c r="AP473" s="39"/>
      <c r="AQ473" s="39"/>
      <c r="AR473" s="39"/>
      <c r="AS473" s="39"/>
      <c r="AT473" s="39"/>
      <c r="AU473" s="39"/>
      <c r="AV473" s="39"/>
      <c r="AW473" s="39"/>
      <c r="AX473" s="55"/>
      <c r="AY473" s="55"/>
      <c r="AZ473" s="55"/>
      <c r="BA473" s="39"/>
      <c r="BB473" s="6"/>
      <c r="BC473" s="10"/>
      <c r="BD473" s="6"/>
      <c r="BE473" s="10"/>
    </row>
    <row r="474" spans="19:57">
      <c r="S474" s="6"/>
      <c r="T474" s="6"/>
      <c r="U474" s="6"/>
      <c r="V474" s="6"/>
      <c r="W474" s="6"/>
      <c r="X474" s="6"/>
      <c r="Y474" s="6"/>
      <c r="AB474" s="55"/>
      <c r="AC474" s="55"/>
      <c r="AD474" s="55"/>
      <c r="AE474" s="55"/>
      <c r="AF474" s="55"/>
      <c r="AG474" s="39"/>
      <c r="AH474" s="39"/>
      <c r="AI474" s="39"/>
      <c r="AJ474" s="55"/>
      <c r="AK474" s="55"/>
      <c r="AL474" s="55"/>
      <c r="AM474" s="55"/>
      <c r="AN474" s="55"/>
      <c r="AO474" s="55"/>
      <c r="AP474" s="39"/>
      <c r="AQ474" s="39"/>
      <c r="AR474" s="39"/>
      <c r="AS474" s="39"/>
      <c r="AT474" s="39"/>
      <c r="AU474" s="39"/>
      <c r="AV474" s="39"/>
      <c r="AW474" s="39"/>
      <c r="AX474" s="55"/>
      <c r="AY474" s="55"/>
      <c r="AZ474" s="55"/>
      <c r="BA474" s="39"/>
      <c r="BB474" s="6"/>
      <c r="BC474" s="10"/>
      <c r="BD474" s="6"/>
      <c r="BE474" s="10"/>
    </row>
    <row r="475" spans="19:57">
      <c r="S475" s="6"/>
      <c r="T475" s="6"/>
      <c r="U475" s="6"/>
      <c r="V475" s="6"/>
      <c r="W475" s="6"/>
      <c r="X475" s="6"/>
      <c r="Y475" s="6"/>
      <c r="AB475" s="55"/>
      <c r="AC475" s="55"/>
      <c r="AD475" s="55"/>
      <c r="AE475" s="55"/>
      <c r="AF475" s="55"/>
      <c r="AG475" s="39"/>
      <c r="AH475" s="39"/>
      <c r="AI475" s="39"/>
      <c r="AJ475" s="55"/>
      <c r="AK475" s="55"/>
      <c r="AL475" s="55"/>
      <c r="AM475" s="55"/>
      <c r="AN475" s="55"/>
      <c r="AO475" s="55"/>
      <c r="AP475" s="39"/>
      <c r="AQ475" s="39"/>
      <c r="AR475" s="39"/>
      <c r="AS475" s="39"/>
      <c r="AT475" s="39"/>
      <c r="AU475" s="39"/>
      <c r="AV475" s="39"/>
      <c r="AW475" s="39"/>
      <c r="AX475" s="55"/>
      <c r="AY475" s="55"/>
      <c r="AZ475" s="55"/>
      <c r="BA475" s="39"/>
      <c r="BB475" s="6"/>
      <c r="BC475" s="10"/>
      <c r="BD475" s="6"/>
      <c r="BE475" s="10"/>
    </row>
    <row r="476" spans="19:57">
      <c r="S476" s="6"/>
      <c r="T476" s="6"/>
      <c r="U476" s="6"/>
      <c r="V476" s="6"/>
      <c r="W476" s="6"/>
      <c r="X476" s="6"/>
      <c r="Y476" s="6"/>
      <c r="AB476" s="55"/>
      <c r="AC476" s="55"/>
      <c r="AD476" s="55"/>
      <c r="AE476" s="55"/>
      <c r="AF476" s="55"/>
      <c r="AG476" s="39"/>
      <c r="AH476" s="39"/>
      <c r="AI476" s="39"/>
      <c r="AJ476" s="55"/>
      <c r="AK476" s="55"/>
      <c r="AL476" s="55"/>
      <c r="AM476" s="55"/>
      <c r="AN476" s="55"/>
      <c r="AO476" s="55"/>
      <c r="AP476" s="39"/>
      <c r="AQ476" s="39"/>
      <c r="AR476" s="39"/>
      <c r="AS476" s="39"/>
      <c r="AT476" s="39"/>
      <c r="AU476" s="39"/>
      <c r="AV476" s="39"/>
      <c r="AW476" s="39"/>
      <c r="AX476" s="55"/>
      <c r="AY476" s="55"/>
      <c r="AZ476" s="55"/>
      <c r="BA476" s="39"/>
      <c r="BB476" s="6"/>
      <c r="BC476" s="10"/>
      <c r="BD476" s="6"/>
      <c r="BE476" s="10"/>
    </row>
    <row r="477" spans="19:57">
      <c r="S477" s="6"/>
      <c r="T477" s="6"/>
      <c r="U477" s="6"/>
      <c r="V477" s="6"/>
      <c r="W477" s="6"/>
      <c r="X477" s="6"/>
      <c r="Y477" s="6"/>
      <c r="AB477" s="55"/>
      <c r="AC477" s="55"/>
      <c r="AD477" s="55"/>
      <c r="AE477" s="55"/>
      <c r="AF477" s="55"/>
      <c r="AG477" s="39"/>
      <c r="AH477" s="39"/>
      <c r="AI477" s="39"/>
      <c r="AJ477" s="55"/>
      <c r="AK477" s="55"/>
      <c r="AL477" s="55"/>
      <c r="AM477" s="55"/>
      <c r="AN477" s="55"/>
      <c r="AO477" s="55"/>
      <c r="AP477" s="39"/>
      <c r="AQ477" s="39"/>
      <c r="AR477" s="39"/>
      <c r="AS477" s="39"/>
      <c r="AT477" s="39"/>
      <c r="AU477" s="39"/>
      <c r="AV477" s="39"/>
      <c r="AW477" s="39"/>
      <c r="AX477" s="55"/>
      <c r="AY477" s="55"/>
      <c r="AZ477" s="55"/>
      <c r="BA477" s="39"/>
      <c r="BB477" s="6"/>
      <c r="BC477" s="10"/>
      <c r="BD477" s="6"/>
      <c r="BE477" s="10"/>
    </row>
    <row r="478" spans="19:57">
      <c r="S478" s="6"/>
      <c r="T478" s="6"/>
      <c r="U478" s="6"/>
      <c r="V478" s="6"/>
      <c r="W478" s="6"/>
      <c r="X478" s="6"/>
      <c r="Y478" s="6"/>
      <c r="AB478" s="55"/>
      <c r="AC478" s="55"/>
      <c r="AD478" s="55"/>
      <c r="AE478" s="55"/>
      <c r="AF478" s="55"/>
      <c r="AG478" s="39"/>
      <c r="AH478" s="39"/>
      <c r="AI478" s="39"/>
      <c r="AJ478" s="55"/>
      <c r="AK478" s="55"/>
      <c r="AL478" s="55"/>
      <c r="AM478" s="55"/>
      <c r="AN478" s="55"/>
      <c r="AO478" s="55"/>
      <c r="AP478" s="39"/>
      <c r="AQ478" s="39"/>
      <c r="AR478" s="39"/>
      <c r="AS478" s="39"/>
      <c r="AT478" s="39"/>
      <c r="AU478" s="39"/>
      <c r="AV478" s="39"/>
      <c r="AW478" s="39"/>
      <c r="AX478" s="55"/>
      <c r="AY478" s="55"/>
      <c r="AZ478" s="55"/>
      <c r="BA478" s="39"/>
      <c r="BB478" s="6"/>
      <c r="BC478" s="10"/>
      <c r="BD478" s="6"/>
      <c r="BE478" s="10"/>
    </row>
    <row r="479" spans="19:57">
      <c r="S479" s="6"/>
      <c r="T479" s="6"/>
      <c r="U479" s="6"/>
      <c r="V479" s="6"/>
      <c r="W479" s="6"/>
      <c r="X479" s="6"/>
      <c r="Y479" s="6"/>
      <c r="AB479" s="55"/>
      <c r="AC479" s="55"/>
      <c r="AD479" s="55"/>
      <c r="AE479" s="55"/>
      <c r="AF479" s="55"/>
      <c r="AG479" s="39"/>
      <c r="AH479" s="39"/>
      <c r="AI479" s="39"/>
      <c r="AJ479" s="55"/>
      <c r="AK479" s="55"/>
      <c r="AL479" s="55"/>
      <c r="AM479" s="55"/>
      <c r="AN479" s="55"/>
      <c r="AO479" s="55"/>
      <c r="AP479" s="39"/>
      <c r="AQ479" s="39"/>
      <c r="AR479" s="39"/>
      <c r="AS479" s="39"/>
      <c r="AT479" s="39"/>
      <c r="AU479" s="39"/>
      <c r="AV479" s="39"/>
      <c r="AW479" s="39"/>
      <c r="AX479" s="55"/>
      <c r="AY479" s="55"/>
      <c r="AZ479" s="55"/>
      <c r="BA479" s="39"/>
      <c r="BB479" s="6"/>
      <c r="BC479" s="10"/>
      <c r="BD479" s="6"/>
      <c r="BE479" s="10"/>
    </row>
    <row r="480" spans="19:57">
      <c r="S480" s="6"/>
      <c r="T480" s="6"/>
      <c r="U480" s="6"/>
      <c r="V480" s="6"/>
      <c r="W480" s="6"/>
      <c r="X480" s="6"/>
      <c r="Y480" s="6"/>
      <c r="AB480" s="55"/>
      <c r="AC480" s="55"/>
      <c r="AD480" s="55"/>
      <c r="AE480" s="55"/>
      <c r="AF480" s="55"/>
      <c r="AG480" s="39"/>
      <c r="AH480" s="39"/>
      <c r="AI480" s="39"/>
      <c r="AJ480" s="55"/>
      <c r="AK480" s="55"/>
      <c r="AL480" s="55"/>
      <c r="AM480" s="55"/>
      <c r="AN480" s="55"/>
      <c r="AO480" s="55"/>
      <c r="AP480" s="39"/>
      <c r="AQ480" s="39"/>
      <c r="AR480" s="39"/>
      <c r="AS480" s="39"/>
      <c r="AT480" s="39"/>
      <c r="AU480" s="39"/>
      <c r="AV480" s="39"/>
      <c r="AW480" s="39"/>
      <c r="AX480" s="55"/>
      <c r="AY480" s="55"/>
      <c r="AZ480" s="55"/>
      <c r="BA480" s="39"/>
      <c r="BB480" s="6"/>
      <c r="BC480" s="10"/>
      <c r="BD480" s="6"/>
      <c r="BE480" s="10"/>
    </row>
    <row r="481" spans="19:57">
      <c r="S481" s="6"/>
      <c r="T481" s="6"/>
      <c r="U481" s="6"/>
      <c r="V481" s="6"/>
      <c r="W481" s="6"/>
      <c r="X481" s="6"/>
      <c r="Y481" s="6"/>
      <c r="AB481" s="55"/>
      <c r="AC481" s="55"/>
      <c r="AD481" s="55"/>
      <c r="AE481" s="55"/>
      <c r="AF481" s="55"/>
      <c r="AG481" s="39"/>
      <c r="AH481" s="39"/>
      <c r="AI481" s="39"/>
      <c r="AJ481" s="55"/>
      <c r="AK481" s="55"/>
      <c r="AL481" s="55"/>
      <c r="AM481" s="55"/>
      <c r="AN481" s="55"/>
      <c r="AO481" s="55"/>
      <c r="AP481" s="39"/>
      <c r="AQ481" s="39"/>
      <c r="AR481" s="39"/>
      <c r="AS481" s="39"/>
      <c r="AT481" s="39"/>
      <c r="AU481" s="39"/>
      <c r="AV481" s="39"/>
      <c r="AW481" s="39"/>
      <c r="AX481" s="55"/>
      <c r="AY481" s="55"/>
      <c r="AZ481" s="55"/>
      <c r="BA481" s="39"/>
      <c r="BB481" s="6"/>
      <c r="BC481" s="10"/>
      <c r="BD481" s="6"/>
      <c r="BE481" s="10"/>
    </row>
    <row r="482" spans="19:57">
      <c r="S482" s="6"/>
      <c r="T482" s="6"/>
      <c r="U482" s="6"/>
      <c r="V482" s="6"/>
      <c r="W482" s="6"/>
      <c r="X482" s="6"/>
      <c r="Y482" s="6"/>
      <c r="AB482" s="55"/>
      <c r="AC482" s="55"/>
      <c r="AD482" s="55"/>
      <c r="AE482" s="55"/>
      <c r="AF482" s="55"/>
      <c r="AG482" s="39"/>
      <c r="AH482" s="39"/>
      <c r="AI482" s="39"/>
      <c r="AJ482" s="55"/>
      <c r="AK482" s="55"/>
      <c r="AL482" s="55"/>
      <c r="AM482" s="55"/>
      <c r="AN482" s="55"/>
      <c r="AO482" s="55"/>
      <c r="AP482" s="39"/>
      <c r="AQ482" s="39"/>
      <c r="AR482" s="39"/>
      <c r="AS482" s="39"/>
      <c r="AT482" s="39"/>
      <c r="AU482" s="39"/>
      <c r="AV482" s="39"/>
      <c r="AW482" s="39"/>
      <c r="AX482" s="55"/>
      <c r="AY482" s="55"/>
      <c r="AZ482" s="55"/>
      <c r="BA482" s="39"/>
      <c r="BB482" s="6"/>
      <c r="BC482" s="10"/>
      <c r="BD482" s="6"/>
      <c r="BE482" s="10"/>
    </row>
    <row r="483" spans="19:57">
      <c r="S483" s="6"/>
      <c r="T483" s="6"/>
      <c r="U483" s="6"/>
      <c r="V483" s="6"/>
      <c r="W483" s="6"/>
      <c r="X483" s="6"/>
      <c r="Y483" s="6"/>
      <c r="AB483" s="55"/>
      <c r="AC483" s="55"/>
      <c r="AD483" s="55"/>
      <c r="AE483" s="55"/>
      <c r="AF483" s="55"/>
      <c r="AG483" s="39"/>
      <c r="AH483" s="39"/>
      <c r="AI483" s="39"/>
      <c r="AJ483" s="55"/>
      <c r="AK483" s="55"/>
      <c r="AL483" s="55"/>
      <c r="AM483" s="55"/>
      <c r="AN483" s="55"/>
      <c r="AO483" s="55"/>
      <c r="AP483" s="39"/>
      <c r="AQ483" s="39"/>
      <c r="AR483" s="39"/>
      <c r="AS483" s="39"/>
      <c r="AT483" s="39"/>
      <c r="AU483" s="39"/>
      <c r="AV483" s="39"/>
      <c r="AW483" s="39"/>
      <c r="AX483" s="55"/>
      <c r="AY483" s="55"/>
      <c r="AZ483" s="55"/>
      <c r="BA483" s="39"/>
      <c r="BB483" s="6"/>
      <c r="BC483" s="10"/>
      <c r="BD483" s="6"/>
      <c r="BE483" s="10"/>
    </row>
    <row r="484" spans="19:57">
      <c r="S484" s="6"/>
      <c r="T484" s="6"/>
      <c r="U484" s="6"/>
      <c r="V484" s="6"/>
      <c r="W484" s="6"/>
      <c r="X484" s="6"/>
      <c r="Y484" s="6"/>
      <c r="AB484" s="55"/>
      <c r="AC484" s="55"/>
      <c r="AD484" s="55"/>
      <c r="AE484" s="55"/>
      <c r="AF484" s="55"/>
      <c r="AG484" s="39"/>
      <c r="AH484" s="39"/>
      <c r="AI484" s="39"/>
      <c r="AJ484" s="55"/>
      <c r="AK484" s="55"/>
      <c r="AL484" s="55"/>
      <c r="AM484" s="55"/>
      <c r="AN484" s="55"/>
      <c r="AO484" s="55"/>
      <c r="AP484" s="39"/>
      <c r="AQ484" s="39"/>
      <c r="AR484" s="39"/>
      <c r="AS484" s="39"/>
      <c r="AT484" s="39"/>
      <c r="AU484" s="39"/>
      <c r="AV484" s="39"/>
      <c r="AW484" s="39"/>
      <c r="AX484" s="55"/>
      <c r="AY484" s="55"/>
      <c r="AZ484" s="55"/>
      <c r="BA484" s="39"/>
      <c r="BB484" s="6"/>
      <c r="BC484" s="10"/>
      <c r="BD484" s="6"/>
      <c r="BE484" s="10"/>
    </row>
    <row r="485" spans="19:57">
      <c r="S485" s="6"/>
      <c r="T485" s="6"/>
      <c r="U485" s="6"/>
      <c r="V485" s="6"/>
      <c r="W485" s="6"/>
      <c r="X485" s="6"/>
      <c r="Y485" s="6"/>
      <c r="AB485" s="55"/>
      <c r="AC485" s="55"/>
      <c r="AD485" s="55"/>
      <c r="AE485" s="55"/>
      <c r="AF485" s="55"/>
      <c r="AG485" s="39"/>
      <c r="AH485" s="39"/>
      <c r="AI485" s="39"/>
      <c r="AJ485" s="55"/>
      <c r="AK485" s="55"/>
      <c r="AL485" s="55"/>
      <c r="AM485" s="55"/>
      <c r="AN485" s="55"/>
      <c r="AO485" s="55"/>
      <c r="AP485" s="39"/>
      <c r="AQ485" s="39"/>
      <c r="AR485" s="39"/>
      <c r="AS485" s="39"/>
      <c r="AT485" s="39"/>
      <c r="AU485" s="39"/>
      <c r="AV485" s="39"/>
      <c r="AW485" s="39"/>
      <c r="AX485" s="55"/>
      <c r="AY485" s="55"/>
      <c r="AZ485" s="55"/>
      <c r="BA485" s="39"/>
      <c r="BB485" s="6"/>
      <c r="BC485" s="10"/>
      <c r="BD485" s="6"/>
      <c r="BE485" s="10"/>
    </row>
    <row r="486" spans="19:57">
      <c r="S486" s="6"/>
      <c r="T486" s="6"/>
      <c r="U486" s="6"/>
      <c r="V486" s="6"/>
      <c r="W486" s="6"/>
      <c r="X486" s="6"/>
      <c r="Y486" s="6"/>
      <c r="AB486" s="55"/>
      <c r="AC486" s="55"/>
      <c r="AD486" s="55"/>
      <c r="AE486" s="55"/>
      <c r="AF486" s="55"/>
      <c r="AG486" s="39"/>
      <c r="AH486" s="39"/>
      <c r="AI486" s="39"/>
      <c r="AJ486" s="55"/>
      <c r="AK486" s="55"/>
      <c r="AL486" s="55"/>
      <c r="AM486" s="55"/>
      <c r="AN486" s="55"/>
      <c r="AO486" s="55"/>
      <c r="AP486" s="39"/>
      <c r="AQ486" s="39"/>
      <c r="AR486" s="39"/>
      <c r="AS486" s="39"/>
      <c r="AT486" s="39"/>
      <c r="AU486" s="39"/>
      <c r="AV486" s="39"/>
      <c r="AW486" s="39"/>
      <c r="AX486" s="55"/>
      <c r="AY486" s="55"/>
      <c r="AZ486" s="55"/>
      <c r="BA486" s="39"/>
      <c r="BB486" s="6"/>
      <c r="BC486" s="10"/>
      <c r="BD486" s="6"/>
      <c r="BE486" s="10"/>
    </row>
    <row r="487" spans="19:57">
      <c r="S487" s="6"/>
      <c r="T487" s="6"/>
      <c r="U487" s="6"/>
      <c r="V487" s="6"/>
      <c r="W487" s="6"/>
      <c r="X487" s="6"/>
      <c r="Y487" s="6"/>
      <c r="AB487" s="55"/>
      <c r="AC487" s="55"/>
      <c r="AD487" s="55"/>
      <c r="AE487" s="55"/>
      <c r="AF487" s="55"/>
      <c r="AG487" s="39"/>
      <c r="AH487" s="39"/>
      <c r="AI487" s="39"/>
      <c r="AJ487" s="55"/>
      <c r="AK487" s="55"/>
      <c r="AL487" s="55"/>
      <c r="AM487" s="55"/>
      <c r="AN487" s="55"/>
      <c r="AO487" s="55"/>
      <c r="AP487" s="39"/>
      <c r="AQ487" s="39"/>
      <c r="AR487" s="39"/>
      <c r="AS487" s="39"/>
      <c r="AT487" s="39"/>
      <c r="AU487" s="39"/>
      <c r="AV487" s="39"/>
      <c r="AW487" s="39"/>
      <c r="AX487" s="55"/>
      <c r="AY487" s="55"/>
      <c r="AZ487" s="55"/>
      <c r="BA487" s="39"/>
      <c r="BB487" s="6"/>
      <c r="BC487" s="10"/>
      <c r="BD487" s="6"/>
      <c r="BE487" s="10"/>
    </row>
    <row r="488" spans="19:57">
      <c r="S488" s="6"/>
      <c r="T488" s="6"/>
      <c r="U488" s="6"/>
      <c r="V488" s="6"/>
      <c r="W488" s="6"/>
      <c r="X488" s="6"/>
      <c r="Y488" s="6"/>
      <c r="AB488" s="55"/>
      <c r="AC488" s="55"/>
      <c r="AD488" s="55"/>
      <c r="AE488" s="55"/>
      <c r="AF488" s="55"/>
      <c r="AG488" s="39"/>
      <c r="AH488" s="39"/>
      <c r="AI488" s="39"/>
      <c r="AJ488" s="55"/>
      <c r="AK488" s="55"/>
      <c r="AL488" s="55"/>
      <c r="AM488" s="55"/>
      <c r="AN488" s="55"/>
      <c r="AO488" s="55"/>
      <c r="AP488" s="39"/>
      <c r="AQ488" s="39"/>
      <c r="AR488" s="39"/>
      <c r="AS488" s="39"/>
      <c r="AT488" s="39"/>
      <c r="AU488" s="39"/>
      <c r="AV488" s="39"/>
      <c r="AW488" s="39"/>
      <c r="AX488" s="55"/>
      <c r="AY488" s="55"/>
      <c r="AZ488" s="55"/>
      <c r="BA488" s="39"/>
      <c r="BB488" s="6"/>
      <c r="BC488" s="10"/>
      <c r="BD488" s="6"/>
      <c r="BE488" s="10"/>
    </row>
    <row r="489" spans="19:57">
      <c r="S489" s="6"/>
      <c r="T489" s="6"/>
      <c r="U489" s="6"/>
      <c r="V489" s="6"/>
      <c r="W489" s="6"/>
      <c r="X489" s="6"/>
      <c r="Y489" s="6"/>
      <c r="AB489" s="55"/>
      <c r="AC489" s="55"/>
      <c r="AD489" s="55"/>
      <c r="AE489" s="55"/>
      <c r="AF489" s="55"/>
      <c r="AG489" s="39"/>
      <c r="AH489" s="39"/>
      <c r="AI489" s="39"/>
      <c r="AJ489" s="55"/>
      <c r="AK489" s="55"/>
      <c r="AL489" s="55"/>
      <c r="AM489" s="55"/>
      <c r="AN489" s="55"/>
      <c r="AO489" s="55"/>
      <c r="AP489" s="39"/>
      <c r="AQ489" s="39"/>
      <c r="AR489" s="39"/>
      <c r="AS489" s="39"/>
      <c r="AT489" s="39"/>
      <c r="AU489" s="39"/>
      <c r="AV489" s="39"/>
      <c r="AW489" s="39"/>
      <c r="AX489" s="55"/>
      <c r="AY489" s="55"/>
      <c r="AZ489" s="55"/>
      <c r="BA489" s="39"/>
      <c r="BB489" s="6"/>
      <c r="BC489" s="10"/>
      <c r="BD489" s="6"/>
      <c r="BE489" s="10"/>
    </row>
    <row r="490" spans="19:57">
      <c r="S490" s="6"/>
      <c r="T490" s="6"/>
      <c r="U490" s="6"/>
      <c r="V490" s="6"/>
      <c r="W490" s="6"/>
      <c r="X490" s="6"/>
      <c r="Y490" s="6"/>
      <c r="AB490" s="55"/>
      <c r="AC490" s="55"/>
      <c r="AD490" s="55"/>
      <c r="AE490" s="55"/>
      <c r="AF490" s="55"/>
      <c r="AG490" s="39"/>
      <c r="AH490" s="39"/>
      <c r="AI490" s="39"/>
      <c r="AJ490" s="55"/>
      <c r="AK490" s="55"/>
      <c r="AL490" s="55"/>
      <c r="AM490" s="55"/>
      <c r="AN490" s="55"/>
      <c r="AO490" s="55"/>
      <c r="AP490" s="39"/>
      <c r="AQ490" s="39"/>
      <c r="AR490" s="39"/>
      <c r="AS490" s="39"/>
      <c r="AT490" s="39"/>
      <c r="AU490" s="39"/>
      <c r="AV490" s="39"/>
      <c r="AW490" s="39"/>
      <c r="AX490" s="55"/>
      <c r="AY490" s="55"/>
      <c r="AZ490" s="55"/>
      <c r="BA490" s="39"/>
      <c r="BB490" s="6"/>
      <c r="BC490" s="10"/>
      <c r="BD490" s="6"/>
      <c r="BE490" s="10"/>
    </row>
    <row r="491" spans="19:57">
      <c r="S491" s="6"/>
      <c r="T491" s="6"/>
      <c r="U491" s="6"/>
      <c r="V491" s="6"/>
      <c r="W491" s="6"/>
      <c r="X491" s="6"/>
      <c r="Y491" s="6"/>
      <c r="AB491" s="55"/>
      <c r="AC491" s="55"/>
      <c r="AD491" s="55"/>
      <c r="AE491" s="55"/>
      <c r="AF491" s="55"/>
      <c r="AG491" s="39"/>
      <c r="AH491" s="39"/>
      <c r="AI491" s="39"/>
      <c r="AJ491" s="55"/>
      <c r="AK491" s="55"/>
      <c r="AL491" s="55"/>
      <c r="AM491" s="55"/>
      <c r="AN491" s="55"/>
      <c r="AO491" s="55"/>
      <c r="AP491" s="39"/>
      <c r="AQ491" s="39"/>
      <c r="AR491" s="39"/>
      <c r="AS491" s="39"/>
      <c r="AT491" s="39"/>
      <c r="AU491" s="39"/>
      <c r="AV491" s="39"/>
      <c r="AW491" s="39"/>
      <c r="AX491" s="55"/>
      <c r="AY491" s="55"/>
      <c r="AZ491" s="55"/>
      <c r="BA491" s="39"/>
      <c r="BB491" s="6"/>
      <c r="BC491" s="10"/>
      <c r="BD491" s="6"/>
      <c r="BE491" s="10"/>
    </row>
    <row r="492" spans="19:57">
      <c r="S492" s="6"/>
      <c r="T492" s="6"/>
      <c r="U492" s="6"/>
      <c r="V492" s="6"/>
      <c r="W492" s="6"/>
      <c r="X492" s="6"/>
      <c r="Y492" s="6"/>
      <c r="AB492" s="55"/>
      <c r="AC492" s="55"/>
      <c r="AD492" s="55"/>
      <c r="AE492" s="55"/>
      <c r="AF492" s="55"/>
      <c r="AG492" s="39"/>
      <c r="AH492" s="39"/>
      <c r="AI492" s="39"/>
      <c r="AJ492" s="55"/>
      <c r="AK492" s="55"/>
      <c r="AL492" s="55"/>
      <c r="AM492" s="55"/>
      <c r="AN492" s="55"/>
      <c r="AO492" s="55"/>
      <c r="AP492" s="39"/>
      <c r="AQ492" s="39"/>
      <c r="AR492" s="39"/>
      <c r="AS492" s="39"/>
      <c r="AT492" s="39"/>
      <c r="AU492" s="39"/>
      <c r="AV492" s="39"/>
      <c r="AW492" s="39"/>
      <c r="AX492" s="55"/>
      <c r="AY492" s="55"/>
      <c r="AZ492" s="55"/>
      <c r="BA492" s="39"/>
      <c r="BB492" s="6"/>
      <c r="BC492" s="10"/>
      <c r="BD492" s="6"/>
      <c r="BE492" s="10"/>
    </row>
    <row r="493" spans="19:57">
      <c r="S493" s="6"/>
      <c r="T493" s="6"/>
      <c r="U493" s="6"/>
      <c r="V493" s="6"/>
      <c r="W493" s="6"/>
      <c r="X493" s="6"/>
      <c r="Y493" s="6"/>
      <c r="AB493" s="55"/>
      <c r="AC493" s="55"/>
      <c r="AD493" s="55"/>
      <c r="AE493" s="55"/>
      <c r="AF493" s="55"/>
      <c r="AG493" s="39"/>
      <c r="AH493" s="39"/>
      <c r="AI493" s="39"/>
      <c r="AJ493" s="55"/>
      <c r="AK493" s="55"/>
      <c r="AL493" s="55"/>
      <c r="AM493" s="55"/>
      <c r="AN493" s="55"/>
      <c r="AO493" s="55"/>
      <c r="AP493" s="39"/>
      <c r="AQ493" s="39"/>
      <c r="AR493" s="39"/>
      <c r="AS493" s="39"/>
      <c r="AT493" s="39"/>
      <c r="AU493" s="39"/>
      <c r="AV493" s="39"/>
      <c r="AW493" s="39"/>
      <c r="AX493" s="55"/>
      <c r="AY493" s="55"/>
      <c r="AZ493" s="55"/>
      <c r="BA493" s="39"/>
      <c r="BB493" s="6"/>
      <c r="BC493" s="10"/>
      <c r="BD493" s="6"/>
      <c r="BE493" s="10"/>
    </row>
    <row r="494" spans="19:57">
      <c r="S494" s="6"/>
      <c r="T494" s="6"/>
      <c r="U494" s="6"/>
      <c r="V494" s="6"/>
      <c r="W494" s="6"/>
      <c r="X494" s="6"/>
      <c r="Y494" s="6"/>
      <c r="AB494" s="55"/>
      <c r="AC494" s="55"/>
      <c r="AD494" s="55"/>
      <c r="AE494" s="55"/>
      <c r="AF494" s="55"/>
      <c r="AG494" s="39"/>
      <c r="AH494" s="39"/>
      <c r="AI494" s="39"/>
      <c r="AJ494" s="55"/>
      <c r="AK494" s="55"/>
      <c r="AL494" s="55"/>
      <c r="AM494" s="55"/>
      <c r="AN494" s="55"/>
      <c r="AO494" s="55"/>
      <c r="AP494" s="39"/>
      <c r="AQ494" s="39"/>
      <c r="AR494" s="39"/>
      <c r="AS494" s="39"/>
      <c r="AT494" s="39"/>
      <c r="AU494" s="39"/>
      <c r="AV494" s="39"/>
      <c r="AW494" s="39"/>
      <c r="AX494" s="55"/>
      <c r="AY494" s="55"/>
      <c r="AZ494" s="55"/>
      <c r="BA494" s="39"/>
      <c r="BB494" s="6"/>
      <c r="BC494" s="10"/>
      <c r="BD494" s="6"/>
      <c r="BE494" s="10"/>
    </row>
    <row r="495" spans="19:57">
      <c r="S495" s="6"/>
      <c r="T495" s="6"/>
      <c r="U495" s="6"/>
      <c r="V495" s="6"/>
      <c r="W495" s="6"/>
      <c r="X495" s="6"/>
      <c r="Y495" s="6"/>
      <c r="AB495" s="55"/>
      <c r="AC495" s="55"/>
      <c r="AD495" s="55"/>
      <c r="AE495" s="55"/>
      <c r="AF495" s="55"/>
      <c r="AG495" s="39"/>
      <c r="AH495" s="39"/>
      <c r="AI495" s="39"/>
      <c r="AJ495" s="55"/>
      <c r="AK495" s="55"/>
      <c r="AL495" s="55"/>
      <c r="AM495" s="55"/>
      <c r="AN495" s="55"/>
      <c r="AO495" s="55"/>
      <c r="AP495" s="39"/>
      <c r="AQ495" s="39"/>
      <c r="AR495" s="39"/>
      <c r="AS495" s="39"/>
      <c r="AT495" s="39"/>
      <c r="AU495" s="39"/>
      <c r="AV495" s="39"/>
      <c r="AW495" s="39"/>
      <c r="AX495" s="55"/>
      <c r="AY495" s="55"/>
      <c r="AZ495" s="55"/>
      <c r="BA495" s="39"/>
      <c r="BB495" s="6"/>
      <c r="BC495" s="10"/>
      <c r="BD495" s="6"/>
      <c r="BE495" s="10"/>
    </row>
    <row r="496" spans="19:57">
      <c r="S496" s="6"/>
      <c r="T496" s="6"/>
      <c r="U496" s="6"/>
      <c r="V496" s="6"/>
      <c r="W496" s="6"/>
      <c r="X496" s="6"/>
      <c r="Y496" s="6"/>
      <c r="AB496" s="55"/>
      <c r="AC496" s="55"/>
      <c r="AD496" s="55"/>
      <c r="AE496" s="55"/>
      <c r="AF496" s="55"/>
      <c r="AG496" s="39"/>
      <c r="AH496" s="39"/>
      <c r="AI496" s="39"/>
      <c r="AJ496" s="55"/>
      <c r="AK496" s="55"/>
      <c r="AL496" s="55"/>
      <c r="AM496" s="55"/>
      <c r="AN496" s="55"/>
      <c r="AO496" s="55"/>
      <c r="AP496" s="39"/>
      <c r="AQ496" s="39"/>
      <c r="AR496" s="39"/>
      <c r="AS496" s="39"/>
      <c r="AT496" s="39"/>
      <c r="AU496" s="39"/>
      <c r="AV496" s="39"/>
      <c r="AW496" s="39"/>
      <c r="AX496" s="55"/>
      <c r="AY496" s="55"/>
      <c r="AZ496" s="55"/>
      <c r="BA496" s="39"/>
      <c r="BB496" s="6"/>
      <c r="BC496" s="10"/>
      <c r="BD496" s="6"/>
      <c r="BE496" s="10"/>
    </row>
    <row r="497" spans="19:57">
      <c r="S497" s="6"/>
      <c r="T497" s="6"/>
      <c r="U497" s="6"/>
      <c r="V497" s="6"/>
      <c r="W497" s="6"/>
      <c r="X497" s="6"/>
      <c r="Y497" s="6"/>
      <c r="AB497" s="55"/>
      <c r="AC497" s="55"/>
      <c r="AD497" s="55"/>
      <c r="AE497" s="55"/>
      <c r="AF497" s="55"/>
      <c r="AG497" s="39"/>
      <c r="AH497" s="39"/>
      <c r="AI497" s="39"/>
      <c r="AJ497" s="55"/>
      <c r="AK497" s="55"/>
      <c r="AL497" s="55"/>
      <c r="AM497" s="55"/>
      <c r="AN497" s="55"/>
      <c r="AO497" s="55"/>
      <c r="AP497" s="39"/>
      <c r="AQ497" s="39"/>
      <c r="AR497" s="39"/>
      <c r="AS497" s="39"/>
      <c r="AT497" s="39"/>
      <c r="AU497" s="39"/>
      <c r="AV497" s="39"/>
      <c r="AW497" s="39"/>
      <c r="AX497" s="55"/>
      <c r="AY497" s="55"/>
      <c r="AZ497" s="55"/>
      <c r="BA497" s="39"/>
      <c r="BB497" s="6"/>
      <c r="BC497" s="10"/>
      <c r="BD497" s="6"/>
      <c r="BE497" s="10"/>
    </row>
    <row r="498" spans="19:57">
      <c r="S498" s="6"/>
      <c r="T498" s="6"/>
      <c r="U498" s="6"/>
      <c r="V498" s="6"/>
      <c r="W498" s="6"/>
      <c r="X498" s="6"/>
      <c r="Y498" s="6"/>
      <c r="AB498" s="55"/>
      <c r="AC498" s="55"/>
      <c r="AD498" s="55"/>
      <c r="AE498" s="55"/>
      <c r="AF498" s="55"/>
      <c r="AG498" s="39"/>
      <c r="AH498" s="39"/>
      <c r="AI498" s="39"/>
      <c r="AJ498" s="55"/>
      <c r="AK498" s="55"/>
      <c r="AL498" s="55"/>
      <c r="AM498" s="55"/>
      <c r="AN498" s="55"/>
      <c r="AO498" s="55"/>
      <c r="AP498" s="39"/>
      <c r="AQ498" s="39"/>
      <c r="AR498" s="39"/>
      <c r="AS498" s="39"/>
      <c r="AT498" s="39"/>
      <c r="AU498" s="39"/>
      <c r="AV498" s="39"/>
      <c r="AW498" s="39"/>
      <c r="AX498" s="55"/>
      <c r="AY498" s="55"/>
      <c r="AZ498" s="55"/>
      <c r="BA498" s="39"/>
      <c r="BB498" s="6"/>
      <c r="BC498" s="10"/>
      <c r="BD498" s="6"/>
      <c r="BE498" s="10"/>
    </row>
    <row r="499" spans="19:57">
      <c r="S499" s="6"/>
      <c r="T499" s="6"/>
      <c r="U499" s="6"/>
      <c r="V499" s="6"/>
      <c r="W499" s="6"/>
      <c r="X499" s="6"/>
      <c r="Y499" s="6"/>
      <c r="AB499" s="55"/>
      <c r="AC499" s="55"/>
      <c r="AD499" s="55"/>
      <c r="AE499" s="55"/>
      <c r="AF499" s="55"/>
      <c r="AG499" s="39"/>
      <c r="AH499" s="39"/>
      <c r="AI499" s="39"/>
      <c r="AJ499" s="55"/>
      <c r="AK499" s="55"/>
      <c r="AL499" s="55"/>
      <c r="AM499" s="55"/>
      <c r="AN499" s="55"/>
      <c r="AO499" s="55"/>
      <c r="AP499" s="39"/>
      <c r="AQ499" s="39"/>
      <c r="AR499" s="39"/>
      <c r="AS499" s="39"/>
      <c r="AT499" s="39"/>
      <c r="AU499" s="39"/>
      <c r="AV499" s="39"/>
      <c r="AW499" s="39"/>
      <c r="AX499" s="55"/>
      <c r="AY499" s="55"/>
      <c r="AZ499" s="55"/>
      <c r="BA499" s="39"/>
      <c r="BB499" s="6"/>
      <c r="BC499" s="10"/>
      <c r="BD499" s="6"/>
      <c r="BE499" s="10"/>
    </row>
    <row r="500" spans="19:57">
      <c r="S500" s="6"/>
      <c r="T500" s="6"/>
      <c r="U500" s="6"/>
      <c r="V500" s="6"/>
      <c r="W500" s="6"/>
      <c r="X500" s="6"/>
      <c r="Y500" s="6"/>
      <c r="AB500" s="55"/>
      <c r="AC500" s="55"/>
      <c r="AD500" s="55"/>
      <c r="AE500" s="55"/>
      <c r="AF500" s="55"/>
      <c r="AG500" s="39"/>
      <c r="AH500" s="39"/>
      <c r="AI500" s="39"/>
      <c r="AJ500" s="55"/>
      <c r="AK500" s="55"/>
      <c r="AL500" s="55"/>
      <c r="AM500" s="55"/>
      <c r="AN500" s="55"/>
      <c r="AO500" s="55"/>
      <c r="AP500" s="39"/>
      <c r="AQ500" s="39"/>
      <c r="AR500" s="39"/>
      <c r="AS500" s="39"/>
      <c r="AT500" s="39"/>
      <c r="AU500" s="39"/>
      <c r="AV500" s="39"/>
      <c r="AW500" s="39"/>
      <c r="AX500" s="55"/>
      <c r="AY500" s="55"/>
      <c r="AZ500" s="55"/>
      <c r="BA500" s="39"/>
      <c r="BB500" s="6"/>
      <c r="BC500" s="10"/>
      <c r="BD500" s="6"/>
      <c r="BE500" s="10"/>
    </row>
    <row r="501" spans="19:57">
      <c r="S501" s="6"/>
      <c r="T501" s="6"/>
      <c r="U501" s="6"/>
      <c r="V501" s="6"/>
      <c r="W501" s="6"/>
      <c r="X501" s="6"/>
      <c r="Y501" s="6"/>
      <c r="AB501" s="55"/>
      <c r="AC501" s="55"/>
      <c r="AD501" s="55"/>
      <c r="AE501" s="55"/>
      <c r="AF501" s="55"/>
      <c r="AG501" s="39"/>
      <c r="AH501" s="39"/>
      <c r="AI501" s="39"/>
      <c r="AJ501" s="55"/>
      <c r="AK501" s="55"/>
      <c r="AL501" s="55"/>
      <c r="AM501" s="55"/>
      <c r="AN501" s="55"/>
      <c r="AO501" s="55"/>
      <c r="AP501" s="39"/>
      <c r="AQ501" s="39"/>
      <c r="AR501" s="39"/>
      <c r="AS501" s="39"/>
      <c r="AT501" s="39"/>
      <c r="AU501" s="39"/>
      <c r="AV501" s="39"/>
      <c r="AW501" s="39"/>
      <c r="AX501" s="55"/>
      <c r="AY501" s="55"/>
      <c r="AZ501" s="55"/>
      <c r="BA501" s="39"/>
      <c r="BB501" s="6"/>
      <c r="BC501" s="10"/>
      <c r="BD501" s="6"/>
      <c r="BE501" s="10"/>
    </row>
    <row r="502" spans="19:57">
      <c r="S502" s="6"/>
      <c r="T502" s="6"/>
      <c r="U502" s="6"/>
      <c r="V502" s="6"/>
      <c r="W502" s="6"/>
      <c r="X502" s="6"/>
      <c r="Y502" s="6"/>
      <c r="AB502" s="55"/>
      <c r="AC502" s="55"/>
      <c r="AD502" s="55"/>
      <c r="AE502" s="55"/>
      <c r="AF502" s="55"/>
      <c r="AG502" s="39"/>
      <c r="AH502" s="39"/>
      <c r="AI502" s="39"/>
      <c r="AJ502" s="55"/>
      <c r="AK502" s="55"/>
      <c r="AL502" s="55"/>
      <c r="AM502" s="55"/>
      <c r="AN502" s="55"/>
      <c r="AO502" s="55"/>
      <c r="AP502" s="39"/>
      <c r="AQ502" s="39"/>
      <c r="AR502" s="39"/>
      <c r="AS502" s="39"/>
      <c r="AT502" s="39"/>
      <c r="AU502" s="39"/>
      <c r="AV502" s="39"/>
      <c r="AW502" s="39"/>
      <c r="AX502" s="55"/>
      <c r="AY502" s="55"/>
      <c r="AZ502" s="55"/>
      <c r="BA502" s="39"/>
      <c r="BB502" s="6"/>
      <c r="BC502" s="10"/>
      <c r="BD502" s="6"/>
      <c r="BE502" s="10"/>
    </row>
    <row r="503" spans="19:57">
      <c r="S503" s="6"/>
      <c r="T503" s="6"/>
      <c r="U503" s="6"/>
      <c r="V503" s="6"/>
      <c r="W503" s="6"/>
      <c r="X503" s="6"/>
      <c r="Y503" s="6"/>
      <c r="AB503" s="55"/>
      <c r="AC503" s="55"/>
      <c r="AD503" s="55"/>
      <c r="AE503" s="55"/>
      <c r="AF503" s="55"/>
      <c r="AG503" s="39"/>
      <c r="AH503" s="39"/>
      <c r="AI503" s="39"/>
      <c r="AJ503" s="55"/>
      <c r="AK503" s="55"/>
      <c r="AL503" s="55"/>
      <c r="AM503" s="55"/>
      <c r="AN503" s="55"/>
      <c r="AO503" s="55"/>
      <c r="AP503" s="39"/>
      <c r="AQ503" s="39"/>
      <c r="AR503" s="39"/>
      <c r="AS503" s="39"/>
      <c r="AT503" s="39"/>
      <c r="AU503" s="39"/>
      <c r="AV503" s="39"/>
      <c r="AW503" s="39"/>
      <c r="AX503" s="55"/>
      <c r="AY503" s="55"/>
      <c r="AZ503" s="55"/>
      <c r="BA503" s="39"/>
      <c r="BB503" s="6"/>
      <c r="BC503" s="10"/>
      <c r="BD503" s="6"/>
      <c r="BE503" s="10"/>
    </row>
    <row r="504" spans="19:57">
      <c r="S504" s="6"/>
      <c r="T504" s="6"/>
      <c r="U504" s="6"/>
      <c r="V504" s="6"/>
      <c r="W504" s="6"/>
      <c r="X504" s="6"/>
      <c r="Y504" s="6"/>
      <c r="AB504" s="55"/>
      <c r="AC504" s="55"/>
      <c r="AD504" s="55"/>
      <c r="AE504" s="55"/>
      <c r="AF504" s="55"/>
      <c r="AG504" s="39"/>
      <c r="AH504" s="39"/>
      <c r="AI504" s="39"/>
      <c r="AJ504" s="55"/>
      <c r="AK504" s="55"/>
      <c r="AL504" s="55"/>
      <c r="AM504" s="55"/>
      <c r="AN504" s="55"/>
      <c r="AO504" s="55"/>
      <c r="AP504" s="39"/>
      <c r="AQ504" s="39"/>
      <c r="AR504" s="39"/>
      <c r="AS504" s="39"/>
      <c r="AT504" s="39"/>
      <c r="AU504" s="39"/>
      <c r="AV504" s="39"/>
      <c r="AW504" s="39"/>
      <c r="AX504" s="55"/>
      <c r="AY504" s="55"/>
      <c r="AZ504" s="55"/>
      <c r="BA504" s="39"/>
      <c r="BB504" s="6"/>
      <c r="BC504" s="10"/>
      <c r="BD504" s="6"/>
      <c r="BE504" s="10"/>
    </row>
    <row r="505" spans="19:57">
      <c r="S505" s="6"/>
      <c r="T505" s="6"/>
      <c r="U505" s="6"/>
      <c r="V505" s="6"/>
      <c r="W505" s="6"/>
      <c r="X505" s="6"/>
      <c r="Y505" s="6"/>
      <c r="AB505" s="55"/>
      <c r="AC505" s="55"/>
      <c r="AD505" s="55"/>
      <c r="AE505" s="55"/>
      <c r="AF505" s="55"/>
      <c r="AG505" s="39"/>
      <c r="AH505" s="39"/>
      <c r="AI505" s="39"/>
      <c r="AJ505" s="55"/>
      <c r="AK505" s="55"/>
      <c r="AL505" s="55"/>
      <c r="AM505" s="55"/>
      <c r="AN505" s="55"/>
      <c r="AO505" s="55"/>
      <c r="AP505" s="39"/>
      <c r="AQ505" s="39"/>
      <c r="AR505" s="39"/>
      <c r="AS505" s="39"/>
      <c r="AT505" s="39"/>
      <c r="AU505" s="39"/>
      <c r="AV505" s="39"/>
      <c r="AW505" s="39"/>
      <c r="AX505" s="55"/>
      <c r="AY505" s="55"/>
      <c r="AZ505" s="55"/>
      <c r="BA505" s="39"/>
      <c r="BB505" s="6"/>
      <c r="BC505" s="10"/>
      <c r="BD505" s="6"/>
      <c r="BE505" s="10"/>
    </row>
    <row r="506" spans="19:57">
      <c r="S506" s="6"/>
      <c r="T506" s="6"/>
      <c r="U506" s="6"/>
      <c r="V506" s="6"/>
      <c r="W506" s="6"/>
      <c r="X506" s="6"/>
      <c r="Y506" s="6"/>
      <c r="AB506" s="55"/>
      <c r="AC506" s="55"/>
      <c r="AD506" s="55"/>
      <c r="AE506" s="55"/>
      <c r="AF506" s="55"/>
      <c r="AG506" s="39"/>
      <c r="AH506" s="39"/>
      <c r="AI506" s="39"/>
      <c r="AJ506" s="55"/>
      <c r="AK506" s="55"/>
      <c r="AL506" s="55"/>
      <c r="AM506" s="55"/>
      <c r="AN506" s="55"/>
      <c r="AO506" s="55"/>
      <c r="AP506" s="39"/>
      <c r="AQ506" s="39"/>
      <c r="AR506" s="39"/>
      <c r="AS506" s="39"/>
      <c r="AT506" s="39"/>
      <c r="AU506" s="39"/>
      <c r="AV506" s="39"/>
      <c r="AW506" s="39"/>
      <c r="AX506" s="55"/>
      <c r="AY506" s="55"/>
      <c r="AZ506" s="55"/>
      <c r="BA506" s="39"/>
      <c r="BB506" s="6"/>
      <c r="BC506" s="10"/>
      <c r="BD506" s="6"/>
      <c r="BE506" s="10"/>
    </row>
    <row r="507" spans="19:57">
      <c r="S507" s="6"/>
      <c r="T507" s="6"/>
      <c r="U507" s="6"/>
      <c r="V507" s="6"/>
      <c r="W507" s="6"/>
      <c r="X507" s="6"/>
      <c r="Y507" s="6"/>
      <c r="AB507" s="55"/>
      <c r="AC507" s="55"/>
      <c r="AD507" s="55"/>
      <c r="AE507" s="55"/>
      <c r="AF507" s="55"/>
      <c r="AG507" s="39"/>
      <c r="AH507" s="39"/>
      <c r="AI507" s="39"/>
      <c r="AJ507" s="55"/>
      <c r="AK507" s="55"/>
      <c r="AL507" s="55"/>
      <c r="AM507" s="55"/>
      <c r="AN507" s="55"/>
      <c r="AO507" s="55"/>
      <c r="AP507" s="39"/>
      <c r="AQ507" s="39"/>
      <c r="AR507" s="39"/>
      <c r="AS507" s="39"/>
      <c r="AT507" s="39"/>
      <c r="AU507" s="39"/>
      <c r="AV507" s="39"/>
      <c r="AW507" s="39"/>
      <c r="AX507" s="55"/>
      <c r="AY507" s="55"/>
      <c r="AZ507" s="55"/>
      <c r="BA507" s="39"/>
      <c r="BB507" s="6"/>
      <c r="BC507" s="10"/>
      <c r="BD507" s="6"/>
      <c r="BE507" s="10"/>
    </row>
    <row r="508" spans="19:57">
      <c r="S508" s="6"/>
      <c r="T508" s="6"/>
      <c r="U508" s="6"/>
      <c r="V508" s="6"/>
      <c r="W508" s="6"/>
      <c r="X508" s="6"/>
      <c r="Y508" s="6"/>
      <c r="AB508" s="55"/>
      <c r="AC508" s="55"/>
      <c r="AD508" s="55"/>
      <c r="AE508" s="55"/>
      <c r="AF508" s="55"/>
      <c r="AG508" s="39"/>
      <c r="AH508" s="39"/>
      <c r="AI508" s="39"/>
      <c r="AJ508" s="55"/>
      <c r="AK508" s="55"/>
      <c r="AL508" s="55"/>
      <c r="AM508" s="55"/>
      <c r="AN508" s="55"/>
      <c r="AO508" s="55"/>
      <c r="AP508" s="39"/>
      <c r="AQ508" s="39"/>
      <c r="AR508" s="39"/>
      <c r="AS508" s="39"/>
      <c r="AT508" s="39"/>
      <c r="AU508" s="39"/>
      <c r="AV508" s="39"/>
      <c r="AW508" s="39"/>
      <c r="AX508" s="55"/>
      <c r="AY508" s="55"/>
      <c r="AZ508" s="55"/>
      <c r="BA508" s="39"/>
      <c r="BB508" s="6"/>
      <c r="BC508" s="10"/>
      <c r="BD508" s="6"/>
      <c r="BE508" s="10"/>
    </row>
    <row r="509" spans="19:57">
      <c r="S509" s="6"/>
      <c r="T509" s="6"/>
      <c r="U509" s="6"/>
      <c r="V509" s="6"/>
      <c r="W509" s="6"/>
      <c r="X509" s="6"/>
      <c r="Y509" s="6"/>
      <c r="AB509" s="55"/>
      <c r="AC509" s="55"/>
      <c r="AD509" s="55"/>
      <c r="AE509" s="55"/>
      <c r="AF509" s="55"/>
      <c r="AG509" s="39"/>
      <c r="AH509" s="39"/>
      <c r="AI509" s="39"/>
      <c r="AJ509" s="55"/>
      <c r="AK509" s="55"/>
      <c r="AL509" s="55"/>
      <c r="AM509" s="55"/>
      <c r="AN509" s="55"/>
      <c r="AO509" s="55"/>
      <c r="AP509" s="39"/>
      <c r="AQ509" s="39"/>
      <c r="AR509" s="39"/>
      <c r="AS509" s="39"/>
      <c r="AT509" s="39"/>
      <c r="AU509" s="39"/>
      <c r="AV509" s="39"/>
      <c r="AW509" s="39"/>
      <c r="AX509" s="55"/>
      <c r="AY509" s="55"/>
      <c r="AZ509" s="55"/>
      <c r="BA509" s="39"/>
      <c r="BB509" s="6"/>
      <c r="BC509" s="10"/>
      <c r="BD509" s="6"/>
      <c r="BE509" s="10"/>
    </row>
    <row r="510" spans="19:57">
      <c r="S510" s="6"/>
      <c r="T510" s="6"/>
      <c r="U510" s="6"/>
      <c r="V510" s="6"/>
      <c r="W510" s="6"/>
      <c r="X510" s="6"/>
      <c r="Y510" s="6"/>
      <c r="AB510" s="55"/>
      <c r="AC510" s="55"/>
      <c r="AD510" s="55"/>
      <c r="AE510" s="55"/>
      <c r="AF510" s="55"/>
      <c r="AG510" s="39"/>
      <c r="AH510" s="39"/>
      <c r="AI510" s="39"/>
      <c r="AJ510" s="55"/>
      <c r="AK510" s="55"/>
      <c r="AL510" s="55"/>
      <c r="AM510" s="55"/>
      <c r="AN510" s="55"/>
      <c r="AO510" s="55"/>
      <c r="AP510" s="39"/>
      <c r="AQ510" s="39"/>
      <c r="AR510" s="39"/>
      <c r="AS510" s="39"/>
      <c r="AT510" s="39"/>
      <c r="AU510" s="39"/>
      <c r="AV510" s="39"/>
      <c r="AW510" s="39"/>
      <c r="AX510" s="55"/>
      <c r="AY510" s="55"/>
      <c r="AZ510" s="55"/>
      <c r="BA510" s="39"/>
      <c r="BB510" s="6"/>
      <c r="BC510" s="10"/>
      <c r="BD510" s="6"/>
      <c r="BE510" s="10"/>
    </row>
    <row r="511" spans="19:57">
      <c r="S511" s="6"/>
      <c r="T511" s="6"/>
      <c r="U511" s="6"/>
      <c r="V511" s="6"/>
      <c r="W511" s="6"/>
      <c r="X511" s="6"/>
      <c r="Y511" s="6"/>
      <c r="AB511" s="55"/>
      <c r="AC511" s="55"/>
      <c r="AD511" s="55"/>
      <c r="AE511" s="55"/>
      <c r="AF511" s="55"/>
      <c r="AG511" s="39"/>
      <c r="AH511" s="39"/>
      <c r="AI511" s="39"/>
      <c r="AJ511" s="55"/>
      <c r="AK511" s="55"/>
      <c r="AL511" s="55"/>
      <c r="AM511" s="55"/>
      <c r="AN511" s="55"/>
      <c r="AO511" s="55"/>
      <c r="AP511" s="39"/>
      <c r="AQ511" s="39"/>
      <c r="AR511" s="39"/>
      <c r="AS511" s="39"/>
      <c r="AT511" s="39"/>
      <c r="AU511" s="39"/>
      <c r="AV511" s="39"/>
      <c r="AW511" s="39"/>
      <c r="AX511" s="55"/>
      <c r="AY511" s="55"/>
      <c r="AZ511" s="55"/>
      <c r="BA511" s="39"/>
      <c r="BB511" s="6"/>
      <c r="BC511" s="10"/>
      <c r="BD511" s="6"/>
      <c r="BE511" s="10"/>
    </row>
    <row r="512" spans="19:57">
      <c r="S512" s="6"/>
      <c r="T512" s="6"/>
      <c r="U512" s="6"/>
      <c r="V512" s="6"/>
      <c r="W512" s="6"/>
      <c r="X512" s="6"/>
      <c r="Y512" s="6"/>
      <c r="AB512" s="55"/>
      <c r="AC512" s="55"/>
      <c r="AD512" s="55"/>
      <c r="AE512" s="55"/>
      <c r="AF512" s="55"/>
      <c r="AG512" s="39"/>
      <c r="AH512" s="39"/>
      <c r="AI512" s="39"/>
      <c r="AJ512" s="55"/>
      <c r="AK512" s="55"/>
      <c r="AL512" s="55"/>
      <c r="AM512" s="55"/>
      <c r="AN512" s="55"/>
      <c r="AO512" s="55"/>
      <c r="AP512" s="39"/>
      <c r="AQ512" s="39"/>
      <c r="AR512" s="39"/>
      <c r="AS512" s="39"/>
      <c r="AT512" s="39"/>
      <c r="AU512" s="39"/>
      <c r="AV512" s="39"/>
      <c r="AW512" s="39"/>
      <c r="AX512" s="55"/>
      <c r="AY512" s="55"/>
      <c r="AZ512" s="55"/>
      <c r="BA512" s="39"/>
      <c r="BB512" s="6"/>
      <c r="BC512" s="10"/>
      <c r="BD512" s="6"/>
      <c r="BE512" s="10"/>
    </row>
    <row r="513" spans="19:57">
      <c r="S513" s="6"/>
      <c r="T513" s="6"/>
      <c r="U513" s="6"/>
      <c r="V513" s="6"/>
      <c r="W513" s="6"/>
      <c r="X513" s="6"/>
      <c r="Y513" s="6"/>
      <c r="AB513" s="55"/>
      <c r="AC513" s="55"/>
      <c r="AD513" s="55"/>
      <c r="AE513" s="55"/>
      <c r="AF513" s="55"/>
      <c r="AG513" s="39"/>
      <c r="AH513" s="39"/>
      <c r="AI513" s="39"/>
      <c r="AJ513" s="55"/>
      <c r="AK513" s="55"/>
      <c r="AL513" s="55"/>
      <c r="AM513" s="55"/>
      <c r="AN513" s="55"/>
      <c r="AO513" s="55"/>
      <c r="AP513" s="39"/>
      <c r="AQ513" s="39"/>
      <c r="AR513" s="39"/>
      <c r="AS513" s="39"/>
      <c r="AT513" s="39"/>
      <c r="AU513" s="39"/>
      <c r="AV513" s="39"/>
      <c r="AW513" s="39"/>
      <c r="AX513" s="55"/>
      <c r="AY513" s="55"/>
      <c r="AZ513" s="55"/>
      <c r="BA513" s="39"/>
      <c r="BB513" s="6"/>
      <c r="BC513" s="10"/>
      <c r="BD513" s="6"/>
      <c r="BE513" s="10"/>
    </row>
    <row r="514" spans="19:57">
      <c r="S514" s="6"/>
      <c r="T514" s="6"/>
      <c r="U514" s="6"/>
      <c r="V514" s="6"/>
      <c r="W514" s="6"/>
      <c r="X514" s="6"/>
      <c r="Y514" s="6"/>
      <c r="AB514" s="55"/>
      <c r="AC514" s="55"/>
      <c r="AD514" s="55"/>
      <c r="AE514" s="55"/>
      <c r="AF514" s="55"/>
      <c r="AG514" s="39"/>
      <c r="AH514" s="39"/>
      <c r="AI514" s="39"/>
      <c r="AJ514" s="55"/>
      <c r="AK514" s="55"/>
      <c r="AL514" s="55"/>
      <c r="AM514" s="55"/>
      <c r="AN514" s="55"/>
      <c r="AO514" s="55"/>
      <c r="AP514" s="39"/>
      <c r="AQ514" s="39"/>
      <c r="AR514" s="39"/>
      <c r="AS514" s="39"/>
      <c r="AT514" s="39"/>
      <c r="AU514" s="39"/>
      <c r="AV514" s="39"/>
      <c r="AW514" s="39"/>
      <c r="AX514" s="55"/>
      <c r="AY514" s="55"/>
      <c r="AZ514" s="55"/>
      <c r="BA514" s="39"/>
      <c r="BB514" s="6"/>
      <c r="BC514" s="10"/>
      <c r="BD514" s="6"/>
      <c r="BE514" s="10"/>
    </row>
    <row r="515" spans="19:57">
      <c r="S515" s="6"/>
      <c r="T515" s="6"/>
      <c r="U515" s="6"/>
      <c r="V515" s="6"/>
      <c r="W515" s="6"/>
      <c r="X515" s="6"/>
      <c r="Y515" s="6"/>
      <c r="AB515" s="55"/>
      <c r="AC515" s="55"/>
      <c r="AD515" s="55"/>
      <c r="AE515" s="55"/>
      <c r="AF515" s="55"/>
      <c r="AG515" s="39"/>
      <c r="AH515" s="39"/>
      <c r="AI515" s="39"/>
      <c r="AJ515" s="55"/>
      <c r="AK515" s="55"/>
      <c r="AL515" s="55"/>
      <c r="AM515" s="55"/>
      <c r="AN515" s="55"/>
      <c r="AO515" s="55"/>
      <c r="AP515" s="39"/>
      <c r="AQ515" s="39"/>
      <c r="AR515" s="39"/>
      <c r="AS515" s="39"/>
      <c r="AT515" s="39"/>
      <c r="AU515" s="39"/>
      <c r="AV515" s="39"/>
      <c r="AW515" s="39"/>
      <c r="AX515" s="55"/>
      <c r="AY515" s="55"/>
      <c r="AZ515" s="55"/>
      <c r="BA515" s="39"/>
      <c r="BB515" s="6"/>
      <c r="BC515" s="10"/>
      <c r="BD515" s="6"/>
      <c r="BE515" s="10"/>
    </row>
    <row r="516" spans="19:57">
      <c r="S516" s="6"/>
      <c r="T516" s="6"/>
      <c r="U516" s="6"/>
      <c r="V516" s="6"/>
      <c r="W516" s="6"/>
      <c r="X516" s="6"/>
      <c r="Y516" s="6"/>
      <c r="AB516" s="55"/>
      <c r="AC516" s="55"/>
      <c r="AD516" s="55"/>
      <c r="AE516" s="55"/>
      <c r="AF516" s="55"/>
      <c r="AG516" s="39"/>
      <c r="AH516" s="39"/>
      <c r="AI516" s="39"/>
      <c r="AJ516" s="55"/>
      <c r="AK516" s="55"/>
      <c r="AL516" s="55"/>
      <c r="AM516" s="55"/>
      <c r="AN516" s="55"/>
      <c r="AO516" s="55"/>
      <c r="AP516" s="39"/>
      <c r="AQ516" s="39"/>
      <c r="AR516" s="39"/>
      <c r="AS516" s="39"/>
      <c r="AT516" s="39"/>
      <c r="AU516" s="39"/>
      <c r="AV516" s="39"/>
      <c r="AW516" s="39"/>
      <c r="AX516" s="55"/>
      <c r="AY516" s="55"/>
      <c r="AZ516" s="55"/>
      <c r="BA516" s="39"/>
      <c r="BB516" s="6"/>
      <c r="BC516" s="10"/>
      <c r="BD516" s="6"/>
      <c r="BE516" s="10"/>
    </row>
    <row r="517" spans="19:57">
      <c r="S517" s="6"/>
      <c r="T517" s="6"/>
      <c r="U517" s="6"/>
      <c r="V517" s="6"/>
      <c r="W517" s="6"/>
      <c r="X517" s="6"/>
      <c r="Y517" s="6"/>
      <c r="AB517" s="55"/>
      <c r="AC517" s="55"/>
      <c r="AD517" s="55"/>
      <c r="AE517" s="55"/>
      <c r="AF517" s="55"/>
      <c r="AG517" s="39"/>
      <c r="AH517" s="39"/>
      <c r="AI517" s="39"/>
      <c r="AJ517" s="55"/>
      <c r="AK517" s="55"/>
      <c r="AL517" s="55"/>
      <c r="AM517" s="55"/>
      <c r="AN517" s="55"/>
      <c r="AO517" s="55"/>
      <c r="AP517" s="39"/>
      <c r="AQ517" s="39"/>
      <c r="AR517" s="39"/>
      <c r="AS517" s="39"/>
      <c r="AT517" s="39"/>
      <c r="AU517" s="39"/>
      <c r="AV517" s="39"/>
      <c r="AW517" s="39"/>
      <c r="AX517" s="55"/>
      <c r="AY517" s="55"/>
      <c r="AZ517" s="55"/>
      <c r="BA517" s="39"/>
      <c r="BB517" s="6"/>
      <c r="BC517" s="10"/>
      <c r="BD517" s="6"/>
      <c r="BE517" s="10"/>
    </row>
    <row r="518" spans="19:57">
      <c r="S518" s="6"/>
      <c r="T518" s="6"/>
      <c r="U518" s="6"/>
      <c r="V518" s="6"/>
      <c r="W518" s="6"/>
      <c r="X518" s="6"/>
      <c r="Y518" s="6"/>
      <c r="AB518" s="55"/>
      <c r="AC518" s="55"/>
      <c r="AD518" s="55"/>
      <c r="AE518" s="55"/>
      <c r="AF518" s="55"/>
      <c r="AG518" s="39"/>
      <c r="AH518" s="39"/>
      <c r="AI518" s="39"/>
      <c r="AJ518" s="55"/>
      <c r="AK518" s="55"/>
      <c r="AL518" s="55"/>
      <c r="AM518" s="55"/>
      <c r="AN518" s="55"/>
      <c r="AO518" s="55"/>
      <c r="AP518" s="39"/>
      <c r="AQ518" s="39"/>
      <c r="AR518" s="39"/>
      <c r="AS518" s="39"/>
      <c r="AT518" s="39"/>
      <c r="AU518" s="39"/>
      <c r="AV518" s="39"/>
      <c r="AW518" s="39"/>
      <c r="AX518" s="55"/>
      <c r="AY518" s="55"/>
      <c r="AZ518" s="55"/>
      <c r="BA518" s="39"/>
      <c r="BB518" s="6"/>
      <c r="BC518" s="10"/>
      <c r="BD518" s="6"/>
      <c r="BE518" s="10"/>
    </row>
    <row r="519" spans="19:57">
      <c r="S519" s="6"/>
      <c r="T519" s="6"/>
      <c r="U519" s="6"/>
      <c r="V519" s="6"/>
      <c r="W519" s="6"/>
      <c r="X519" s="6"/>
      <c r="Y519" s="6"/>
      <c r="AB519" s="55"/>
      <c r="AC519" s="55"/>
      <c r="AD519" s="55"/>
      <c r="AE519" s="55"/>
      <c r="AF519" s="55"/>
      <c r="AG519" s="39"/>
      <c r="AH519" s="39"/>
      <c r="AI519" s="39"/>
      <c r="AJ519" s="55"/>
      <c r="AK519" s="55"/>
      <c r="AL519" s="55"/>
      <c r="AM519" s="55"/>
      <c r="AN519" s="55"/>
      <c r="AO519" s="55"/>
      <c r="AP519" s="39"/>
      <c r="AQ519" s="39"/>
      <c r="AR519" s="39"/>
      <c r="AS519" s="39"/>
      <c r="AT519" s="39"/>
      <c r="AU519" s="39"/>
      <c r="AV519" s="39"/>
      <c r="AW519" s="39"/>
      <c r="AX519" s="55"/>
      <c r="AY519" s="55"/>
      <c r="AZ519" s="55"/>
      <c r="BA519" s="39"/>
      <c r="BB519" s="6"/>
      <c r="BC519" s="10"/>
      <c r="BD519" s="6"/>
      <c r="BE519" s="10"/>
    </row>
    <row r="520" spans="19:57">
      <c r="S520" s="6"/>
      <c r="T520" s="6"/>
      <c r="U520" s="6"/>
      <c r="V520" s="6"/>
      <c r="W520" s="6"/>
      <c r="X520" s="6"/>
      <c r="Y520" s="6"/>
      <c r="AB520" s="55"/>
      <c r="AC520" s="55"/>
      <c r="AD520" s="55"/>
      <c r="AE520" s="55"/>
      <c r="AF520" s="55"/>
      <c r="AG520" s="39"/>
      <c r="AH520" s="39"/>
      <c r="AI520" s="39"/>
      <c r="AJ520" s="55"/>
      <c r="AK520" s="55"/>
      <c r="AL520" s="55"/>
      <c r="AM520" s="55"/>
      <c r="AN520" s="55"/>
      <c r="AO520" s="55"/>
      <c r="AP520" s="39"/>
      <c r="AQ520" s="39"/>
      <c r="AR520" s="39"/>
      <c r="AS520" s="39"/>
      <c r="AT520" s="39"/>
      <c r="AU520" s="39"/>
      <c r="AV520" s="39"/>
      <c r="AW520" s="39"/>
      <c r="AX520" s="55"/>
      <c r="AY520" s="55"/>
      <c r="AZ520" s="55"/>
      <c r="BA520" s="39"/>
      <c r="BB520" s="6"/>
      <c r="BC520" s="10"/>
      <c r="BD520" s="6"/>
      <c r="BE520" s="10"/>
    </row>
    <row r="521" spans="19:57">
      <c r="S521" s="6"/>
      <c r="T521" s="6"/>
      <c r="U521" s="6"/>
      <c r="V521" s="6"/>
      <c r="W521" s="6"/>
      <c r="X521" s="6"/>
      <c r="Y521" s="6"/>
      <c r="AB521" s="55"/>
      <c r="AC521" s="55"/>
      <c r="AD521" s="55"/>
      <c r="AE521" s="55"/>
      <c r="AF521" s="55"/>
      <c r="AG521" s="39"/>
      <c r="AH521" s="39"/>
      <c r="AI521" s="39"/>
      <c r="AJ521" s="55"/>
      <c r="AK521" s="55"/>
      <c r="AL521" s="55"/>
      <c r="AM521" s="55"/>
      <c r="AN521" s="55"/>
      <c r="AO521" s="55"/>
      <c r="AP521" s="39"/>
      <c r="AQ521" s="39"/>
      <c r="AR521" s="39"/>
      <c r="AS521" s="39"/>
      <c r="AT521" s="39"/>
      <c r="AU521" s="39"/>
      <c r="AV521" s="39"/>
      <c r="AW521" s="39"/>
      <c r="AX521" s="55"/>
      <c r="AY521" s="55"/>
      <c r="AZ521" s="55"/>
      <c r="BA521" s="39"/>
      <c r="BB521" s="6"/>
      <c r="BC521" s="10"/>
      <c r="BD521" s="6"/>
      <c r="BE521" s="10"/>
    </row>
    <row r="522" spans="19:57">
      <c r="S522" s="6"/>
      <c r="T522" s="6"/>
      <c r="U522" s="6"/>
      <c r="V522" s="6"/>
      <c r="W522" s="6"/>
      <c r="X522" s="6"/>
      <c r="Y522" s="6"/>
      <c r="AB522" s="55"/>
      <c r="AC522" s="55"/>
      <c r="AD522" s="55"/>
      <c r="AE522" s="55"/>
      <c r="AF522" s="55"/>
      <c r="AG522" s="39"/>
      <c r="AH522" s="39"/>
      <c r="AI522" s="39"/>
      <c r="AJ522" s="55"/>
      <c r="AK522" s="55"/>
      <c r="AL522" s="55"/>
      <c r="AM522" s="55"/>
      <c r="AN522" s="55"/>
      <c r="AO522" s="55"/>
      <c r="AP522" s="39"/>
      <c r="AQ522" s="39"/>
      <c r="AR522" s="39"/>
      <c r="AS522" s="39"/>
      <c r="AT522" s="39"/>
      <c r="AU522" s="39"/>
      <c r="AV522" s="39"/>
      <c r="AW522" s="39"/>
      <c r="AX522" s="55"/>
      <c r="AY522" s="55"/>
      <c r="AZ522" s="55"/>
      <c r="BA522" s="39"/>
      <c r="BB522" s="6"/>
      <c r="BC522" s="10"/>
      <c r="BD522" s="6"/>
      <c r="BE522" s="10"/>
    </row>
    <row r="523" spans="19:57">
      <c r="S523" s="6"/>
      <c r="T523" s="6"/>
      <c r="U523" s="6"/>
      <c r="V523" s="6"/>
      <c r="W523" s="6"/>
      <c r="X523" s="6"/>
      <c r="Y523" s="6"/>
      <c r="AB523" s="55"/>
      <c r="AC523" s="55"/>
      <c r="AD523" s="55"/>
      <c r="AE523" s="55"/>
      <c r="AF523" s="55"/>
      <c r="AG523" s="39"/>
      <c r="AH523" s="39"/>
      <c r="AI523" s="39"/>
      <c r="AJ523" s="55"/>
      <c r="AK523" s="55"/>
      <c r="AL523" s="55"/>
      <c r="AM523" s="55"/>
      <c r="AN523" s="55"/>
      <c r="AO523" s="55"/>
      <c r="AP523" s="39"/>
      <c r="AQ523" s="39"/>
      <c r="AR523" s="39"/>
      <c r="AS523" s="39"/>
      <c r="AT523" s="39"/>
      <c r="AU523" s="39"/>
      <c r="AV523" s="39"/>
      <c r="AW523" s="39"/>
      <c r="AX523" s="55"/>
      <c r="AY523" s="55"/>
      <c r="AZ523" s="55"/>
      <c r="BA523" s="39"/>
      <c r="BB523" s="6"/>
      <c r="BC523" s="10"/>
      <c r="BD523" s="6"/>
      <c r="BE523" s="10"/>
    </row>
    <row r="524" spans="19:57">
      <c r="S524" s="6"/>
      <c r="T524" s="6"/>
      <c r="U524" s="6"/>
      <c r="V524" s="6"/>
      <c r="W524" s="6"/>
      <c r="X524" s="6"/>
      <c r="Y524" s="6"/>
      <c r="AB524" s="55"/>
      <c r="AC524" s="55"/>
      <c r="AD524" s="55"/>
      <c r="AE524" s="55"/>
      <c r="AF524" s="55"/>
      <c r="AG524" s="39"/>
      <c r="AH524" s="39"/>
      <c r="AI524" s="39"/>
      <c r="AJ524" s="55"/>
      <c r="AK524" s="55"/>
      <c r="AL524" s="55"/>
      <c r="AM524" s="55"/>
      <c r="AN524" s="55"/>
      <c r="AO524" s="55"/>
      <c r="AP524" s="39"/>
      <c r="AQ524" s="39"/>
      <c r="AR524" s="39"/>
      <c r="AS524" s="39"/>
      <c r="AT524" s="39"/>
      <c r="AU524" s="39"/>
      <c r="AV524" s="39"/>
      <c r="AW524" s="39"/>
      <c r="AX524" s="55"/>
      <c r="AY524" s="55"/>
      <c r="AZ524" s="55"/>
      <c r="BA524" s="39"/>
      <c r="BB524" s="6"/>
      <c r="BC524" s="10"/>
      <c r="BD524" s="6"/>
      <c r="BE524" s="10"/>
    </row>
    <row r="525" spans="19:57">
      <c r="S525" s="6"/>
      <c r="T525" s="6"/>
      <c r="U525" s="6"/>
      <c r="V525" s="6"/>
      <c r="W525" s="6"/>
      <c r="X525" s="6"/>
      <c r="Y525" s="6"/>
      <c r="AB525" s="55"/>
      <c r="AC525" s="55"/>
      <c r="AD525" s="55"/>
      <c r="AE525" s="55"/>
      <c r="AF525" s="55"/>
      <c r="AG525" s="39"/>
      <c r="AH525" s="39"/>
      <c r="AI525" s="39"/>
      <c r="AJ525" s="55"/>
      <c r="AK525" s="55"/>
      <c r="AL525" s="55"/>
      <c r="AM525" s="55"/>
      <c r="AN525" s="55"/>
      <c r="AO525" s="55"/>
      <c r="AP525" s="39"/>
      <c r="AQ525" s="39"/>
      <c r="AR525" s="39"/>
      <c r="AS525" s="39"/>
      <c r="AT525" s="39"/>
      <c r="AU525" s="39"/>
      <c r="AV525" s="39"/>
      <c r="AW525" s="39"/>
      <c r="AX525" s="55"/>
      <c r="AY525" s="55"/>
      <c r="AZ525" s="55"/>
      <c r="BA525" s="39"/>
      <c r="BB525" s="6"/>
      <c r="BC525" s="10"/>
      <c r="BD525" s="6"/>
      <c r="BE525" s="10"/>
    </row>
    <row r="526" spans="19:57">
      <c r="S526" s="6"/>
      <c r="T526" s="6"/>
      <c r="U526" s="6"/>
      <c r="V526" s="6"/>
      <c r="W526" s="6"/>
      <c r="X526" s="6"/>
      <c r="Y526" s="6"/>
      <c r="AB526" s="55"/>
      <c r="AC526" s="55"/>
      <c r="AD526" s="55"/>
      <c r="AE526" s="55"/>
      <c r="AF526" s="55"/>
      <c r="AG526" s="39"/>
      <c r="AH526" s="39"/>
      <c r="AI526" s="39"/>
      <c r="AJ526" s="55"/>
      <c r="AK526" s="55"/>
      <c r="AL526" s="55"/>
      <c r="AM526" s="55"/>
      <c r="AN526" s="55"/>
      <c r="AO526" s="55"/>
      <c r="AP526" s="39"/>
      <c r="AQ526" s="39"/>
      <c r="AR526" s="39"/>
      <c r="AS526" s="39"/>
      <c r="AT526" s="39"/>
      <c r="AU526" s="39"/>
      <c r="AV526" s="39"/>
      <c r="AW526" s="39"/>
      <c r="AX526" s="55"/>
      <c r="AY526" s="55"/>
      <c r="AZ526" s="55"/>
      <c r="BA526" s="39"/>
      <c r="BB526" s="6"/>
      <c r="BC526" s="10"/>
      <c r="BD526" s="6"/>
      <c r="BE526" s="10"/>
    </row>
    <row r="527" spans="19:57">
      <c r="S527" s="6"/>
      <c r="T527" s="6"/>
      <c r="U527" s="6"/>
      <c r="V527" s="6"/>
      <c r="W527" s="6"/>
      <c r="X527" s="6"/>
      <c r="Y527" s="6"/>
      <c r="AB527" s="55"/>
      <c r="AC527" s="55"/>
      <c r="AD527" s="55"/>
      <c r="AE527" s="55"/>
      <c r="AF527" s="55"/>
      <c r="AG527" s="39"/>
      <c r="AH527" s="39"/>
      <c r="AI527" s="39"/>
      <c r="AJ527" s="55"/>
      <c r="AK527" s="55"/>
      <c r="AL527" s="55"/>
      <c r="AM527" s="55"/>
      <c r="AN527" s="55"/>
      <c r="AO527" s="55"/>
      <c r="AP527" s="39"/>
      <c r="AQ527" s="39"/>
      <c r="AR527" s="39"/>
      <c r="AS527" s="39"/>
      <c r="AT527" s="39"/>
      <c r="AU527" s="39"/>
      <c r="AV527" s="39"/>
      <c r="AW527" s="39"/>
      <c r="AX527" s="55"/>
      <c r="AY527" s="55"/>
      <c r="AZ527" s="55"/>
      <c r="BA527" s="39"/>
      <c r="BB527" s="6"/>
      <c r="BC527" s="10"/>
      <c r="BD527" s="6"/>
      <c r="BE527" s="10"/>
    </row>
    <row r="528" spans="19:57">
      <c r="S528" s="6"/>
      <c r="T528" s="6"/>
      <c r="U528" s="6"/>
      <c r="V528" s="6"/>
      <c r="W528" s="6"/>
      <c r="X528" s="6"/>
      <c r="Y528" s="6"/>
      <c r="AB528" s="55"/>
      <c r="AC528" s="55"/>
      <c r="AD528" s="55"/>
      <c r="AE528" s="55"/>
      <c r="AF528" s="55"/>
      <c r="AG528" s="39"/>
      <c r="AH528" s="39"/>
      <c r="AI528" s="39"/>
      <c r="AJ528" s="55"/>
      <c r="AK528" s="55"/>
      <c r="AL528" s="55"/>
      <c r="AM528" s="55"/>
      <c r="AN528" s="55"/>
      <c r="AO528" s="55"/>
      <c r="AP528" s="39"/>
      <c r="AQ528" s="39"/>
      <c r="AR528" s="39"/>
      <c r="AS528" s="39"/>
      <c r="AT528" s="39"/>
      <c r="AU528" s="39"/>
      <c r="AV528" s="39"/>
      <c r="AW528" s="39"/>
      <c r="AX528" s="55"/>
      <c r="AY528" s="55"/>
      <c r="AZ528" s="55"/>
      <c r="BA528" s="39"/>
      <c r="BB528" s="6"/>
      <c r="BC528" s="10"/>
      <c r="BD528" s="6"/>
      <c r="BE528" s="10"/>
    </row>
    <row r="529" spans="19:57">
      <c r="S529" s="6"/>
      <c r="T529" s="6"/>
      <c r="U529" s="6"/>
      <c r="V529" s="6"/>
      <c r="W529" s="6"/>
      <c r="X529" s="6"/>
      <c r="Y529" s="6"/>
      <c r="AB529" s="55"/>
      <c r="AC529" s="55"/>
      <c r="AD529" s="55"/>
      <c r="AE529" s="55"/>
      <c r="AF529" s="55"/>
      <c r="AG529" s="39"/>
      <c r="AH529" s="39"/>
      <c r="AI529" s="39"/>
      <c r="AJ529" s="55"/>
      <c r="AK529" s="55"/>
      <c r="AL529" s="55"/>
      <c r="AM529" s="55"/>
      <c r="AN529" s="55"/>
      <c r="AO529" s="55"/>
      <c r="AP529" s="39"/>
      <c r="AQ529" s="39"/>
      <c r="AR529" s="39"/>
      <c r="AS529" s="39"/>
      <c r="AT529" s="39"/>
      <c r="AU529" s="39"/>
      <c r="AV529" s="39"/>
      <c r="AW529" s="39"/>
      <c r="AX529" s="55"/>
      <c r="AY529" s="55"/>
      <c r="AZ529" s="55"/>
      <c r="BA529" s="39"/>
      <c r="BB529" s="6"/>
      <c r="BC529" s="10"/>
      <c r="BD529" s="6"/>
      <c r="BE529" s="10"/>
    </row>
    <row r="530" spans="19:57">
      <c r="S530" s="6"/>
      <c r="T530" s="6"/>
      <c r="U530" s="6"/>
      <c r="V530" s="6"/>
      <c r="W530" s="6"/>
      <c r="X530" s="6"/>
      <c r="Y530" s="6"/>
      <c r="AB530" s="55"/>
      <c r="AC530" s="55"/>
      <c r="AD530" s="55"/>
      <c r="AE530" s="55"/>
      <c r="AF530" s="55"/>
      <c r="AG530" s="39"/>
      <c r="AH530" s="39"/>
      <c r="AI530" s="39"/>
      <c r="AJ530" s="55"/>
      <c r="AK530" s="55"/>
      <c r="AL530" s="55"/>
      <c r="AM530" s="55"/>
      <c r="AN530" s="55"/>
      <c r="AO530" s="55"/>
      <c r="AP530" s="39"/>
      <c r="AQ530" s="39"/>
      <c r="AR530" s="39"/>
      <c r="AS530" s="39"/>
      <c r="AT530" s="39"/>
      <c r="AU530" s="39"/>
      <c r="AV530" s="39"/>
      <c r="AW530" s="39"/>
      <c r="AX530" s="55"/>
      <c r="AY530" s="55"/>
      <c r="AZ530" s="55"/>
      <c r="BA530" s="39"/>
      <c r="BB530" s="6"/>
      <c r="BC530" s="10"/>
      <c r="BD530" s="6"/>
      <c r="BE530" s="10"/>
    </row>
    <row r="531" spans="19:57">
      <c r="S531" s="6"/>
      <c r="T531" s="6"/>
      <c r="U531" s="6"/>
      <c r="V531" s="6"/>
      <c r="W531" s="6"/>
      <c r="X531" s="6"/>
      <c r="Y531" s="6"/>
      <c r="AB531" s="55"/>
      <c r="AC531" s="55"/>
      <c r="AD531" s="55"/>
      <c r="AE531" s="55"/>
      <c r="AF531" s="55"/>
      <c r="AG531" s="39"/>
      <c r="AH531" s="39"/>
      <c r="AI531" s="39"/>
      <c r="AJ531" s="55"/>
      <c r="AK531" s="55"/>
      <c r="AL531" s="55"/>
      <c r="AM531" s="55"/>
      <c r="AN531" s="55"/>
      <c r="AO531" s="55"/>
      <c r="AP531" s="39"/>
      <c r="AQ531" s="39"/>
      <c r="AR531" s="39"/>
      <c r="AS531" s="39"/>
      <c r="AT531" s="39"/>
      <c r="AU531" s="39"/>
      <c r="AV531" s="39"/>
      <c r="AW531" s="39"/>
      <c r="AX531" s="55"/>
      <c r="AY531" s="55"/>
      <c r="AZ531" s="55"/>
      <c r="BA531" s="39"/>
      <c r="BB531" s="6"/>
      <c r="BC531" s="10"/>
      <c r="BD531" s="6"/>
      <c r="BE531" s="10"/>
    </row>
    <row r="532" spans="19:57">
      <c r="S532" s="6"/>
      <c r="T532" s="6"/>
      <c r="U532" s="6"/>
      <c r="V532" s="6"/>
      <c r="W532" s="6"/>
      <c r="X532" s="6"/>
      <c r="Y532" s="6"/>
      <c r="AB532" s="55"/>
      <c r="AC532" s="55"/>
      <c r="AD532" s="55"/>
      <c r="AE532" s="55"/>
      <c r="AF532" s="55"/>
      <c r="AG532" s="39"/>
      <c r="AH532" s="39"/>
      <c r="AI532" s="39"/>
      <c r="AJ532" s="55"/>
      <c r="AK532" s="55"/>
      <c r="AL532" s="55"/>
      <c r="AM532" s="55"/>
      <c r="AN532" s="55"/>
      <c r="AO532" s="55"/>
      <c r="AP532" s="39"/>
      <c r="AQ532" s="39"/>
      <c r="AR532" s="39"/>
      <c r="AS532" s="39"/>
      <c r="AT532" s="39"/>
      <c r="AU532" s="39"/>
      <c r="AV532" s="39"/>
      <c r="AW532" s="39"/>
      <c r="AX532" s="55"/>
      <c r="AY532" s="55"/>
      <c r="AZ532" s="55"/>
      <c r="BA532" s="39"/>
      <c r="BB532" s="6"/>
      <c r="BC532" s="10"/>
      <c r="BD532" s="6"/>
      <c r="BE532" s="10"/>
    </row>
    <row r="533" spans="19:57">
      <c r="S533" s="6"/>
      <c r="T533" s="6"/>
      <c r="U533" s="6"/>
      <c r="V533" s="6"/>
      <c r="W533" s="6"/>
      <c r="X533" s="6"/>
      <c r="Y533" s="6"/>
      <c r="AB533" s="55"/>
      <c r="AC533" s="55"/>
      <c r="AD533" s="55"/>
      <c r="AE533" s="55"/>
      <c r="AF533" s="55"/>
      <c r="AG533" s="39"/>
      <c r="AH533" s="39"/>
      <c r="AI533" s="39"/>
      <c r="AJ533" s="55"/>
      <c r="AK533" s="55"/>
      <c r="AL533" s="55"/>
      <c r="AM533" s="55"/>
      <c r="AN533" s="55"/>
      <c r="AO533" s="55"/>
      <c r="AP533" s="39"/>
      <c r="AQ533" s="39"/>
      <c r="AR533" s="39"/>
      <c r="AS533" s="39"/>
      <c r="AT533" s="39"/>
      <c r="AU533" s="39"/>
      <c r="AV533" s="39"/>
      <c r="AW533" s="39"/>
      <c r="AX533" s="55"/>
      <c r="AY533" s="55"/>
      <c r="AZ533" s="55"/>
      <c r="BA533" s="39"/>
      <c r="BB533" s="6"/>
      <c r="BC533" s="10"/>
      <c r="BD533" s="6"/>
      <c r="BE533" s="10"/>
    </row>
    <row r="534" spans="19:57">
      <c r="S534" s="6"/>
      <c r="T534" s="6"/>
      <c r="U534" s="6"/>
      <c r="V534" s="6"/>
      <c r="W534" s="6"/>
      <c r="X534" s="6"/>
      <c r="Y534" s="6"/>
      <c r="AB534" s="55"/>
      <c r="AC534" s="55"/>
      <c r="AD534" s="55"/>
      <c r="AE534" s="55"/>
      <c r="AF534" s="55"/>
      <c r="AG534" s="39"/>
      <c r="AH534" s="39"/>
      <c r="AI534" s="39"/>
      <c r="AJ534" s="55"/>
      <c r="AK534" s="55"/>
      <c r="AL534" s="55"/>
      <c r="AM534" s="55"/>
      <c r="AN534" s="55"/>
      <c r="AO534" s="55"/>
      <c r="AP534" s="39"/>
      <c r="AQ534" s="39"/>
      <c r="AR534" s="39"/>
      <c r="AS534" s="39"/>
      <c r="AT534" s="39"/>
      <c r="AU534" s="39"/>
      <c r="AV534" s="39"/>
      <c r="AW534" s="39"/>
      <c r="AX534" s="55"/>
      <c r="AY534" s="55"/>
      <c r="AZ534" s="55"/>
      <c r="BA534" s="39"/>
      <c r="BB534" s="6"/>
      <c r="BC534" s="10"/>
      <c r="BD534" s="6"/>
      <c r="BE534" s="10"/>
    </row>
    <row r="535" spans="19:57">
      <c r="S535" s="6"/>
      <c r="T535" s="6"/>
      <c r="U535" s="6"/>
      <c r="V535" s="6"/>
      <c r="W535" s="6"/>
      <c r="X535" s="6"/>
      <c r="Y535" s="6"/>
      <c r="AB535" s="55"/>
      <c r="AC535" s="55"/>
      <c r="AD535" s="55"/>
      <c r="AE535" s="55"/>
      <c r="AF535" s="55"/>
      <c r="AG535" s="39"/>
      <c r="AH535" s="39"/>
      <c r="AI535" s="39"/>
      <c r="AJ535" s="55"/>
      <c r="AK535" s="55"/>
      <c r="AL535" s="55"/>
      <c r="AM535" s="55"/>
      <c r="AN535" s="55"/>
      <c r="AO535" s="55"/>
      <c r="AP535" s="39"/>
      <c r="AQ535" s="39"/>
      <c r="AR535" s="39"/>
      <c r="AS535" s="39"/>
      <c r="AT535" s="39"/>
      <c r="AU535" s="39"/>
      <c r="AV535" s="39"/>
      <c r="AW535" s="39"/>
      <c r="AX535" s="55"/>
      <c r="AY535" s="55"/>
      <c r="AZ535" s="55"/>
      <c r="BA535" s="39"/>
      <c r="BB535" s="6"/>
      <c r="BC535" s="10"/>
      <c r="BD535" s="6"/>
      <c r="BE535" s="10"/>
    </row>
    <row r="536" spans="19:57">
      <c r="S536" s="6"/>
      <c r="T536" s="6"/>
      <c r="U536" s="6"/>
      <c r="V536" s="6"/>
      <c r="W536" s="6"/>
      <c r="X536" s="6"/>
      <c r="Y536" s="6"/>
      <c r="AB536" s="55"/>
      <c r="AC536" s="55"/>
      <c r="AD536" s="55"/>
      <c r="AE536" s="55"/>
      <c r="AF536" s="55"/>
      <c r="AG536" s="39"/>
      <c r="AH536" s="39"/>
      <c r="AI536" s="39"/>
      <c r="AJ536" s="55"/>
      <c r="AK536" s="55"/>
      <c r="AL536" s="55"/>
      <c r="AM536" s="55"/>
      <c r="AN536" s="55"/>
      <c r="AO536" s="55"/>
      <c r="AP536" s="39"/>
      <c r="AQ536" s="39"/>
      <c r="AR536" s="39"/>
      <c r="AS536" s="39"/>
      <c r="AT536" s="39"/>
      <c r="AU536" s="39"/>
      <c r="AV536" s="39"/>
      <c r="AW536" s="39"/>
      <c r="AX536" s="55"/>
      <c r="AY536" s="55"/>
      <c r="AZ536" s="55"/>
      <c r="BA536" s="39"/>
      <c r="BB536" s="6"/>
      <c r="BC536" s="10"/>
      <c r="BD536" s="6"/>
      <c r="BE536" s="10"/>
    </row>
    <row r="537" spans="19:57">
      <c r="S537" s="6"/>
      <c r="T537" s="6"/>
      <c r="U537" s="6"/>
      <c r="V537" s="6"/>
      <c r="W537" s="6"/>
      <c r="X537" s="6"/>
      <c r="Y537" s="6"/>
      <c r="AB537" s="55"/>
      <c r="AC537" s="55"/>
      <c r="AD537" s="55"/>
      <c r="AE537" s="55"/>
      <c r="AF537" s="55"/>
      <c r="AG537" s="39"/>
      <c r="AH537" s="39"/>
      <c r="AI537" s="39"/>
      <c r="AJ537" s="55"/>
      <c r="AK537" s="55"/>
      <c r="AL537" s="55"/>
      <c r="AM537" s="55"/>
      <c r="AN537" s="55"/>
      <c r="AO537" s="55"/>
      <c r="AP537" s="39"/>
      <c r="AQ537" s="39"/>
      <c r="AR537" s="39"/>
      <c r="AS537" s="39"/>
      <c r="AT537" s="39"/>
      <c r="AU537" s="39"/>
      <c r="AV537" s="39"/>
      <c r="AW537" s="39"/>
      <c r="AX537" s="55"/>
      <c r="AY537" s="55"/>
      <c r="AZ537" s="55"/>
      <c r="BA537" s="39"/>
      <c r="BB537" s="6"/>
      <c r="BC537" s="10"/>
      <c r="BD537" s="6"/>
      <c r="BE537" s="10"/>
    </row>
    <row r="538" spans="19:57">
      <c r="S538" s="6"/>
      <c r="T538" s="6"/>
      <c r="U538" s="6"/>
      <c r="V538" s="6"/>
      <c r="W538" s="6"/>
      <c r="X538" s="6"/>
      <c r="Y538" s="6"/>
      <c r="AB538" s="55"/>
      <c r="AC538" s="55"/>
      <c r="AD538" s="55"/>
      <c r="AE538" s="55"/>
      <c r="AF538" s="55"/>
      <c r="AG538" s="39"/>
      <c r="AH538" s="39"/>
      <c r="AI538" s="39"/>
      <c r="AJ538" s="55"/>
      <c r="AK538" s="55"/>
      <c r="AL538" s="55"/>
      <c r="AM538" s="55"/>
      <c r="AN538" s="55"/>
      <c r="AO538" s="55"/>
      <c r="AP538" s="39"/>
      <c r="AQ538" s="39"/>
      <c r="AR538" s="39"/>
      <c r="AS538" s="39"/>
      <c r="AT538" s="39"/>
      <c r="AU538" s="39"/>
      <c r="AV538" s="39"/>
      <c r="AW538" s="39"/>
      <c r="AX538" s="55"/>
      <c r="AY538" s="55"/>
      <c r="AZ538" s="55"/>
      <c r="BA538" s="39"/>
      <c r="BB538" s="6"/>
      <c r="BC538" s="10"/>
      <c r="BD538" s="6"/>
      <c r="BE538" s="10"/>
    </row>
    <row r="539" spans="19:57">
      <c r="S539" s="6"/>
      <c r="T539" s="6"/>
      <c r="U539" s="6"/>
      <c r="V539" s="6"/>
      <c r="W539" s="6"/>
      <c r="X539" s="6"/>
      <c r="Y539" s="6"/>
      <c r="AB539" s="55"/>
      <c r="AC539" s="55"/>
      <c r="AD539" s="55"/>
      <c r="AE539" s="55"/>
      <c r="AF539" s="55"/>
      <c r="AG539" s="39"/>
      <c r="AH539" s="39"/>
      <c r="AI539" s="39"/>
      <c r="AJ539" s="55"/>
      <c r="AK539" s="55"/>
      <c r="AL539" s="55"/>
      <c r="AM539" s="55"/>
      <c r="AN539" s="55"/>
      <c r="AO539" s="55"/>
      <c r="AP539" s="39"/>
      <c r="AQ539" s="39"/>
      <c r="AR539" s="39"/>
      <c r="AS539" s="39"/>
      <c r="AT539" s="39"/>
      <c r="AU539" s="39"/>
      <c r="AV539" s="39"/>
      <c r="AW539" s="39"/>
      <c r="AX539" s="55"/>
      <c r="AY539" s="55"/>
      <c r="AZ539" s="55"/>
      <c r="BA539" s="39"/>
      <c r="BB539" s="6"/>
      <c r="BC539" s="10"/>
      <c r="BD539" s="6"/>
      <c r="BE539" s="10"/>
    </row>
    <row r="540" spans="19:57">
      <c r="S540" s="6"/>
      <c r="T540" s="6"/>
      <c r="U540" s="6"/>
      <c r="V540" s="6"/>
      <c r="W540" s="6"/>
      <c r="X540" s="6"/>
      <c r="Y540" s="6"/>
      <c r="AB540" s="55"/>
      <c r="AC540" s="55"/>
      <c r="AD540" s="55"/>
      <c r="AE540" s="55"/>
      <c r="AF540" s="55"/>
      <c r="AG540" s="39"/>
      <c r="AH540" s="39"/>
      <c r="AI540" s="39"/>
      <c r="AJ540" s="55"/>
      <c r="AK540" s="55"/>
      <c r="AL540" s="55"/>
      <c r="AM540" s="55"/>
      <c r="AN540" s="55"/>
      <c r="AO540" s="55"/>
      <c r="AP540" s="39"/>
      <c r="AQ540" s="39"/>
      <c r="AR540" s="39"/>
      <c r="AS540" s="39"/>
      <c r="AT540" s="39"/>
      <c r="AU540" s="39"/>
      <c r="AV540" s="39"/>
      <c r="AW540" s="39"/>
      <c r="AX540" s="55"/>
      <c r="AY540" s="55"/>
      <c r="AZ540" s="55"/>
      <c r="BA540" s="39"/>
      <c r="BB540" s="6"/>
      <c r="BC540" s="10"/>
      <c r="BD540" s="6"/>
      <c r="BE540" s="10"/>
    </row>
    <row r="541" spans="19:57">
      <c r="S541" s="6"/>
      <c r="T541" s="6"/>
      <c r="U541" s="6"/>
      <c r="V541" s="6"/>
      <c r="W541" s="6"/>
      <c r="X541" s="6"/>
      <c r="Y541" s="6"/>
      <c r="AB541" s="55"/>
      <c r="AC541" s="55"/>
      <c r="AD541" s="55"/>
      <c r="AE541" s="55"/>
      <c r="AF541" s="55"/>
      <c r="AG541" s="39"/>
      <c r="AH541" s="39"/>
      <c r="AI541" s="39"/>
      <c r="AJ541" s="55"/>
      <c r="AK541" s="55"/>
      <c r="AL541" s="55"/>
      <c r="AM541" s="55"/>
      <c r="AN541" s="55"/>
      <c r="AO541" s="55"/>
      <c r="AP541" s="39"/>
      <c r="AQ541" s="39"/>
      <c r="AR541" s="39"/>
      <c r="AS541" s="39"/>
      <c r="AT541" s="39"/>
      <c r="AU541" s="39"/>
      <c r="AV541" s="39"/>
      <c r="AW541" s="39"/>
      <c r="AX541" s="55"/>
      <c r="AY541" s="55"/>
      <c r="AZ541" s="55"/>
      <c r="BA541" s="39"/>
      <c r="BB541" s="6"/>
      <c r="BC541" s="10"/>
      <c r="BD541" s="6"/>
      <c r="BE541" s="10"/>
    </row>
    <row r="542" spans="19:57">
      <c r="S542" s="6"/>
      <c r="T542" s="6"/>
      <c r="U542" s="6"/>
      <c r="V542" s="6"/>
      <c r="W542" s="6"/>
      <c r="X542" s="6"/>
      <c r="Y542" s="6"/>
      <c r="AB542" s="55"/>
      <c r="AC542" s="55"/>
      <c r="AD542" s="55"/>
      <c r="AE542" s="55"/>
      <c r="AF542" s="55"/>
      <c r="AG542" s="39"/>
      <c r="AH542" s="39"/>
      <c r="AI542" s="39"/>
      <c r="AJ542" s="55"/>
      <c r="AK542" s="55"/>
      <c r="AL542" s="55"/>
      <c r="AM542" s="55"/>
      <c r="AN542" s="55"/>
      <c r="AO542" s="55"/>
      <c r="AP542" s="39"/>
      <c r="AQ542" s="39"/>
      <c r="AR542" s="39"/>
      <c r="AS542" s="39"/>
      <c r="AT542" s="39"/>
      <c r="AU542" s="39"/>
      <c r="AV542" s="39"/>
      <c r="AW542" s="39"/>
      <c r="AX542" s="55"/>
      <c r="AY542" s="55"/>
      <c r="AZ542" s="55"/>
      <c r="BA542" s="39"/>
      <c r="BB542" s="6"/>
      <c r="BC542" s="10"/>
      <c r="BD542" s="6"/>
      <c r="BE542" s="10"/>
    </row>
    <row r="543" spans="19:57">
      <c r="S543" s="6"/>
      <c r="T543" s="6"/>
      <c r="U543" s="6"/>
      <c r="V543" s="6"/>
      <c r="W543" s="6"/>
      <c r="X543" s="6"/>
      <c r="Y543" s="6"/>
      <c r="AB543" s="55"/>
      <c r="AC543" s="55"/>
      <c r="AD543" s="55"/>
      <c r="AE543" s="55"/>
      <c r="AF543" s="55"/>
      <c r="AG543" s="39"/>
      <c r="AH543" s="39"/>
      <c r="AI543" s="39"/>
      <c r="AJ543" s="55"/>
      <c r="AK543" s="55"/>
      <c r="AL543" s="55"/>
      <c r="AM543" s="55"/>
      <c r="AN543" s="55"/>
      <c r="AO543" s="55"/>
      <c r="AP543" s="39"/>
      <c r="AQ543" s="39"/>
      <c r="AR543" s="39"/>
      <c r="AS543" s="39"/>
      <c r="AT543" s="39"/>
      <c r="AU543" s="39"/>
      <c r="AV543" s="39"/>
      <c r="AW543" s="39"/>
      <c r="AX543" s="55"/>
      <c r="AY543" s="55"/>
      <c r="AZ543" s="55"/>
      <c r="BA543" s="39"/>
      <c r="BB543" s="6"/>
      <c r="BC543" s="10"/>
      <c r="BD543" s="6"/>
      <c r="BE543" s="10"/>
    </row>
    <row r="544" spans="19:57">
      <c r="S544" s="6"/>
      <c r="T544" s="6"/>
      <c r="U544" s="6"/>
      <c r="V544" s="6"/>
      <c r="W544" s="6"/>
      <c r="X544" s="6"/>
      <c r="Y544" s="6"/>
      <c r="AB544" s="55"/>
      <c r="AC544" s="55"/>
      <c r="AD544" s="55"/>
      <c r="AE544" s="55"/>
      <c r="AF544" s="55"/>
      <c r="AG544" s="39"/>
      <c r="AH544" s="39"/>
      <c r="AI544" s="39"/>
      <c r="AJ544" s="55"/>
      <c r="AK544" s="55"/>
      <c r="AL544" s="55"/>
      <c r="AM544" s="55"/>
      <c r="AN544" s="55"/>
      <c r="AO544" s="55"/>
      <c r="AP544" s="39"/>
      <c r="AQ544" s="39"/>
      <c r="AR544" s="39"/>
      <c r="AS544" s="39"/>
      <c r="AT544" s="39"/>
      <c r="AU544" s="39"/>
      <c r="AV544" s="39"/>
      <c r="AW544" s="39"/>
      <c r="AX544" s="55"/>
      <c r="AY544" s="55"/>
      <c r="AZ544" s="55"/>
      <c r="BA544" s="39"/>
      <c r="BB544" s="6"/>
      <c r="BC544" s="10"/>
      <c r="BD544" s="6"/>
      <c r="BE544" s="10"/>
    </row>
    <row r="545" spans="19:57">
      <c r="S545" s="6"/>
      <c r="T545" s="6"/>
      <c r="U545" s="6"/>
      <c r="V545" s="6"/>
      <c r="W545" s="6"/>
      <c r="X545" s="6"/>
      <c r="Y545" s="6"/>
      <c r="AB545" s="55"/>
      <c r="AC545" s="55"/>
      <c r="AD545" s="55"/>
      <c r="AE545" s="55"/>
      <c r="AF545" s="55"/>
      <c r="AG545" s="39"/>
      <c r="AH545" s="39"/>
      <c r="AI545" s="39"/>
      <c r="AJ545" s="55"/>
      <c r="AK545" s="55"/>
      <c r="AL545" s="55"/>
      <c r="AM545" s="55"/>
      <c r="AN545" s="55"/>
      <c r="AO545" s="55"/>
      <c r="AP545" s="39"/>
      <c r="AQ545" s="39"/>
      <c r="AR545" s="39"/>
      <c r="AS545" s="39"/>
      <c r="AT545" s="39"/>
      <c r="AU545" s="39"/>
      <c r="AV545" s="39"/>
      <c r="AW545" s="39"/>
      <c r="AX545" s="55"/>
      <c r="AY545" s="55"/>
      <c r="AZ545" s="55"/>
      <c r="BA545" s="39"/>
      <c r="BB545" s="6"/>
      <c r="BC545" s="10"/>
      <c r="BD545" s="6"/>
      <c r="BE545" s="10"/>
    </row>
    <row r="546" spans="19:57">
      <c r="S546" s="6"/>
      <c r="T546" s="6"/>
      <c r="U546" s="6"/>
      <c r="V546" s="6"/>
      <c r="W546" s="6"/>
      <c r="X546" s="6"/>
      <c r="Y546" s="6"/>
      <c r="AB546" s="55"/>
      <c r="AC546" s="55"/>
      <c r="AD546" s="55"/>
      <c r="AE546" s="55"/>
      <c r="AF546" s="55"/>
      <c r="AG546" s="39"/>
      <c r="AH546" s="39"/>
      <c r="AI546" s="39"/>
      <c r="AJ546" s="55"/>
      <c r="AK546" s="55"/>
      <c r="AL546" s="55"/>
      <c r="AM546" s="55"/>
      <c r="AN546" s="55"/>
      <c r="AO546" s="55"/>
      <c r="AP546" s="39"/>
      <c r="AQ546" s="39"/>
      <c r="AR546" s="39"/>
      <c r="AS546" s="39"/>
      <c r="AT546" s="39"/>
      <c r="AU546" s="39"/>
      <c r="AV546" s="39"/>
      <c r="AW546" s="39"/>
      <c r="AX546" s="55"/>
      <c r="AY546" s="55"/>
      <c r="AZ546" s="55"/>
      <c r="BA546" s="39"/>
      <c r="BB546" s="6"/>
      <c r="BC546" s="10"/>
      <c r="BD546" s="6"/>
      <c r="BE546" s="10"/>
    </row>
    <row r="547" spans="19:57">
      <c r="S547" s="6"/>
      <c r="T547" s="6"/>
      <c r="U547" s="6"/>
      <c r="V547" s="6"/>
      <c r="W547" s="6"/>
      <c r="X547" s="6"/>
      <c r="Y547" s="6"/>
      <c r="AB547" s="55"/>
      <c r="AC547" s="55"/>
      <c r="AD547" s="55"/>
      <c r="AE547" s="55"/>
      <c r="AF547" s="55"/>
      <c r="AG547" s="39"/>
      <c r="AH547" s="39"/>
      <c r="AI547" s="39"/>
      <c r="AJ547" s="55"/>
      <c r="AK547" s="55"/>
      <c r="AL547" s="55"/>
      <c r="AM547" s="55"/>
      <c r="AN547" s="55"/>
      <c r="AO547" s="55"/>
      <c r="AP547" s="39"/>
      <c r="AQ547" s="39"/>
      <c r="AR547" s="39"/>
      <c r="AS547" s="39"/>
      <c r="AT547" s="39"/>
      <c r="AU547" s="39"/>
      <c r="AV547" s="39"/>
      <c r="AW547" s="39"/>
      <c r="AX547" s="55"/>
      <c r="AY547" s="55"/>
      <c r="AZ547" s="55"/>
      <c r="BA547" s="39"/>
      <c r="BB547" s="6"/>
      <c r="BC547" s="10"/>
      <c r="BD547" s="6"/>
      <c r="BE547" s="10"/>
    </row>
    <row r="548" spans="19:57">
      <c r="S548" s="6"/>
      <c r="T548" s="6"/>
      <c r="U548" s="6"/>
      <c r="V548" s="6"/>
      <c r="W548" s="6"/>
      <c r="X548" s="6"/>
      <c r="Y548" s="6"/>
      <c r="AB548" s="55"/>
      <c r="AC548" s="55"/>
      <c r="AD548" s="55"/>
      <c r="AE548" s="55"/>
      <c r="AF548" s="55"/>
      <c r="AG548" s="39"/>
      <c r="AH548" s="39"/>
      <c r="AI548" s="39"/>
      <c r="AJ548" s="55"/>
      <c r="AK548" s="55"/>
      <c r="AL548" s="55"/>
      <c r="AM548" s="55"/>
      <c r="AN548" s="55"/>
      <c r="AO548" s="55"/>
      <c r="AP548" s="39"/>
      <c r="AQ548" s="39"/>
      <c r="AR548" s="39"/>
      <c r="AS548" s="39"/>
      <c r="AT548" s="39"/>
      <c r="AU548" s="39"/>
      <c r="AV548" s="39"/>
      <c r="AW548" s="39"/>
      <c r="AX548" s="55"/>
      <c r="AY548" s="55"/>
      <c r="AZ548" s="55"/>
      <c r="BA548" s="39"/>
      <c r="BB548" s="6"/>
      <c r="BC548" s="10"/>
      <c r="BD548" s="6"/>
      <c r="BE548" s="10"/>
    </row>
    <row r="549" spans="19:57">
      <c r="S549" s="6"/>
      <c r="T549" s="6"/>
      <c r="U549" s="6"/>
      <c r="V549" s="6"/>
      <c r="W549" s="6"/>
      <c r="X549" s="6"/>
      <c r="Y549" s="6"/>
      <c r="AB549" s="55"/>
      <c r="AC549" s="55"/>
      <c r="AD549" s="55"/>
      <c r="AE549" s="55"/>
      <c r="AF549" s="55"/>
      <c r="AG549" s="39"/>
      <c r="AH549" s="39"/>
      <c r="AI549" s="39"/>
      <c r="AJ549" s="55"/>
      <c r="AK549" s="55"/>
      <c r="AL549" s="55"/>
      <c r="AM549" s="55"/>
      <c r="AN549" s="55"/>
      <c r="AO549" s="55"/>
      <c r="AP549" s="39"/>
      <c r="AQ549" s="39"/>
      <c r="AR549" s="39"/>
      <c r="AS549" s="39"/>
      <c r="AT549" s="39"/>
      <c r="AU549" s="39"/>
      <c r="AV549" s="39"/>
      <c r="AW549" s="39"/>
      <c r="AX549" s="55"/>
      <c r="AY549" s="55"/>
      <c r="AZ549" s="55"/>
      <c r="BA549" s="39"/>
      <c r="BB549" s="6"/>
      <c r="BC549" s="10"/>
      <c r="BD549" s="6"/>
      <c r="BE549" s="10"/>
    </row>
    <row r="550" spans="19:57">
      <c r="S550" s="6"/>
      <c r="T550" s="6"/>
      <c r="U550" s="6"/>
      <c r="V550" s="6"/>
      <c r="W550" s="6"/>
      <c r="X550" s="6"/>
      <c r="Y550" s="6"/>
      <c r="AB550" s="55"/>
      <c r="AC550" s="55"/>
      <c r="AD550" s="55"/>
      <c r="AE550" s="55"/>
      <c r="AF550" s="55"/>
      <c r="AG550" s="39"/>
      <c r="AH550" s="39"/>
      <c r="AI550" s="39"/>
      <c r="AJ550" s="55"/>
      <c r="AK550" s="55"/>
      <c r="AL550" s="55"/>
      <c r="AM550" s="55"/>
      <c r="AN550" s="55"/>
      <c r="AO550" s="55"/>
      <c r="AP550" s="39"/>
      <c r="AQ550" s="39"/>
      <c r="AR550" s="39"/>
      <c r="AS550" s="39"/>
      <c r="AT550" s="39"/>
      <c r="AU550" s="39"/>
      <c r="AV550" s="39"/>
      <c r="AW550" s="39"/>
      <c r="AX550" s="55"/>
      <c r="AY550" s="55"/>
      <c r="AZ550" s="55"/>
      <c r="BA550" s="39"/>
      <c r="BB550" s="6"/>
      <c r="BC550" s="10"/>
      <c r="BD550" s="6"/>
      <c r="BE550" s="10"/>
    </row>
    <row r="551" spans="19:57">
      <c r="S551" s="6"/>
      <c r="T551" s="6"/>
      <c r="U551" s="6"/>
      <c r="V551" s="6"/>
      <c r="W551" s="6"/>
      <c r="X551" s="6"/>
      <c r="Y551" s="6"/>
      <c r="AB551" s="55"/>
      <c r="AC551" s="55"/>
      <c r="AD551" s="55"/>
      <c r="AE551" s="55"/>
      <c r="AF551" s="55"/>
      <c r="AG551" s="39"/>
      <c r="AH551" s="39"/>
      <c r="AI551" s="39"/>
      <c r="AJ551" s="55"/>
      <c r="AK551" s="55"/>
      <c r="AL551" s="55"/>
      <c r="AM551" s="55"/>
      <c r="AN551" s="55"/>
      <c r="AO551" s="55"/>
      <c r="AP551" s="39"/>
      <c r="AQ551" s="39"/>
      <c r="AR551" s="39"/>
      <c r="AS551" s="39"/>
      <c r="AT551" s="39"/>
      <c r="AU551" s="39"/>
      <c r="AV551" s="39"/>
      <c r="AW551" s="39"/>
      <c r="AX551" s="55"/>
      <c r="AY551" s="55"/>
      <c r="AZ551" s="55"/>
      <c r="BA551" s="39"/>
      <c r="BB551" s="6"/>
      <c r="BC551" s="10"/>
      <c r="BD551" s="6"/>
      <c r="BE551" s="10"/>
    </row>
    <row r="552" spans="19:57">
      <c r="S552" s="6"/>
      <c r="T552" s="6"/>
      <c r="U552" s="6"/>
      <c r="V552" s="6"/>
      <c r="W552" s="6"/>
      <c r="X552" s="6"/>
      <c r="Y552" s="6"/>
      <c r="AB552" s="55"/>
      <c r="AC552" s="55"/>
      <c r="AD552" s="55"/>
      <c r="AE552" s="55"/>
      <c r="AF552" s="55"/>
      <c r="AG552" s="39"/>
      <c r="AH552" s="39"/>
      <c r="AI552" s="39"/>
      <c r="AJ552" s="55"/>
      <c r="AK552" s="55"/>
      <c r="AL552" s="55"/>
      <c r="AM552" s="55"/>
      <c r="AN552" s="55"/>
      <c r="AO552" s="55"/>
      <c r="AP552" s="39"/>
      <c r="AQ552" s="39"/>
      <c r="AR552" s="39"/>
      <c r="AS552" s="39"/>
      <c r="AT552" s="39"/>
      <c r="AU552" s="39"/>
      <c r="AV552" s="39"/>
      <c r="AW552" s="39"/>
      <c r="AX552" s="55"/>
      <c r="AY552" s="55"/>
      <c r="AZ552" s="55"/>
      <c r="BA552" s="39"/>
      <c r="BB552" s="6"/>
      <c r="BC552" s="10"/>
      <c r="BD552" s="6"/>
      <c r="BE552" s="10"/>
    </row>
    <row r="553" spans="19:57">
      <c r="S553" s="6"/>
      <c r="T553" s="6"/>
      <c r="U553" s="6"/>
      <c r="V553" s="6"/>
      <c r="W553" s="6"/>
      <c r="X553" s="6"/>
      <c r="Y553" s="6"/>
      <c r="AB553" s="55"/>
      <c r="AC553" s="55"/>
      <c r="AD553" s="55"/>
      <c r="AE553" s="55"/>
      <c r="AF553" s="55"/>
      <c r="AG553" s="39"/>
      <c r="AH553" s="39"/>
      <c r="AI553" s="39"/>
      <c r="AJ553" s="55"/>
      <c r="AK553" s="55"/>
      <c r="AL553" s="55"/>
      <c r="AM553" s="55"/>
      <c r="AN553" s="55"/>
      <c r="AO553" s="55"/>
      <c r="AP553" s="39"/>
      <c r="AQ553" s="39"/>
      <c r="AR553" s="39"/>
      <c r="AS553" s="39"/>
      <c r="AT553" s="39"/>
      <c r="AU553" s="39"/>
      <c r="AV553" s="39"/>
      <c r="AW553" s="39"/>
      <c r="AX553" s="55"/>
      <c r="AY553" s="55"/>
      <c r="AZ553" s="55"/>
      <c r="BA553" s="39"/>
      <c r="BB553" s="6"/>
      <c r="BC553" s="10"/>
      <c r="BD553" s="6"/>
      <c r="BE553" s="10"/>
    </row>
    <row r="554" spans="19:57">
      <c r="S554" s="6"/>
      <c r="T554" s="6"/>
      <c r="U554" s="6"/>
      <c r="V554" s="6"/>
      <c r="W554" s="6"/>
      <c r="X554" s="6"/>
      <c r="Y554" s="6"/>
      <c r="AB554" s="55"/>
      <c r="AC554" s="55"/>
      <c r="AD554" s="55"/>
      <c r="AE554" s="55"/>
      <c r="AF554" s="55"/>
      <c r="AG554" s="39"/>
      <c r="AH554" s="39"/>
      <c r="AI554" s="39"/>
      <c r="AJ554" s="55"/>
      <c r="AK554" s="55"/>
      <c r="AL554" s="55"/>
      <c r="AM554" s="55"/>
      <c r="AN554" s="55"/>
      <c r="AO554" s="55"/>
      <c r="AP554" s="39"/>
      <c r="AQ554" s="39"/>
      <c r="AR554" s="39"/>
      <c r="AS554" s="39"/>
      <c r="AT554" s="39"/>
      <c r="AU554" s="39"/>
      <c r="AV554" s="39"/>
      <c r="AW554" s="39"/>
      <c r="AX554" s="55"/>
      <c r="AY554" s="55"/>
      <c r="AZ554" s="55"/>
      <c r="BA554" s="39"/>
      <c r="BB554" s="6"/>
      <c r="BC554" s="10"/>
      <c r="BD554" s="6"/>
      <c r="BE554" s="10"/>
    </row>
    <row r="555" spans="19:57">
      <c r="S555" s="6"/>
      <c r="T555" s="6"/>
      <c r="U555" s="6"/>
      <c r="V555" s="6"/>
      <c r="W555" s="6"/>
      <c r="X555" s="6"/>
      <c r="Y555" s="6"/>
      <c r="AB555" s="55"/>
      <c r="AC555" s="55"/>
      <c r="AD555" s="55"/>
      <c r="AE555" s="55"/>
      <c r="AF555" s="55"/>
      <c r="AG555" s="39"/>
      <c r="AH555" s="39"/>
      <c r="AI555" s="39"/>
      <c r="AJ555" s="55"/>
      <c r="AK555" s="55"/>
      <c r="AL555" s="55"/>
      <c r="AM555" s="55"/>
      <c r="AN555" s="55"/>
      <c r="AO555" s="55"/>
      <c r="AP555" s="39"/>
      <c r="AQ555" s="39"/>
      <c r="AR555" s="39"/>
      <c r="AS555" s="39"/>
      <c r="AT555" s="39"/>
      <c r="AU555" s="39"/>
      <c r="AV555" s="39"/>
      <c r="AW555" s="39"/>
      <c r="AX555" s="55"/>
      <c r="AY555" s="55"/>
      <c r="AZ555" s="55"/>
      <c r="BA555" s="39"/>
      <c r="BB555" s="6"/>
      <c r="BC555" s="10"/>
      <c r="BD555" s="6"/>
      <c r="BE555" s="10"/>
    </row>
    <row r="556" spans="19:57">
      <c r="S556" s="6"/>
      <c r="T556" s="6"/>
      <c r="U556" s="6"/>
      <c r="V556" s="6"/>
      <c r="W556" s="6"/>
      <c r="X556" s="6"/>
      <c r="Y556" s="6"/>
      <c r="AB556" s="55"/>
      <c r="AC556" s="55"/>
      <c r="AD556" s="55"/>
      <c r="AE556" s="55"/>
      <c r="AF556" s="55"/>
      <c r="AG556" s="39"/>
      <c r="AH556" s="39"/>
      <c r="AI556" s="39"/>
      <c r="AJ556" s="55"/>
      <c r="AK556" s="55"/>
      <c r="AL556" s="55"/>
      <c r="AM556" s="55"/>
      <c r="AN556" s="55"/>
      <c r="AO556" s="55"/>
      <c r="AP556" s="39"/>
      <c r="AQ556" s="39"/>
      <c r="AR556" s="39"/>
      <c r="AS556" s="39"/>
      <c r="AT556" s="39"/>
      <c r="AU556" s="39"/>
      <c r="AV556" s="39"/>
      <c r="AW556" s="39"/>
      <c r="AX556" s="55"/>
      <c r="AY556" s="55"/>
      <c r="AZ556" s="55"/>
      <c r="BA556" s="39"/>
      <c r="BB556" s="6"/>
      <c r="BC556" s="10"/>
      <c r="BD556" s="6"/>
      <c r="BE556" s="10"/>
    </row>
    <row r="557" spans="19:57">
      <c r="S557" s="6"/>
      <c r="T557" s="6"/>
      <c r="U557" s="6"/>
      <c r="V557" s="6"/>
      <c r="W557" s="6"/>
      <c r="X557" s="6"/>
      <c r="Y557" s="6"/>
      <c r="AB557" s="55"/>
      <c r="AC557" s="55"/>
      <c r="AD557" s="55"/>
      <c r="AE557" s="55"/>
      <c r="AF557" s="55"/>
      <c r="AG557" s="39"/>
      <c r="AH557" s="39"/>
      <c r="AI557" s="39"/>
      <c r="AJ557" s="55"/>
      <c r="AK557" s="55"/>
      <c r="AL557" s="55"/>
      <c r="AM557" s="55"/>
      <c r="AN557" s="55"/>
      <c r="AO557" s="55"/>
      <c r="AP557" s="39"/>
      <c r="AQ557" s="39"/>
      <c r="AR557" s="39"/>
      <c r="AS557" s="39"/>
      <c r="AT557" s="39"/>
      <c r="AU557" s="39"/>
      <c r="AV557" s="39"/>
      <c r="AW557" s="39"/>
      <c r="AX557" s="55"/>
      <c r="AY557" s="55"/>
      <c r="AZ557" s="55"/>
      <c r="BA557" s="39"/>
      <c r="BB557" s="6"/>
      <c r="BC557" s="10"/>
      <c r="BD557" s="6"/>
      <c r="BE557" s="10"/>
    </row>
    <row r="558" spans="19:57">
      <c r="S558" s="6"/>
      <c r="T558" s="6"/>
      <c r="U558" s="6"/>
      <c r="V558" s="6"/>
      <c r="W558" s="6"/>
      <c r="X558" s="6"/>
      <c r="Y558" s="6"/>
      <c r="AB558" s="55"/>
      <c r="AC558" s="55"/>
      <c r="AD558" s="55"/>
      <c r="AE558" s="55"/>
      <c r="AF558" s="55"/>
      <c r="AG558" s="39"/>
      <c r="AH558" s="39"/>
      <c r="AI558" s="39"/>
      <c r="AJ558" s="55"/>
      <c r="AK558" s="55"/>
      <c r="AL558" s="55"/>
      <c r="AM558" s="55"/>
      <c r="AN558" s="55"/>
      <c r="AO558" s="55"/>
      <c r="AP558" s="39"/>
      <c r="AQ558" s="39"/>
      <c r="AR558" s="39"/>
      <c r="AS558" s="39"/>
      <c r="AT558" s="39"/>
      <c r="AU558" s="39"/>
      <c r="AV558" s="39"/>
      <c r="AW558" s="39"/>
      <c r="AX558" s="55"/>
      <c r="AY558" s="55"/>
      <c r="AZ558" s="55"/>
      <c r="BA558" s="39"/>
      <c r="BB558" s="6"/>
      <c r="BC558" s="10"/>
      <c r="BD558" s="6"/>
      <c r="BE558" s="10"/>
    </row>
    <row r="559" spans="19:57">
      <c r="S559" s="6"/>
      <c r="T559" s="6"/>
      <c r="U559" s="6"/>
      <c r="V559" s="6"/>
      <c r="W559" s="6"/>
      <c r="X559" s="6"/>
      <c r="Y559" s="6"/>
      <c r="AB559" s="55"/>
      <c r="AC559" s="55"/>
      <c r="AD559" s="55"/>
      <c r="AE559" s="55"/>
      <c r="AF559" s="55"/>
      <c r="AG559" s="39"/>
      <c r="AH559" s="39"/>
      <c r="AI559" s="39"/>
      <c r="AJ559" s="55"/>
      <c r="AK559" s="55"/>
      <c r="AL559" s="55"/>
      <c r="AM559" s="55"/>
      <c r="AN559" s="55"/>
      <c r="AO559" s="55"/>
      <c r="AP559" s="39"/>
      <c r="AQ559" s="39"/>
      <c r="AR559" s="39"/>
      <c r="AS559" s="39"/>
      <c r="AT559" s="39"/>
      <c r="AU559" s="39"/>
      <c r="AV559" s="39"/>
      <c r="AW559" s="39"/>
      <c r="AX559" s="55"/>
      <c r="AY559" s="55"/>
      <c r="AZ559" s="55"/>
      <c r="BA559" s="39"/>
      <c r="BB559" s="6"/>
      <c r="BC559" s="10"/>
      <c r="BD559" s="6"/>
      <c r="BE559" s="10"/>
    </row>
    <row r="560" spans="19:57">
      <c r="S560" s="6"/>
      <c r="T560" s="6"/>
      <c r="U560" s="6"/>
      <c r="V560" s="6"/>
      <c r="W560" s="6"/>
      <c r="X560" s="6"/>
      <c r="Y560" s="6"/>
      <c r="AB560" s="55"/>
      <c r="AC560" s="55"/>
      <c r="AD560" s="55"/>
      <c r="AE560" s="55"/>
      <c r="AF560" s="55"/>
      <c r="AG560" s="39"/>
      <c r="AH560" s="39"/>
      <c r="AI560" s="39"/>
      <c r="AJ560" s="55"/>
      <c r="AK560" s="55"/>
      <c r="AL560" s="55"/>
      <c r="AM560" s="55"/>
      <c r="AN560" s="55"/>
      <c r="AO560" s="55"/>
      <c r="AP560" s="39"/>
      <c r="AQ560" s="39"/>
      <c r="AR560" s="39"/>
      <c r="AS560" s="39"/>
      <c r="AT560" s="39"/>
      <c r="AU560" s="39"/>
      <c r="AV560" s="39"/>
      <c r="AW560" s="39"/>
      <c r="AX560" s="55"/>
      <c r="AY560" s="55"/>
      <c r="AZ560" s="55"/>
      <c r="BA560" s="39"/>
      <c r="BB560" s="6"/>
      <c r="BC560" s="10"/>
      <c r="BD560" s="6"/>
      <c r="BE560" s="10"/>
    </row>
    <row r="561" spans="19:57">
      <c r="S561" s="6"/>
      <c r="T561" s="6"/>
      <c r="U561" s="6"/>
      <c r="V561" s="6"/>
      <c r="W561" s="6"/>
      <c r="X561" s="6"/>
      <c r="Y561" s="6"/>
      <c r="AB561" s="55"/>
      <c r="AC561" s="55"/>
      <c r="AD561" s="55"/>
      <c r="AE561" s="55"/>
      <c r="AF561" s="55"/>
      <c r="AG561" s="39"/>
      <c r="AH561" s="39"/>
      <c r="AI561" s="39"/>
      <c r="AJ561" s="55"/>
      <c r="AK561" s="55"/>
      <c r="AL561" s="55"/>
      <c r="AM561" s="55"/>
      <c r="AN561" s="55"/>
      <c r="AO561" s="55"/>
      <c r="AP561" s="39"/>
      <c r="AQ561" s="39"/>
      <c r="AR561" s="39"/>
      <c r="AS561" s="39"/>
      <c r="AT561" s="39"/>
      <c r="AU561" s="39"/>
      <c r="AV561" s="39"/>
      <c r="AW561" s="39"/>
      <c r="AX561" s="55"/>
      <c r="AY561" s="55"/>
      <c r="AZ561" s="55"/>
      <c r="BA561" s="39"/>
      <c r="BB561" s="6"/>
      <c r="BC561" s="10"/>
      <c r="BD561" s="6"/>
      <c r="BE561" s="10"/>
    </row>
    <row r="562" spans="19:57">
      <c r="S562" s="6"/>
      <c r="T562" s="6"/>
      <c r="U562" s="6"/>
      <c r="V562" s="6"/>
      <c r="W562" s="6"/>
      <c r="X562" s="6"/>
      <c r="Y562" s="6"/>
      <c r="AB562" s="55"/>
      <c r="AC562" s="55"/>
      <c r="AD562" s="55"/>
      <c r="AE562" s="55"/>
      <c r="AF562" s="55"/>
      <c r="AG562" s="39"/>
      <c r="AH562" s="39"/>
      <c r="AI562" s="39"/>
      <c r="AJ562" s="55"/>
      <c r="AK562" s="55"/>
      <c r="AL562" s="55"/>
      <c r="AM562" s="55"/>
      <c r="AN562" s="55"/>
      <c r="AO562" s="55"/>
      <c r="AP562" s="39"/>
      <c r="AQ562" s="39"/>
      <c r="AR562" s="39"/>
      <c r="AS562" s="39"/>
      <c r="AT562" s="39"/>
      <c r="AU562" s="39"/>
      <c r="AV562" s="39"/>
      <c r="AW562" s="39"/>
      <c r="AX562" s="55"/>
      <c r="AY562" s="55"/>
      <c r="AZ562" s="55"/>
      <c r="BA562" s="39"/>
      <c r="BB562" s="6"/>
      <c r="BC562" s="10"/>
      <c r="BD562" s="6"/>
      <c r="BE562" s="10"/>
    </row>
    <row r="563" spans="19:57">
      <c r="S563" s="6"/>
      <c r="T563" s="6"/>
      <c r="U563" s="6"/>
      <c r="V563" s="6"/>
      <c r="W563" s="6"/>
      <c r="X563" s="6"/>
      <c r="Y563" s="6"/>
      <c r="AB563" s="55"/>
      <c r="AC563" s="55"/>
      <c r="AD563" s="55"/>
      <c r="AE563" s="55"/>
      <c r="AF563" s="55"/>
      <c r="AG563" s="39"/>
      <c r="AH563" s="39"/>
      <c r="AI563" s="39"/>
      <c r="AJ563" s="55"/>
      <c r="AK563" s="55"/>
      <c r="AL563" s="55"/>
      <c r="AM563" s="55"/>
      <c r="AN563" s="55"/>
      <c r="AO563" s="55"/>
      <c r="AP563" s="39"/>
      <c r="AQ563" s="39"/>
      <c r="AR563" s="39"/>
      <c r="AS563" s="39"/>
      <c r="AT563" s="39"/>
      <c r="AU563" s="39"/>
      <c r="AV563" s="39"/>
      <c r="AW563" s="39"/>
      <c r="AX563" s="55"/>
      <c r="AY563" s="55"/>
      <c r="AZ563" s="55"/>
      <c r="BA563" s="39"/>
      <c r="BB563" s="6"/>
      <c r="BC563" s="10"/>
      <c r="BD563" s="6"/>
      <c r="BE563" s="10"/>
    </row>
    <row r="564" spans="19:57">
      <c r="S564" s="6"/>
      <c r="T564" s="6"/>
      <c r="U564" s="6"/>
      <c r="V564" s="6"/>
      <c r="W564" s="6"/>
      <c r="X564" s="6"/>
      <c r="Y564" s="6"/>
      <c r="AB564" s="55"/>
      <c r="AC564" s="55"/>
      <c r="AD564" s="55"/>
      <c r="AE564" s="55"/>
      <c r="AF564" s="55"/>
      <c r="AG564" s="39"/>
      <c r="AH564" s="39"/>
      <c r="AI564" s="39"/>
      <c r="AJ564" s="55"/>
      <c r="AK564" s="55"/>
      <c r="AL564" s="55"/>
      <c r="AM564" s="55"/>
      <c r="AN564" s="55"/>
      <c r="AO564" s="55"/>
      <c r="AP564" s="39"/>
      <c r="AQ564" s="39"/>
      <c r="AR564" s="39"/>
      <c r="AS564" s="39"/>
      <c r="AT564" s="39"/>
      <c r="AU564" s="39"/>
      <c r="AV564" s="39"/>
      <c r="AW564" s="39"/>
      <c r="AX564" s="55"/>
      <c r="AY564" s="55"/>
      <c r="AZ564" s="55"/>
      <c r="BA564" s="39"/>
      <c r="BB564" s="6"/>
      <c r="BC564" s="10"/>
      <c r="BD564" s="6"/>
      <c r="BE564" s="10"/>
    </row>
    <row r="565" spans="19:57">
      <c r="S565" s="6"/>
      <c r="T565" s="6"/>
      <c r="U565" s="6"/>
      <c r="V565" s="6"/>
      <c r="W565" s="6"/>
      <c r="X565" s="6"/>
      <c r="Y565" s="6"/>
      <c r="AB565" s="55"/>
      <c r="AC565" s="55"/>
      <c r="AD565" s="55"/>
      <c r="AE565" s="55"/>
      <c r="AF565" s="55"/>
      <c r="AG565" s="39"/>
      <c r="AH565" s="39"/>
      <c r="AI565" s="39"/>
      <c r="AJ565" s="55"/>
      <c r="AK565" s="55"/>
      <c r="AL565" s="55"/>
      <c r="AM565" s="55"/>
      <c r="AN565" s="55"/>
      <c r="AO565" s="55"/>
      <c r="AP565" s="39"/>
      <c r="AQ565" s="39"/>
      <c r="AR565" s="39"/>
      <c r="AS565" s="39"/>
      <c r="AT565" s="39"/>
      <c r="AU565" s="39"/>
      <c r="AV565" s="39"/>
      <c r="AW565" s="39"/>
      <c r="AX565" s="55"/>
      <c r="AY565" s="55"/>
      <c r="AZ565" s="55"/>
      <c r="BA565" s="39"/>
      <c r="BB565" s="6"/>
      <c r="BC565" s="10"/>
      <c r="BD565" s="6"/>
      <c r="BE565" s="10"/>
    </row>
    <row r="566" spans="19:57">
      <c r="S566" s="6"/>
      <c r="T566" s="6"/>
      <c r="U566" s="6"/>
      <c r="V566" s="6"/>
      <c r="W566" s="6"/>
      <c r="X566" s="6"/>
      <c r="Y566" s="6"/>
      <c r="AB566" s="55"/>
      <c r="AC566" s="55"/>
      <c r="AD566" s="55"/>
      <c r="AE566" s="55"/>
      <c r="AF566" s="55"/>
      <c r="AG566" s="39"/>
      <c r="AH566" s="39"/>
      <c r="AI566" s="39"/>
      <c r="AJ566" s="55"/>
      <c r="AK566" s="55"/>
      <c r="AL566" s="55"/>
      <c r="AM566" s="55"/>
      <c r="AN566" s="55"/>
      <c r="AO566" s="55"/>
      <c r="AP566" s="39"/>
      <c r="AQ566" s="39"/>
      <c r="AR566" s="39"/>
      <c r="AS566" s="39"/>
      <c r="AT566" s="39"/>
      <c r="AU566" s="39"/>
      <c r="AV566" s="39"/>
      <c r="AW566" s="39"/>
      <c r="AX566" s="55"/>
      <c r="AY566" s="55"/>
      <c r="AZ566" s="55"/>
      <c r="BA566" s="39"/>
      <c r="BB566" s="6"/>
      <c r="BC566" s="10"/>
      <c r="BD566" s="6"/>
      <c r="BE566" s="10"/>
    </row>
    <row r="567" spans="19:57">
      <c r="S567" s="6"/>
      <c r="T567" s="6"/>
      <c r="U567" s="6"/>
      <c r="V567" s="6"/>
      <c r="W567" s="6"/>
      <c r="X567" s="6"/>
      <c r="Y567" s="6"/>
      <c r="AB567" s="55"/>
      <c r="AC567" s="55"/>
      <c r="AD567" s="55"/>
      <c r="AE567" s="55"/>
      <c r="AF567" s="55"/>
      <c r="AG567" s="39"/>
      <c r="AH567" s="39"/>
      <c r="AI567" s="39"/>
      <c r="AJ567" s="55"/>
      <c r="AK567" s="55"/>
      <c r="AL567" s="55"/>
      <c r="AM567" s="55"/>
      <c r="AN567" s="55"/>
      <c r="AO567" s="55"/>
      <c r="AP567" s="39"/>
      <c r="AQ567" s="39"/>
      <c r="AR567" s="39"/>
      <c r="AS567" s="39"/>
      <c r="AT567" s="39"/>
      <c r="AU567" s="39"/>
      <c r="AV567" s="39"/>
      <c r="AW567" s="39"/>
      <c r="AX567" s="55"/>
      <c r="AY567" s="55"/>
      <c r="AZ567" s="55"/>
      <c r="BA567" s="39"/>
      <c r="BB567" s="6"/>
      <c r="BC567" s="10"/>
      <c r="BD567" s="6"/>
      <c r="BE567" s="10"/>
    </row>
    <row r="568" spans="19:57">
      <c r="S568" s="6"/>
      <c r="T568" s="6"/>
      <c r="U568" s="6"/>
      <c r="V568" s="6"/>
      <c r="W568" s="6"/>
      <c r="X568" s="6"/>
      <c r="Y568" s="6"/>
      <c r="AB568" s="55"/>
      <c r="AC568" s="55"/>
      <c r="AD568" s="55"/>
      <c r="AE568" s="55"/>
      <c r="AF568" s="55"/>
      <c r="AG568" s="39"/>
      <c r="AH568" s="39"/>
      <c r="AI568" s="39"/>
      <c r="AJ568" s="55"/>
      <c r="AK568" s="55"/>
      <c r="AL568" s="55"/>
      <c r="AM568" s="55"/>
      <c r="AN568" s="55"/>
      <c r="AO568" s="55"/>
      <c r="AP568" s="39"/>
      <c r="AQ568" s="39"/>
      <c r="AR568" s="39"/>
      <c r="AS568" s="39"/>
      <c r="AT568" s="39"/>
      <c r="AU568" s="39"/>
      <c r="AV568" s="39"/>
      <c r="AW568" s="39"/>
      <c r="AX568" s="55"/>
      <c r="AY568" s="55"/>
      <c r="AZ568" s="55"/>
      <c r="BA568" s="39"/>
      <c r="BB568" s="6"/>
      <c r="BC568" s="10"/>
      <c r="BD568" s="6"/>
      <c r="BE568" s="10"/>
    </row>
    <row r="569" spans="19:57">
      <c r="S569" s="6"/>
      <c r="T569" s="6"/>
      <c r="U569" s="6"/>
      <c r="V569" s="6"/>
      <c r="W569" s="6"/>
      <c r="X569" s="6"/>
      <c r="Y569" s="6"/>
      <c r="AB569" s="55"/>
      <c r="AC569" s="55"/>
      <c r="AD569" s="55"/>
      <c r="AE569" s="55"/>
      <c r="AF569" s="55"/>
      <c r="AG569" s="39"/>
      <c r="AH569" s="39"/>
      <c r="AI569" s="39"/>
      <c r="AJ569" s="55"/>
      <c r="AK569" s="55"/>
      <c r="AL569" s="55"/>
      <c r="AM569" s="55"/>
      <c r="AN569" s="55"/>
      <c r="AO569" s="55"/>
      <c r="AP569" s="39"/>
      <c r="AQ569" s="39"/>
      <c r="AR569" s="39"/>
      <c r="AS569" s="39"/>
      <c r="AT569" s="39"/>
      <c r="AU569" s="39"/>
      <c r="AV569" s="39"/>
      <c r="AW569" s="39"/>
      <c r="AX569" s="55"/>
      <c r="AY569" s="55"/>
      <c r="AZ569" s="55"/>
      <c r="BA569" s="39"/>
      <c r="BB569" s="6"/>
      <c r="BC569" s="10"/>
      <c r="BD569" s="6"/>
      <c r="BE569" s="10"/>
    </row>
    <row r="570" spans="19:57">
      <c r="S570" s="6"/>
      <c r="T570" s="6"/>
      <c r="U570" s="6"/>
      <c r="V570" s="6"/>
      <c r="W570" s="6"/>
      <c r="X570" s="6"/>
      <c r="Y570" s="6"/>
      <c r="AB570" s="55"/>
      <c r="AC570" s="55"/>
      <c r="AD570" s="55"/>
      <c r="AE570" s="55"/>
      <c r="AF570" s="55"/>
      <c r="AG570" s="39"/>
      <c r="AH570" s="39"/>
      <c r="AI570" s="39"/>
      <c r="AJ570" s="55"/>
      <c r="AK570" s="55"/>
      <c r="AL570" s="55"/>
      <c r="AM570" s="55"/>
      <c r="AN570" s="55"/>
      <c r="AO570" s="55"/>
      <c r="AP570" s="39"/>
      <c r="AQ570" s="39"/>
      <c r="AR570" s="39"/>
      <c r="AS570" s="39"/>
      <c r="AT570" s="39"/>
      <c r="AU570" s="39"/>
      <c r="AV570" s="39"/>
      <c r="AW570" s="39"/>
      <c r="AX570" s="55"/>
      <c r="AY570" s="55"/>
      <c r="AZ570" s="55"/>
      <c r="BA570" s="39"/>
      <c r="BB570" s="6"/>
      <c r="BC570" s="10"/>
      <c r="BD570" s="6"/>
      <c r="BE570" s="10"/>
    </row>
    <row r="571" spans="19:57">
      <c r="S571" s="6"/>
      <c r="T571" s="6"/>
      <c r="U571" s="6"/>
      <c r="V571" s="6"/>
      <c r="W571" s="6"/>
      <c r="X571" s="6"/>
      <c r="Y571" s="6"/>
      <c r="AB571" s="55"/>
      <c r="AC571" s="55"/>
      <c r="AD571" s="55"/>
      <c r="AE571" s="55"/>
      <c r="AF571" s="55"/>
      <c r="AG571" s="39"/>
      <c r="AH571" s="39"/>
      <c r="AI571" s="39"/>
      <c r="AJ571" s="55"/>
      <c r="AK571" s="55"/>
      <c r="AL571" s="55"/>
      <c r="AM571" s="55"/>
      <c r="AN571" s="55"/>
      <c r="AO571" s="55"/>
      <c r="AP571" s="39"/>
      <c r="AQ571" s="39"/>
      <c r="AR571" s="39"/>
      <c r="AS571" s="39"/>
      <c r="AT571" s="39"/>
      <c r="AU571" s="39"/>
      <c r="AV571" s="39"/>
      <c r="AW571" s="39"/>
      <c r="AX571" s="55"/>
      <c r="AY571" s="55"/>
      <c r="AZ571" s="55"/>
      <c r="BA571" s="39"/>
      <c r="BB571" s="6"/>
      <c r="BC571" s="10"/>
      <c r="BD571" s="6"/>
      <c r="BE571" s="10"/>
    </row>
    <row r="572" spans="19:57">
      <c r="S572" s="6"/>
      <c r="T572" s="6"/>
      <c r="U572" s="6"/>
      <c r="V572" s="6"/>
      <c r="W572" s="6"/>
      <c r="X572" s="6"/>
      <c r="Y572" s="6"/>
      <c r="AB572" s="55"/>
      <c r="AC572" s="55"/>
      <c r="AD572" s="55"/>
      <c r="AE572" s="55"/>
      <c r="AF572" s="55"/>
      <c r="AG572" s="39"/>
      <c r="AH572" s="39"/>
      <c r="AI572" s="39"/>
      <c r="AJ572" s="55"/>
      <c r="AK572" s="55"/>
      <c r="AL572" s="55"/>
      <c r="AM572" s="55"/>
      <c r="AN572" s="55"/>
      <c r="AO572" s="55"/>
      <c r="AP572" s="39"/>
      <c r="AQ572" s="39"/>
      <c r="AR572" s="39"/>
      <c r="AS572" s="39"/>
      <c r="AT572" s="39"/>
      <c r="AU572" s="39"/>
      <c r="AV572" s="39"/>
      <c r="AW572" s="39"/>
      <c r="AX572" s="55"/>
      <c r="AY572" s="55"/>
      <c r="AZ572" s="55"/>
      <c r="BA572" s="39"/>
      <c r="BB572" s="6"/>
      <c r="BC572" s="10"/>
      <c r="BD572" s="6"/>
      <c r="BE572" s="10"/>
    </row>
    <row r="573" spans="19:57">
      <c r="S573" s="6"/>
      <c r="T573" s="6"/>
      <c r="U573" s="6"/>
      <c r="V573" s="6"/>
      <c r="W573" s="6"/>
      <c r="X573" s="6"/>
      <c r="Y573" s="6"/>
      <c r="AB573" s="55"/>
      <c r="AC573" s="55"/>
      <c r="AD573" s="55"/>
      <c r="AE573" s="55"/>
      <c r="AF573" s="55"/>
      <c r="AG573" s="39"/>
      <c r="AH573" s="39"/>
      <c r="AI573" s="39"/>
      <c r="AJ573" s="55"/>
      <c r="AK573" s="55"/>
      <c r="AL573" s="55"/>
      <c r="AM573" s="55"/>
      <c r="AN573" s="55"/>
      <c r="AO573" s="55"/>
      <c r="AP573" s="39"/>
      <c r="AQ573" s="39"/>
      <c r="AR573" s="39"/>
      <c r="AS573" s="39"/>
      <c r="AT573" s="39"/>
      <c r="AU573" s="39"/>
      <c r="AV573" s="39"/>
      <c r="AW573" s="39"/>
      <c r="AX573" s="55"/>
      <c r="AY573" s="55"/>
      <c r="AZ573" s="55"/>
      <c r="BA573" s="39"/>
      <c r="BB573" s="6"/>
      <c r="BC573" s="10"/>
      <c r="BD573" s="6"/>
      <c r="BE573" s="10"/>
    </row>
    <row r="574" spans="19:57">
      <c r="S574" s="6"/>
      <c r="T574" s="6"/>
      <c r="U574" s="6"/>
      <c r="V574" s="6"/>
      <c r="W574" s="6"/>
      <c r="X574" s="6"/>
      <c r="Y574" s="6"/>
      <c r="AB574" s="55"/>
      <c r="AC574" s="55"/>
      <c r="AD574" s="55"/>
      <c r="AE574" s="55"/>
      <c r="AF574" s="55"/>
      <c r="AG574" s="39"/>
      <c r="AH574" s="39"/>
      <c r="AI574" s="39"/>
      <c r="AJ574" s="55"/>
      <c r="AK574" s="55"/>
      <c r="AL574" s="55"/>
      <c r="AM574" s="55"/>
      <c r="AN574" s="55"/>
      <c r="AO574" s="55"/>
      <c r="AP574" s="39"/>
      <c r="AQ574" s="39"/>
      <c r="AR574" s="39"/>
      <c r="AS574" s="39"/>
      <c r="AT574" s="39"/>
      <c r="AU574" s="39"/>
      <c r="AV574" s="39"/>
      <c r="AW574" s="39"/>
      <c r="AX574" s="55"/>
      <c r="AY574" s="55"/>
      <c r="AZ574" s="55"/>
      <c r="BA574" s="39"/>
      <c r="BB574" s="6"/>
      <c r="BC574" s="10"/>
      <c r="BD574" s="6"/>
      <c r="BE574" s="10"/>
    </row>
    <row r="575" spans="19:57">
      <c r="S575" s="6"/>
      <c r="T575" s="6"/>
      <c r="U575" s="6"/>
      <c r="V575" s="6"/>
      <c r="W575" s="6"/>
      <c r="X575" s="6"/>
      <c r="Y575" s="6"/>
      <c r="AB575" s="55"/>
      <c r="AC575" s="55"/>
      <c r="AD575" s="55"/>
      <c r="AE575" s="55"/>
      <c r="AF575" s="55"/>
      <c r="AG575" s="39"/>
      <c r="AH575" s="39"/>
      <c r="AI575" s="39"/>
      <c r="AJ575" s="55"/>
      <c r="AK575" s="55"/>
      <c r="AL575" s="55"/>
      <c r="AM575" s="55"/>
      <c r="AN575" s="55"/>
      <c r="AO575" s="55"/>
      <c r="AP575" s="39"/>
      <c r="AQ575" s="39"/>
      <c r="AR575" s="39"/>
      <c r="AS575" s="39"/>
      <c r="AT575" s="39"/>
      <c r="AU575" s="39"/>
      <c r="AV575" s="39"/>
      <c r="AW575" s="39"/>
      <c r="AX575" s="55"/>
      <c r="AY575" s="55"/>
      <c r="AZ575" s="55"/>
      <c r="BA575" s="39"/>
      <c r="BB575" s="6"/>
      <c r="BC575" s="10"/>
      <c r="BD575" s="6"/>
      <c r="BE575" s="10"/>
    </row>
    <row r="576" spans="19:57">
      <c r="S576" s="6"/>
      <c r="T576" s="6"/>
      <c r="U576" s="6"/>
      <c r="V576" s="6"/>
      <c r="W576" s="6"/>
      <c r="X576" s="6"/>
      <c r="Y576" s="6"/>
      <c r="AB576" s="55"/>
      <c r="AC576" s="55"/>
      <c r="AD576" s="55"/>
      <c r="AE576" s="55"/>
      <c r="AF576" s="55"/>
      <c r="AG576" s="39"/>
      <c r="AH576" s="39"/>
      <c r="AI576" s="39"/>
      <c r="AJ576" s="55"/>
      <c r="AK576" s="55"/>
      <c r="AL576" s="55"/>
      <c r="AM576" s="55"/>
      <c r="AN576" s="55"/>
      <c r="AO576" s="55"/>
      <c r="AP576" s="39"/>
      <c r="AQ576" s="39"/>
      <c r="AR576" s="39"/>
      <c r="AS576" s="39"/>
      <c r="AT576" s="39"/>
      <c r="AU576" s="39"/>
      <c r="AV576" s="39"/>
      <c r="AW576" s="39"/>
      <c r="AX576" s="55"/>
      <c r="AY576" s="55"/>
      <c r="AZ576" s="55"/>
      <c r="BA576" s="39"/>
      <c r="BB576" s="6"/>
      <c r="BC576" s="10"/>
      <c r="BD576" s="6"/>
      <c r="BE576" s="10"/>
    </row>
    <row r="577" spans="19:57">
      <c r="S577" s="6"/>
      <c r="T577" s="6"/>
      <c r="U577" s="6"/>
      <c r="V577" s="6"/>
      <c r="W577" s="6"/>
      <c r="X577" s="6"/>
      <c r="Y577" s="6"/>
      <c r="AB577" s="55"/>
      <c r="AC577" s="55"/>
      <c r="AD577" s="55"/>
      <c r="AE577" s="55"/>
      <c r="AF577" s="55"/>
      <c r="AG577" s="39"/>
      <c r="AH577" s="39"/>
      <c r="AI577" s="39"/>
      <c r="AJ577" s="55"/>
      <c r="AK577" s="55"/>
      <c r="AL577" s="55"/>
      <c r="AM577" s="55"/>
      <c r="AN577" s="55"/>
      <c r="AO577" s="55"/>
      <c r="AP577" s="39"/>
      <c r="AQ577" s="39"/>
      <c r="AR577" s="39"/>
      <c r="AS577" s="39"/>
      <c r="AT577" s="39"/>
      <c r="AU577" s="39"/>
      <c r="AV577" s="39"/>
      <c r="AW577" s="39"/>
      <c r="AX577" s="55"/>
      <c r="AY577" s="55"/>
      <c r="AZ577" s="55"/>
      <c r="BA577" s="39"/>
      <c r="BB577" s="6"/>
      <c r="BC577" s="10"/>
      <c r="BD577" s="6"/>
      <c r="BE577" s="10"/>
    </row>
    <row r="578" spans="19:57">
      <c r="S578" s="6"/>
      <c r="T578" s="6"/>
      <c r="U578" s="6"/>
      <c r="V578" s="6"/>
      <c r="W578" s="6"/>
      <c r="X578" s="6"/>
      <c r="Y578" s="6"/>
      <c r="AB578" s="55"/>
      <c r="AC578" s="55"/>
      <c r="AD578" s="55"/>
      <c r="AE578" s="55"/>
      <c r="AF578" s="55"/>
      <c r="AG578" s="39"/>
      <c r="AH578" s="39"/>
      <c r="AI578" s="39"/>
      <c r="AJ578" s="55"/>
      <c r="AK578" s="55"/>
      <c r="AL578" s="55"/>
      <c r="AM578" s="55"/>
      <c r="AN578" s="55"/>
      <c r="AO578" s="55"/>
      <c r="AP578" s="39"/>
      <c r="AQ578" s="39"/>
      <c r="AR578" s="39"/>
      <c r="AS578" s="39"/>
      <c r="AT578" s="39"/>
      <c r="AU578" s="39"/>
      <c r="AV578" s="39"/>
      <c r="AW578" s="39"/>
      <c r="AX578" s="55"/>
      <c r="AY578" s="55"/>
      <c r="AZ578" s="55"/>
      <c r="BA578" s="39"/>
      <c r="BB578" s="6"/>
      <c r="BC578" s="10"/>
      <c r="BD578" s="6"/>
      <c r="BE578" s="10"/>
    </row>
    <row r="579" spans="19:57">
      <c r="S579" s="6"/>
      <c r="T579" s="6"/>
      <c r="U579" s="6"/>
      <c r="V579" s="6"/>
      <c r="W579" s="6"/>
      <c r="X579" s="6"/>
      <c r="Y579" s="6"/>
      <c r="AB579" s="55"/>
      <c r="AC579" s="55"/>
      <c r="AD579" s="55"/>
      <c r="AE579" s="55"/>
      <c r="AF579" s="55"/>
      <c r="AG579" s="39"/>
      <c r="AH579" s="39"/>
      <c r="AI579" s="39"/>
      <c r="AJ579" s="55"/>
      <c r="AK579" s="55"/>
      <c r="AL579" s="55"/>
      <c r="AM579" s="55"/>
      <c r="AN579" s="55"/>
      <c r="AO579" s="55"/>
      <c r="AP579" s="39"/>
      <c r="AQ579" s="39"/>
      <c r="AR579" s="39"/>
      <c r="AS579" s="39"/>
      <c r="AT579" s="39"/>
      <c r="AU579" s="39"/>
      <c r="AV579" s="39"/>
      <c r="AW579" s="39"/>
      <c r="AX579" s="55"/>
      <c r="AY579" s="55"/>
      <c r="AZ579" s="55"/>
      <c r="BA579" s="39"/>
      <c r="BB579" s="6"/>
      <c r="BC579" s="10"/>
      <c r="BD579" s="6"/>
      <c r="BE579" s="10"/>
    </row>
    <row r="580" spans="19:57">
      <c r="S580" s="6"/>
      <c r="T580" s="6"/>
      <c r="U580" s="6"/>
      <c r="V580" s="6"/>
      <c r="W580" s="6"/>
      <c r="X580" s="6"/>
      <c r="Y580" s="6"/>
      <c r="AB580" s="55"/>
      <c r="AC580" s="55"/>
      <c r="AD580" s="55"/>
      <c r="AE580" s="55"/>
      <c r="AF580" s="55"/>
      <c r="AG580" s="39"/>
      <c r="AH580" s="39"/>
      <c r="AI580" s="39"/>
      <c r="AJ580" s="55"/>
      <c r="AK580" s="55"/>
      <c r="AL580" s="55"/>
      <c r="AM580" s="55"/>
      <c r="AN580" s="55"/>
      <c r="AO580" s="55"/>
      <c r="AP580" s="39"/>
      <c r="AQ580" s="39"/>
      <c r="AR580" s="39"/>
      <c r="AS580" s="39"/>
      <c r="AT580" s="39"/>
      <c r="AU580" s="39"/>
      <c r="AV580" s="39"/>
      <c r="AW580" s="39"/>
      <c r="AX580" s="55"/>
      <c r="AY580" s="55"/>
      <c r="AZ580" s="55"/>
      <c r="BA580" s="39"/>
      <c r="BB580" s="6"/>
      <c r="BC580" s="10"/>
      <c r="BD580" s="6"/>
      <c r="BE580" s="10"/>
    </row>
    <row r="581" spans="19:57">
      <c r="S581" s="6"/>
      <c r="T581" s="6"/>
      <c r="U581" s="6"/>
      <c r="V581" s="6"/>
      <c r="W581" s="6"/>
      <c r="X581" s="6"/>
      <c r="Y581" s="6"/>
      <c r="AB581" s="55"/>
      <c r="AC581" s="55"/>
      <c r="AD581" s="55"/>
      <c r="AE581" s="55"/>
      <c r="AF581" s="55"/>
      <c r="AG581" s="39"/>
      <c r="AH581" s="39"/>
      <c r="AI581" s="39"/>
      <c r="AJ581" s="55"/>
      <c r="AK581" s="55"/>
      <c r="AL581" s="55"/>
      <c r="AM581" s="55"/>
      <c r="AN581" s="55"/>
      <c r="AO581" s="55"/>
      <c r="AP581" s="39"/>
      <c r="AQ581" s="39"/>
      <c r="AR581" s="39"/>
      <c r="AS581" s="39"/>
      <c r="AT581" s="39"/>
      <c r="AU581" s="39"/>
      <c r="AV581" s="39"/>
      <c r="AW581" s="39"/>
      <c r="AX581" s="55"/>
      <c r="AY581" s="55"/>
      <c r="AZ581" s="55"/>
      <c r="BA581" s="39"/>
      <c r="BB581" s="6"/>
      <c r="BC581" s="10"/>
      <c r="BD581" s="6"/>
      <c r="BE581" s="10"/>
    </row>
    <row r="582" spans="19:57">
      <c r="S582" s="6"/>
      <c r="T582" s="6"/>
      <c r="U582" s="6"/>
      <c r="V582" s="6"/>
      <c r="W582" s="6"/>
      <c r="X582" s="6"/>
      <c r="Y582" s="6"/>
      <c r="AB582" s="55"/>
      <c r="AC582" s="55"/>
      <c r="AD582" s="55"/>
      <c r="AE582" s="55"/>
      <c r="AF582" s="55"/>
      <c r="AG582" s="39"/>
      <c r="AH582" s="39"/>
      <c r="AI582" s="39"/>
      <c r="AJ582" s="55"/>
      <c r="AK582" s="55"/>
      <c r="AL582" s="55"/>
      <c r="AM582" s="55"/>
      <c r="AN582" s="55"/>
      <c r="AO582" s="55"/>
      <c r="AP582" s="39"/>
      <c r="AQ582" s="39"/>
      <c r="AR582" s="39"/>
      <c r="AS582" s="39"/>
      <c r="AT582" s="39"/>
      <c r="AU582" s="39"/>
      <c r="AV582" s="39"/>
      <c r="AW582" s="39"/>
      <c r="AX582" s="55"/>
      <c r="AY582" s="55"/>
      <c r="AZ582" s="55"/>
      <c r="BA582" s="39"/>
      <c r="BB582" s="6"/>
      <c r="BC582" s="10"/>
      <c r="BD582" s="6"/>
      <c r="BE582" s="10"/>
    </row>
    <row r="583" spans="19:57">
      <c r="S583" s="6"/>
      <c r="T583" s="6"/>
      <c r="U583" s="6"/>
      <c r="V583" s="6"/>
      <c r="W583" s="6"/>
      <c r="X583" s="6"/>
      <c r="Y583" s="6"/>
      <c r="AB583" s="55"/>
      <c r="AC583" s="55"/>
      <c r="AD583" s="55"/>
      <c r="AE583" s="55"/>
      <c r="AF583" s="55"/>
      <c r="AG583" s="39"/>
      <c r="AH583" s="39"/>
      <c r="AI583" s="39"/>
      <c r="AJ583" s="55"/>
      <c r="AK583" s="55"/>
      <c r="AL583" s="55"/>
      <c r="AM583" s="55"/>
      <c r="AN583" s="55"/>
      <c r="AO583" s="55"/>
      <c r="AP583" s="39"/>
      <c r="AQ583" s="39"/>
      <c r="AR583" s="39"/>
      <c r="AS583" s="39"/>
      <c r="AT583" s="39"/>
      <c r="AU583" s="39"/>
      <c r="AV583" s="39"/>
      <c r="AW583" s="39"/>
      <c r="AX583" s="55"/>
      <c r="AY583" s="55"/>
      <c r="AZ583" s="55"/>
      <c r="BA583" s="39"/>
      <c r="BB583" s="6"/>
      <c r="BC583" s="10"/>
      <c r="BD583" s="6"/>
      <c r="BE583" s="10"/>
    </row>
    <row r="584" spans="19:57">
      <c r="S584" s="6"/>
      <c r="T584" s="6"/>
      <c r="U584" s="6"/>
      <c r="V584" s="6"/>
      <c r="W584" s="6"/>
      <c r="X584" s="6"/>
      <c r="Y584" s="6"/>
      <c r="AB584" s="55"/>
      <c r="AC584" s="55"/>
      <c r="AD584" s="55"/>
      <c r="AE584" s="55"/>
      <c r="AF584" s="55"/>
      <c r="AG584" s="39"/>
      <c r="AH584" s="39"/>
      <c r="AI584" s="39"/>
      <c r="AJ584" s="55"/>
      <c r="AK584" s="55"/>
      <c r="AL584" s="55"/>
      <c r="AM584" s="55"/>
      <c r="AN584" s="55"/>
      <c r="AO584" s="55"/>
      <c r="AP584" s="39"/>
      <c r="AQ584" s="39"/>
      <c r="AR584" s="39"/>
      <c r="AS584" s="39"/>
      <c r="AT584" s="39"/>
      <c r="AU584" s="39"/>
      <c r="AV584" s="39"/>
      <c r="AW584" s="39"/>
      <c r="AX584" s="55"/>
      <c r="AY584" s="55"/>
      <c r="AZ584" s="55"/>
      <c r="BA584" s="39"/>
      <c r="BB584" s="6"/>
      <c r="BC584" s="10"/>
      <c r="BD584" s="6"/>
      <c r="BE584" s="10"/>
    </row>
    <row r="585" spans="19:57">
      <c r="S585" s="6"/>
      <c r="T585" s="6"/>
      <c r="U585" s="6"/>
      <c r="V585" s="6"/>
      <c r="W585" s="6"/>
      <c r="X585" s="6"/>
      <c r="Y585" s="6"/>
      <c r="AB585" s="55"/>
      <c r="AC585" s="55"/>
      <c r="AD585" s="55"/>
      <c r="AE585" s="55"/>
      <c r="AF585" s="55"/>
      <c r="AG585" s="39"/>
      <c r="AH585" s="39"/>
      <c r="AI585" s="39"/>
      <c r="AJ585" s="55"/>
      <c r="AK585" s="55"/>
      <c r="AL585" s="55"/>
      <c r="AM585" s="55"/>
      <c r="AN585" s="55"/>
      <c r="AO585" s="55"/>
      <c r="AP585" s="39"/>
      <c r="AQ585" s="39"/>
      <c r="AR585" s="39"/>
      <c r="AS585" s="39"/>
      <c r="AT585" s="39"/>
      <c r="AU585" s="39"/>
      <c r="AV585" s="39"/>
      <c r="AW585" s="39"/>
      <c r="AX585" s="55"/>
      <c r="AY585" s="55"/>
      <c r="AZ585" s="55"/>
      <c r="BA585" s="39"/>
      <c r="BB585" s="6"/>
      <c r="BC585" s="10"/>
      <c r="BD585" s="6"/>
      <c r="BE585" s="10"/>
    </row>
    <row r="586" spans="19:57">
      <c r="S586" s="6"/>
      <c r="T586" s="6"/>
      <c r="U586" s="6"/>
      <c r="V586" s="6"/>
      <c r="W586" s="6"/>
      <c r="X586" s="6"/>
      <c r="Y586" s="6"/>
      <c r="AB586" s="55"/>
      <c r="AC586" s="55"/>
      <c r="AD586" s="55"/>
      <c r="AE586" s="55"/>
      <c r="AF586" s="55"/>
      <c r="AG586" s="39"/>
      <c r="AH586" s="39"/>
      <c r="AI586" s="39"/>
      <c r="AJ586" s="55"/>
      <c r="AK586" s="55"/>
      <c r="AL586" s="55"/>
      <c r="AM586" s="55"/>
      <c r="AN586" s="55"/>
      <c r="AO586" s="55"/>
      <c r="AP586" s="39"/>
      <c r="AQ586" s="39"/>
      <c r="AR586" s="39"/>
      <c r="AS586" s="39"/>
      <c r="AT586" s="39"/>
      <c r="AU586" s="39"/>
      <c r="AV586" s="39"/>
      <c r="AW586" s="39"/>
      <c r="AX586" s="55"/>
      <c r="AY586" s="55"/>
      <c r="AZ586" s="55"/>
      <c r="BA586" s="39"/>
      <c r="BB586" s="6"/>
      <c r="BC586" s="10"/>
      <c r="BD586" s="6"/>
      <c r="BE586" s="10"/>
    </row>
    <row r="587" spans="19:57">
      <c r="S587" s="6"/>
      <c r="T587" s="6"/>
      <c r="U587" s="6"/>
      <c r="V587" s="6"/>
      <c r="W587" s="6"/>
      <c r="X587" s="6"/>
      <c r="Y587" s="6"/>
      <c r="AB587" s="55"/>
      <c r="AC587" s="55"/>
      <c r="AD587" s="55"/>
      <c r="AE587" s="55"/>
      <c r="AF587" s="55"/>
      <c r="AG587" s="39"/>
      <c r="AH587" s="39"/>
      <c r="AI587" s="39"/>
      <c r="AJ587" s="55"/>
      <c r="AK587" s="55"/>
      <c r="AL587" s="55"/>
      <c r="AM587" s="55"/>
      <c r="AN587" s="55"/>
      <c r="AO587" s="55"/>
      <c r="AP587" s="39"/>
      <c r="AQ587" s="39"/>
      <c r="AR587" s="39"/>
      <c r="AS587" s="39"/>
      <c r="AT587" s="39"/>
      <c r="AU587" s="39"/>
      <c r="AV587" s="39"/>
      <c r="AW587" s="39"/>
      <c r="AX587" s="55"/>
      <c r="AY587" s="55"/>
      <c r="AZ587" s="55"/>
      <c r="BA587" s="39"/>
      <c r="BB587" s="6"/>
      <c r="BC587" s="10"/>
      <c r="BD587" s="6"/>
      <c r="BE587" s="10"/>
    </row>
    <row r="588" spans="19:57">
      <c r="S588" s="6"/>
      <c r="T588" s="6"/>
      <c r="U588" s="6"/>
      <c r="V588" s="6"/>
      <c r="W588" s="6"/>
      <c r="X588" s="6"/>
      <c r="Y588" s="6"/>
      <c r="AB588" s="55"/>
      <c r="AC588" s="55"/>
      <c r="AD588" s="55"/>
      <c r="AE588" s="55"/>
      <c r="AF588" s="55"/>
      <c r="AG588" s="39"/>
      <c r="AH588" s="39"/>
      <c r="AI588" s="39"/>
      <c r="AJ588" s="55"/>
      <c r="AK588" s="55"/>
      <c r="AL588" s="55"/>
      <c r="AM588" s="55"/>
      <c r="AN588" s="55"/>
      <c r="AO588" s="55"/>
      <c r="AP588" s="39"/>
      <c r="AQ588" s="39"/>
      <c r="AR588" s="39"/>
      <c r="AS588" s="39"/>
      <c r="AT588" s="39"/>
      <c r="AU588" s="39"/>
      <c r="AV588" s="39"/>
      <c r="AW588" s="39"/>
      <c r="AX588" s="55"/>
      <c r="AY588" s="55"/>
      <c r="AZ588" s="55"/>
      <c r="BA588" s="39"/>
      <c r="BB588" s="6"/>
      <c r="BC588" s="10"/>
      <c r="BD588" s="6"/>
      <c r="BE588" s="10"/>
    </row>
    <row r="589" spans="19:57">
      <c r="S589" s="6"/>
      <c r="T589" s="6"/>
      <c r="U589" s="6"/>
      <c r="V589" s="6"/>
      <c r="W589" s="6"/>
      <c r="X589" s="6"/>
      <c r="Y589" s="6"/>
      <c r="AB589" s="55"/>
      <c r="AC589" s="55"/>
      <c r="AD589" s="55"/>
      <c r="AE589" s="55"/>
      <c r="AF589" s="55"/>
      <c r="AG589" s="39"/>
      <c r="AH589" s="39"/>
      <c r="AI589" s="39"/>
      <c r="AJ589" s="55"/>
      <c r="AK589" s="55"/>
      <c r="AL589" s="55"/>
      <c r="AM589" s="55"/>
      <c r="AN589" s="55"/>
      <c r="AO589" s="55"/>
      <c r="AP589" s="39"/>
      <c r="AQ589" s="39"/>
      <c r="AR589" s="39"/>
      <c r="AS589" s="39"/>
      <c r="AT589" s="39"/>
      <c r="AU589" s="39"/>
      <c r="AV589" s="39"/>
      <c r="AW589" s="39"/>
      <c r="AX589" s="55"/>
      <c r="AY589" s="55"/>
      <c r="AZ589" s="55"/>
      <c r="BA589" s="39"/>
      <c r="BB589" s="6"/>
      <c r="BC589" s="10"/>
      <c r="BD589" s="6"/>
      <c r="BE589" s="10"/>
    </row>
    <row r="590" spans="19:57">
      <c r="S590" s="6"/>
      <c r="T590" s="6"/>
      <c r="U590" s="6"/>
      <c r="V590" s="6"/>
      <c r="W590" s="6"/>
      <c r="X590" s="6"/>
      <c r="Y590" s="6"/>
      <c r="AB590" s="55"/>
      <c r="AC590" s="55"/>
      <c r="AD590" s="55"/>
      <c r="AE590" s="55"/>
      <c r="AF590" s="55"/>
      <c r="AG590" s="39"/>
      <c r="AH590" s="39"/>
      <c r="AI590" s="39"/>
      <c r="AJ590" s="55"/>
      <c r="AK590" s="55"/>
      <c r="AL590" s="55"/>
      <c r="AM590" s="55"/>
      <c r="AN590" s="55"/>
      <c r="AO590" s="55"/>
      <c r="AP590" s="39"/>
      <c r="AQ590" s="39"/>
      <c r="AR590" s="39"/>
      <c r="AS590" s="39"/>
      <c r="AT590" s="39"/>
      <c r="AU590" s="39"/>
      <c r="AV590" s="39"/>
      <c r="AW590" s="39"/>
      <c r="AX590" s="55"/>
      <c r="AY590" s="55"/>
      <c r="AZ590" s="55"/>
      <c r="BA590" s="39"/>
      <c r="BB590" s="6"/>
      <c r="BC590" s="10"/>
      <c r="BD590" s="6"/>
      <c r="BE590" s="10"/>
    </row>
    <row r="591" spans="19:57">
      <c r="S591" s="6"/>
      <c r="T591" s="6"/>
      <c r="U591" s="6"/>
      <c r="V591" s="6"/>
      <c r="W591" s="6"/>
      <c r="X591" s="6"/>
      <c r="Y591" s="6"/>
      <c r="AB591" s="55"/>
      <c r="AC591" s="55"/>
      <c r="AD591" s="55"/>
      <c r="AE591" s="55"/>
      <c r="AF591" s="55"/>
      <c r="AG591" s="39"/>
      <c r="AH591" s="39"/>
      <c r="AI591" s="39"/>
      <c r="AJ591" s="55"/>
      <c r="AK591" s="55"/>
      <c r="AL591" s="55"/>
      <c r="AM591" s="55"/>
      <c r="AN591" s="55"/>
      <c r="AO591" s="55"/>
      <c r="AP591" s="39"/>
      <c r="AQ591" s="39"/>
      <c r="AR591" s="39"/>
      <c r="AS591" s="39"/>
      <c r="AT591" s="39"/>
      <c r="AU591" s="39"/>
      <c r="AV591" s="39"/>
      <c r="AW591" s="39"/>
      <c r="AX591" s="55"/>
      <c r="AY591" s="55"/>
      <c r="AZ591" s="55"/>
      <c r="BA591" s="39"/>
      <c r="BB591" s="6"/>
      <c r="BC591" s="10"/>
      <c r="BD591" s="6"/>
      <c r="BE591" s="10"/>
    </row>
    <row r="592" spans="19:57">
      <c r="S592" s="6"/>
      <c r="T592" s="6"/>
      <c r="U592" s="6"/>
      <c r="V592" s="6"/>
      <c r="W592" s="6"/>
      <c r="X592" s="6"/>
      <c r="Y592" s="6"/>
      <c r="AB592" s="55"/>
      <c r="AC592" s="55"/>
      <c r="AD592" s="55"/>
      <c r="AE592" s="55"/>
      <c r="AF592" s="55"/>
      <c r="AG592" s="39"/>
      <c r="AH592" s="39"/>
      <c r="AI592" s="39"/>
      <c r="AJ592" s="55"/>
      <c r="AK592" s="55"/>
      <c r="AL592" s="55"/>
      <c r="AM592" s="55"/>
      <c r="AN592" s="55"/>
      <c r="AO592" s="55"/>
      <c r="AP592" s="39"/>
      <c r="AQ592" s="39"/>
      <c r="AR592" s="39"/>
      <c r="AS592" s="39"/>
      <c r="AT592" s="39"/>
      <c r="AU592" s="39"/>
      <c r="AV592" s="39"/>
      <c r="AW592" s="39"/>
      <c r="AX592" s="55"/>
      <c r="AY592" s="55"/>
      <c r="AZ592" s="55"/>
      <c r="BA592" s="39"/>
      <c r="BB592" s="6"/>
      <c r="BC592" s="10"/>
      <c r="BD592" s="6"/>
      <c r="BE592" s="10"/>
    </row>
    <row r="593" spans="19:57">
      <c r="S593" s="6"/>
      <c r="T593" s="6"/>
      <c r="U593" s="6"/>
      <c r="V593" s="6"/>
      <c r="W593" s="6"/>
      <c r="X593" s="6"/>
      <c r="Y593" s="6"/>
      <c r="AB593" s="55"/>
      <c r="AC593" s="55"/>
      <c r="AD593" s="55"/>
      <c r="AE593" s="55"/>
      <c r="AF593" s="55"/>
      <c r="AG593" s="39"/>
      <c r="AH593" s="39"/>
      <c r="AI593" s="39"/>
      <c r="AJ593" s="55"/>
      <c r="AK593" s="55"/>
      <c r="AL593" s="55"/>
      <c r="AM593" s="55"/>
      <c r="AN593" s="55"/>
      <c r="AO593" s="55"/>
      <c r="AP593" s="39"/>
      <c r="AQ593" s="39"/>
      <c r="AR593" s="39"/>
      <c r="AS593" s="39"/>
      <c r="AT593" s="39"/>
      <c r="AU593" s="39"/>
      <c r="AV593" s="39"/>
      <c r="AW593" s="39"/>
      <c r="AX593" s="55"/>
      <c r="AY593" s="55"/>
      <c r="AZ593" s="55"/>
      <c r="BA593" s="39"/>
      <c r="BB593" s="6"/>
      <c r="BC593" s="10"/>
      <c r="BD593" s="6"/>
      <c r="BE593" s="10"/>
    </row>
    <row r="594" spans="19:57">
      <c r="S594" s="6"/>
      <c r="T594" s="6"/>
      <c r="U594" s="6"/>
      <c r="V594" s="6"/>
      <c r="W594" s="6"/>
      <c r="X594" s="6"/>
      <c r="Y594" s="6"/>
      <c r="AB594" s="55"/>
      <c r="AC594" s="55"/>
      <c r="AD594" s="55"/>
      <c r="AE594" s="55"/>
      <c r="AF594" s="55"/>
      <c r="AG594" s="39"/>
      <c r="AH594" s="39"/>
      <c r="AI594" s="39"/>
      <c r="AJ594" s="55"/>
      <c r="AK594" s="55"/>
      <c r="AL594" s="55"/>
      <c r="AM594" s="55"/>
      <c r="AN594" s="55"/>
      <c r="AO594" s="55"/>
      <c r="AP594" s="39"/>
      <c r="AQ594" s="39"/>
      <c r="AR594" s="39"/>
      <c r="AS594" s="39"/>
      <c r="AT594" s="39"/>
      <c r="AU594" s="39"/>
      <c r="AV594" s="39"/>
      <c r="AW594" s="39"/>
      <c r="AX594" s="55"/>
      <c r="AY594" s="55"/>
      <c r="AZ594" s="55"/>
      <c r="BA594" s="39"/>
      <c r="BB594" s="6"/>
      <c r="BC594" s="10"/>
      <c r="BD594" s="6"/>
      <c r="BE594" s="10"/>
    </row>
    <row r="595" spans="19:57">
      <c r="S595" s="6"/>
      <c r="T595" s="6"/>
      <c r="U595" s="6"/>
      <c r="V595" s="6"/>
      <c r="W595" s="6"/>
      <c r="X595" s="6"/>
      <c r="Y595" s="6"/>
      <c r="AB595" s="55"/>
      <c r="AC595" s="55"/>
      <c r="AD595" s="55"/>
      <c r="AE595" s="55"/>
      <c r="AF595" s="55"/>
      <c r="AG595" s="39"/>
      <c r="AH595" s="39"/>
      <c r="AI595" s="39"/>
      <c r="AJ595" s="55"/>
      <c r="AK595" s="55"/>
      <c r="AL595" s="55"/>
      <c r="AM595" s="55"/>
      <c r="AN595" s="55"/>
      <c r="AO595" s="55"/>
      <c r="AP595" s="39"/>
      <c r="AQ595" s="39"/>
      <c r="AR595" s="39"/>
      <c r="AS595" s="39"/>
      <c r="AT595" s="39"/>
      <c r="AU595" s="39"/>
      <c r="AV595" s="39"/>
      <c r="AW595" s="39"/>
      <c r="AX595" s="55"/>
      <c r="AY595" s="55"/>
      <c r="AZ595" s="55"/>
      <c r="BA595" s="39"/>
      <c r="BB595" s="6"/>
      <c r="BC595" s="10"/>
      <c r="BD595" s="6"/>
      <c r="BE595" s="10"/>
    </row>
    <row r="596" spans="19:57">
      <c r="S596" s="6"/>
      <c r="T596" s="6"/>
      <c r="U596" s="6"/>
      <c r="V596" s="6"/>
      <c r="W596" s="6"/>
      <c r="X596" s="6"/>
      <c r="Y596" s="6"/>
      <c r="AB596" s="55"/>
      <c r="AC596" s="55"/>
      <c r="AD596" s="55"/>
      <c r="AE596" s="55"/>
      <c r="AF596" s="55"/>
      <c r="AG596" s="39"/>
      <c r="AH596" s="39"/>
      <c r="AI596" s="39"/>
      <c r="AJ596" s="55"/>
      <c r="AK596" s="55"/>
      <c r="AL596" s="55"/>
      <c r="AM596" s="55"/>
      <c r="AN596" s="55"/>
      <c r="AO596" s="55"/>
      <c r="AP596" s="39"/>
      <c r="AQ596" s="39"/>
      <c r="AR596" s="39"/>
      <c r="AS596" s="39"/>
      <c r="AT596" s="39"/>
      <c r="AU596" s="39"/>
      <c r="AV596" s="39"/>
      <c r="AW596" s="39"/>
      <c r="AX596" s="55"/>
      <c r="AY596" s="55"/>
      <c r="AZ596" s="55"/>
      <c r="BA596" s="39"/>
      <c r="BB596" s="6"/>
      <c r="BC596" s="10"/>
      <c r="BD596" s="6"/>
      <c r="BE596" s="10"/>
    </row>
    <row r="597" spans="19:57">
      <c r="S597" s="6"/>
      <c r="T597" s="6"/>
      <c r="U597" s="6"/>
      <c r="V597" s="6"/>
      <c r="W597" s="6"/>
      <c r="X597" s="6"/>
      <c r="Y597" s="6"/>
      <c r="AB597" s="55"/>
      <c r="AC597" s="55"/>
      <c r="AD597" s="55"/>
      <c r="AE597" s="55"/>
      <c r="AF597" s="55"/>
      <c r="AG597" s="39"/>
      <c r="AH597" s="39"/>
      <c r="AI597" s="39"/>
      <c r="AJ597" s="55"/>
      <c r="AK597" s="55"/>
      <c r="AL597" s="55"/>
      <c r="AM597" s="55"/>
      <c r="AN597" s="55"/>
      <c r="AO597" s="55"/>
      <c r="AP597" s="39"/>
      <c r="AQ597" s="39"/>
      <c r="AR597" s="39"/>
      <c r="AS597" s="39"/>
      <c r="AT597" s="39"/>
      <c r="AU597" s="39"/>
      <c r="AV597" s="39"/>
      <c r="AW597" s="39"/>
      <c r="AX597" s="55"/>
      <c r="AY597" s="55"/>
      <c r="AZ597" s="55"/>
      <c r="BA597" s="39"/>
      <c r="BB597" s="6"/>
      <c r="BC597" s="10"/>
      <c r="BD597" s="6"/>
      <c r="BE597" s="10"/>
    </row>
    <row r="598" spans="19:57">
      <c r="S598" s="6"/>
      <c r="T598" s="6"/>
      <c r="U598" s="6"/>
      <c r="V598" s="6"/>
      <c r="W598" s="6"/>
      <c r="X598" s="6"/>
      <c r="Y598" s="6"/>
      <c r="AB598" s="55"/>
      <c r="AC598" s="55"/>
      <c r="AD598" s="55"/>
      <c r="AE598" s="55"/>
      <c r="AF598" s="55"/>
      <c r="AG598" s="39"/>
      <c r="AH598" s="39"/>
      <c r="AI598" s="39"/>
      <c r="AJ598" s="55"/>
      <c r="AK598" s="55"/>
      <c r="AL598" s="55"/>
      <c r="AM598" s="55"/>
      <c r="AN598" s="55"/>
      <c r="AO598" s="55"/>
      <c r="AP598" s="39"/>
      <c r="AQ598" s="39"/>
      <c r="AR598" s="39"/>
      <c r="AS598" s="39"/>
      <c r="AT598" s="39"/>
      <c r="AU598" s="39"/>
      <c r="AV598" s="39"/>
      <c r="AW598" s="39"/>
      <c r="AX598" s="55"/>
      <c r="AY598" s="55"/>
      <c r="AZ598" s="55"/>
      <c r="BA598" s="39"/>
      <c r="BB598" s="6"/>
      <c r="BC598" s="10"/>
      <c r="BD598" s="6"/>
      <c r="BE598" s="10"/>
    </row>
    <row r="599" spans="19:57">
      <c r="S599" s="6"/>
      <c r="T599" s="6"/>
      <c r="U599" s="6"/>
      <c r="V599" s="6"/>
      <c r="W599" s="6"/>
      <c r="X599" s="6"/>
      <c r="Y599" s="6"/>
      <c r="AB599" s="55"/>
      <c r="AC599" s="55"/>
      <c r="AD599" s="55"/>
      <c r="AE599" s="55"/>
      <c r="AF599" s="55"/>
      <c r="AG599" s="39"/>
      <c r="AH599" s="39"/>
      <c r="AI599" s="39"/>
      <c r="AJ599" s="55"/>
      <c r="AK599" s="55"/>
      <c r="AL599" s="55"/>
      <c r="AM599" s="55"/>
      <c r="AN599" s="55"/>
      <c r="AO599" s="55"/>
      <c r="AP599" s="39"/>
      <c r="AQ599" s="39"/>
      <c r="AR599" s="39"/>
      <c r="AS599" s="39"/>
      <c r="AT599" s="39"/>
      <c r="AU599" s="39"/>
      <c r="AV599" s="39"/>
      <c r="AW599" s="39"/>
      <c r="AX599" s="55"/>
      <c r="AY599" s="55"/>
      <c r="AZ599" s="55"/>
      <c r="BA599" s="39"/>
      <c r="BB599" s="6"/>
      <c r="BC599" s="10"/>
      <c r="BD599" s="6"/>
      <c r="BE599" s="10"/>
    </row>
    <row r="600" spans="19:57">
      <c r="S600" s="6"/>
      <c r="T600" s="6"/>
      <c r="U600" s="6"/>
      <c r="V600" s="6"/>
      <c r="W600" s="6"/>
      <c r="X600" s="6"/>
      <c r="Y600" s="6"/>
      <c r="AB600" s="55"/>
      <c r="AC600" s="55"/>
      <c r="AD600" s="55"/>
      <c r="AE600" s="55"/>
      <c r="AF600" s="55"/>
      <c r="AG600" s="39"/>
      <c r="AH600" s="39"/>
      <c r="AI600" s="39"/>
      <c r="AJ600" s="55"/>
      <c r="AK600" s="55"/>
      <c r="AL600" s="55"/>
      <c r="AM600" s="55"/>
      <c r="AN600" s="55"/>
      <c r="AO600" s="55"/>
      <c r="AP600" s="39"/>
      <c r="AQ600" s="39"/>
      <c r="AR600" s="39"/>
      <c r="AS600" s="39"/>
      <c r="AT600" s="39"/>
      <c r="AU600" s="39"/>
      <c r="AV600" s="39"/>
      <c r="AW600" s="39"/>
      <c r="AX600" s="55"/>
      <c r="AY600" s="55"/>
      <c r="AZ600" s="55"/>
      <c r="BA600" s="39"/>
      <c r="BB600" s="6"/>
      <c r="BC600" s="10"/>
      <c r="BD600" s="6"/>
      <c r="BE600" s="10"/>
    </row>
    <row r="601" spans="19:57">
      <c r="S601" s="6"/>
      <c r="T601" s="6"/>
      <c r="U601" s="6"/>
      <c r="V601" s="6"/>
      <c r="W601" s="6"/>
      <c r="X601" s="6"/>
      <c r="Y601" s="6"/>
      <c r="AB601" s="55"/>
      <c r="AC601" s="55"/>
      <c r="AD601" s="55"/>
      <c r="AE601" s="55"/>
      <c r="AF601" s="55"/>
      <c r="AG601" s="39"/>
      <c r="AH601" s="39"/>
      <c r="AI601" s="39"/>
      <c r="AJ601" s="55"/>
      <c r="AK601" s="55"/>
      <c r="AL601" s="55"/>
      <c r="AM601" s="55"/>
      <c r="AN601" s="55"/>
      <c r="AO601" s="55"/>
      <c r="AP601" s="39"/>
      <c r="AQ601" s="39"/>
      <c r="AR601" s="39"/>
      <c r="AS601" s="39"/>
      <c r="AT601" s="39"/>
      <c r="AU601" s="39"/>
      <c r="AV601" s="39"/>
      <c r="AW601" s="39"/>
      <c r="AX601" s="55"/>
      <c r="AY601" s="55"/>
      <c r="AZ601" s="55"/>
      <c r="BA601" s="39"/>
      <c r="BB601" s="6"/>
      <c r="BC601" s="10"/>
      <c r="BD601" s="6"/>
      <c r="BE601" s="10"/>
    </row>
    <row r="602" spans="19:57">
      <c r="S602" s="6"/>
      <c r="T602" s="6"/>
      <c r="U602" s="6"/>
      <c r="V602" s="6"/>
      <c r="W602" s="6"/>
      <c r="X602" s="6"/>
      <c r="Y602" s="6"/>
      <c r="AB602" s="55"/>
      <c r="AC602" s="55"/>
      <c r="AD602" s="55"/>
      <c r="AE602" s="55"/>
      <c r="AF602" s="55"/>
      <c r="AG602" s="39"/>
      <c r="AH602" s="39"/>
      <c r="AI602" s="39"/>
      <c r="AJ602" s="55"/>
      <c r="AK602" s="55"/>
      <c r="AL602" s="55"/>
      <c r="AM602" s="55"/>
      <c r="AN602" s="55"/>
      <c r="AO602" s="55"/>
      <c r="AP602" s="39"/>
      <c r="AQ602" s="39"/>
      <c r="AR602" s="39"/>
      <c r="AS602" s="39"/>
      <c r="AT602" s="39"/>
      <c r="AU602" s="39"/>
      <c r="AV602" s="39"/>
      <c r="AW602" s="39"/>
      <c r="AX602" s="55"/>
      <c r="AY602" s="55"/>
      <c r="AZ602" s="55"/>
      <c r="BA602" s="39"/>
      <c r="BB602" s="6"/>
      <c r="BC602" s="10"/>
      <c r="BD602" s="6"/>
      <c r="BE602" s="10"/>
    </row>
    <row r="603" spans="19:57">
      <c r="S603" s="6"/>
      <c r="T603" s="6"/>
      <c r="U603" s="6"/>
      <c r="V603" s="6"/>
      <c r="W603" s="6"/>
      <c r="X603" s="6"/>
      <c r="Y603" s="6"/>
      <c r="AB603" s="55"/>
      <c r="AC603" s="55"/>
      <c r="AD603" s="55"/>
      <c r="AE603" s="55"/>
      <c r="AF603" s="55"/>
      <c r="AG603" s="39"/>
      <c r="AH603" s="39"/>
      <c r="AI603" s="39"/>
      <c r="AJ603" s="55"/>
      <c r="AK603" s="55"/>
      <c r="AL603" s="55"/>
      <c r="AM603" s="55"/>
      <c r="AN603" s="55"/>
      <c r="AO603" s="55"/>
      <c r="AP603" s="39"/>
      <c r="AQ603" s="39"/>
      <c r="AR603" s="39"/>
      <c r="AS603" s="39"/>
      <c r="AT603" s="39"/>
      <c r="AU603" s="39"/>
      <c r="AV603" s="39"/>
      <c r="AW603" s="39"/>
      <c r="AX603" s="55"/>
      <c r="AY603" s="55"/>
      <c r="AZ603" s="55"/>
      <c r="BA603" s="39"/>
      <c r="BB603" s="6"/>
      <c r="BC603" s="10"/>
      <c r="BD603" s="6"/>
      <c r="BE603" s="10"/>
    </row>
    <row r="604" spans="19:57">
      <c r="S604" s="6"/>
      <c r="T604" s="6"/>
      <c r="U604" s="6"/>
      <c r="V604" s="6"/>
      <c r="W604" s="6"/>
      <c r="X604" s="6"/>
      <c r="Y604" s="6"/>
      <c r="AB604" s="55"/>
      <c r="AC604" s="55"/>
      <c r="AD604" s="55"/>
      <c r="AE604" s="55"/>
      <c r="AF604" s="55"/>
      <c r="AG604" s="39"/>
      <c r="AH604" s="39"/>
      <c r="AI604" s="39"/>
      <c r="AJ604" s="55"/>
      <c r="AK604" s="55"/>
      <c r="AL604" s="55"/>
      <c r="AM604" s="55"/>
      <c r="AN604" s="55"/>
      <c r="AO604" s="55"/>
      <c r="AP604" s="39"/>
      <c r="AQ604" s="39"/>
      <c r="AR604" s="39"/>
      <c r="AS604" s="39"/>
      <c r="AT604" s="39"/>
      <c r="AU604" s="39"/>
      <c r="AV604" s="39"/>
      <c r="AW604" s="39"/>
      <c r="AX604" s="55"/>
      <c r="AY604" s="55"/>
      <c r="AZ604" s="55"/>
      <c r="BA604" s="39"/>
      <c r="BB604" s="6"/>
      <c r="BC604" s="10"/>
      <c r="BD604" s="6"/>
      <c r="BE604" s="10"/>
    </row>
    <row r="605" spans="19:57">
      <c r="S605" s="6"/>
      <c r="T605" s="6"/>
      <c r="U605" s="6"/>
      <c r="V605" s="6"/>
      <c r="W605" s="6"/>
      <c r="X605" s="6"/>
      <c r="Y605" s="6"/>
      <c r="AB605" s="55"/>
      <c r="AC605" s="55"/>
      <c r="AD605" s="55"/>
      <c r="AE605" s="55"/>
      <c r="AF605" s="55"/>
      <c r="AG605" s="39"/>
      <c r="AH605" s="39"/>
      <c r="AI605" s="39"/>
      <c r="AJ605" s="55"/>
      <c r="AK605" s="55"/>
      <c r="AL605" s="55"/>
      <c r="AM605" s="55"/>
      <c r="AN605" s="55"/>
      <c r="AO605" s="55"/>
      <c r="AP605" s="39"/>
      <c r="AQ605" s="39"/>
      <c r="AR605" s="39"/>
      <c r="AS605" s="39"/>
      <c r="AT605" s="39"/>
      <c r="AU605" s="39"/>
      <c r="AV605" s="39"/>
      <c r="AW605" s="39"/>
      <c r="AX605" s="55"/>
      <c r="AY605" s="55"/>
      <c r="AZ605" s="55"/>
      <c r="BA605" s="39"/>
      <c r="BB605" s="6"/>
      <c r="BC605" s="10"/>
      <c r="BD605" s="6"/>
      <c r="BE605" s="10"/>
    </row>
    <row r="606" spans="19:57">
      <c r="S606" s="6"/>
      <c r="T606" s="6"/>
      <c r="U606" s="6"/>
      <c r="V606" s="6"/>
      <c r="W606" s="6"/>
      <c r="X606" s="6"/>
      <c r="Y606" s="6"/>
      <c r="AB606" s="55"/>
      <c r="AC606" s="55"/>
      <c r="AD606" s="55"/>
      <c r="AE606" s="55"/>
      <c r="AF606" s="55"/>
      <c r="AG606" s="39"/>
      <c r="AH606" s="39"/>
      <c r="AI606" s="39"/>
      <c r="AJ606" s="55"/>
      <c r="AK606" s="55"/>
      <c r="AL606" s="55"/>
      <c r="AM606" s="55"/>
      <c r="AN606" s="55"/>
      <c r="AO606" s="55"/>
      <c r="AP606" s="39"/>
      <c r="AQ606" s="39"/>
      <c r="AR606" s="39"/>
      <c r="AS606" s="39"/>
      <c r="AT606" s="39"/>
      <c r="AU606" s="39"/>
      <c r="AV606" s="39"/>
      <c r="AW606" s="39"/>
      <c r="AX606" s="55"/>
      <c r="AY606" s="55"/>
      <c r="AZ606" s="55"/>
      <c r="BA606" s="39"/>
      <c r="BB606" s="6"/>
      <c r="BC606" s="10"/>
      <c r="BD606" s="6"/>
      <c r="BE606" s="10"/>
    </row>
    <row r="607" spans="19:57">
      <c r="S607" s="6"/>
      <c r="T607" s="6"/>
      <c r="U607" s="6"/>
      <c r="V607" s="6"/>
      <c r="W607" s="6"/>
      <c r="X607" s="6"/>
      <c r="Y607" s="6"/>
      <c r="AB607" s="55"/>
      <c r="AC607" s="55"/>
      <c r="AD607" s="55"/>
      <c r="AE607" s="55"/>
      <c r="AF607" s="55"/>
      <c r="AG607" s="39"/>
      <c r="AH607" s="39"/>
      <c r="AI607" s="39"/>
      <c r="AJ607" s="55"/>
      <c r="AK607" s="55"/>
      <c r="AL607" s="55"/>
      <c r="AM607" s="55"/>
      <c r="AN607" s="55"/>
      <c r="AO607" s="55"/>
      <c r="AP607" s="39"/>
      <c r="AQ607" s="39"/>
      <c r="AR607" s="39"/>
      <c r="AS607" s="39"/>
      <c r="AT607" s="39"/>
      <c r="AU607" s="39"/>
      <c r="AV607" s="39"/>
      <c r="AW607" s="39"/>
      <c r="AX607" s="55"/>
      <c r="AY607" s="55"/>
      <c r="AZ607" s="55"/>
      <c r="BA607" s="39"/>
      <c r="BB607" s="6"/>
      <c r="BC607" s="10"/>
      <c r="BD607" s="6"/>
      <c r="BE607" s="10"/>
    </row>
    <row r="608" spans="19:57">
      <c r="S608" s="6"/>
      <c r="T608" s="6"/>
      <c r="U608" s="6"/>
      <c r="V608" s="6"/>
      <c r="W608" s="6"/>
      <c r="X608" s="6"/>
      <c r="Y608" s="6"/>
      <c r="AB608" s="55"/>
      <c r="AC608" s="55"/>
      <c r="AD608" s="55"/>
      <c r="AE608" s="55"/>
      <c r="AF608" s="55"/>
      <c r="AG608" s="39"/>
      <c r="AH608" s="39"/>
      <c r="AI608" s="39"/>
      <c r="AJ608" s="55"/>
      <c r="AK608" s="55"/>
      <c r="AL608" s="55"/>
      <c r="AM608" s="55"/>
      <c r="AN608" s="55"/>
      <c r="AO608" s="55"/>
      <c r="AP608" s="39"/>
      <c r="AQ608" s="39"/>
      <c r="AR608" s="39"/>
      <c r="AS608" s="39"/>
      <c r="AT608" s="39"/>
      <c r="AU608" s="39"/>
      <c r="AV608" s="39"/>
      <c r="AW608" s="39"/>
      <c r="AX608" s="55"/>
      <c r="AY608" s="55"/>
      <c r="AZ608" s="55"/>
      <c r="BA608" s="39"/>
      <c r="BB608" s="6"/>
      <c r="BC608" s="10"/>
      <c r="BD608" s="6"/>
      <c r="BE608" s="10"/>
    </row>
    <row r="609" spans="19:57">
      <c r="S609" s="6"/>
      <c r="T609" s="6"/>
      <c r="U609" s="6"/>
      <c r="V609" s="6"/>
      <c r="W609" s="6"/>
      <c r="X609" s="6"/>
      <c r="Y609" s="6"/>
      <c r="AB609" s="55"/>
      <c r="AC609" s="55"/>
      <c r="AD609" s="55"/>
      <c r="AE609" s="55"/>
      <c r="AF609" s="55"/>
      <c r="AG609" s="39"/>
      <c r="AH609" s="39"/>
      <c r="AI609" s="39"/>
      <c r="AJ609" s="55"/>
      <c r="AK609" s="55"/>
      <c r="AL609" s="55"/>
      <c r="AM609" s="55"/>
      <c r="AN609" s="55"/>
      <c r="AO609" s="55"/>
      <c r="AP609" s="39"/>
      <c r="AQ609" s="39"/>
      <c r="AR609" s="39"/>
      <c r="AS609" s="39"/>
      <c r="AT609" s="39"/>
      <c r="AU609" s="39"/>
      <c r="AV609" s="39"/>
      <c r="AW609" s="39"/>
      <c r="AX609" s="55"/>
      <c r="AY609" s="55"/>
      <c r="AZ609" s="55"/>
      <c r="BA609" s="39"/>
      <c r="BB609" s="6"/>
      <c r="BC609" s="10"/>
      <c r="BD609" s="6"/>
      <c r="BE609" s="10"/>
    </row>
    <row r="610" spans="19:57">
      <c r="S610" s="6"/>
      <c r="T610" s="6"/>
      <c r="U610" s="6"/>
      <c r="V610" s="6"/>
      <c r="W610" s="6"/>
      <c r="X610" s="6"/>
      <c r="Y610" s="6"/>
      <c r="AB610" s="55"/>
      <c r="AC610" s="55"/>
      <c r="AD610" s="55"/>
      <c r="AE610" s="55"/>
      <c r="AF610" s="55"/>
      <c r="AG610" s="39"/>
      <c r="AH610" s="39"/>
      <c r="AI610" s="39"/>
      <c r="AJ610" s="55"/>
      <c r="AK610" s="55"/>
      <c r="AL610" s="55"/>
      <c r="AM610" s="55"/>
      <c r="AN610" s="55"/>
      <c r="AO610" s="55"/>
      <c r="AP610" s="39"/>
      <c r="AQ610" s="39"/>
      <c r="AR610" s="39"/>
      <c r="AS610" s="39"/>
      <c r="AT610" s="39"/>
      <c r="AU610" s="39"/>
      <c r="AV610" s="39"/>
      <c r="AW610" s="39"/>
      <c r="AX610" s="55"/>
      <c r="AY610" s="55"/>
      <c r="AZ610" s="55"/>
      <c r="BA610" s="39"/>
      <c r="BB610" s="6"/>
      <c r="BC610" s="10"/>
      <c r="BD610" s="6"/>
      <c r="BE610" s="10"/>
    </row>
    <row r="611" spans="19:57">
      <c r="S611" s="6"/>
      <c r="T611" s="6"/>
      <c r="U611" s="6"/>
      <c r="V611" s="6"/>
      <c r="W611" s="6"/>
      <c r="X611" s="6"/>
      <c r="Y611" s="6"/>
      <c r="AB611" s="55"/>
      <c r="AC611" s="55"/>
      <c r="AD611" s="55"/>
      <c r="AE611" s="55"/>
      <c r="AF611" s="55"/>
      <c r="AG611" s="39"/>
      <c r="AH611" s="39"/>
      <c r="AI611" s="39"/>
      <c r="AJ611" s="55"/>
      <c r="AK611" s="55"/>
      <c r="AL611" s="55"/>
      <c r="AM611" s="55"/>
      <c r="AN611" s="55"/>
      <c r="AO611" s="55"/>
      <c r="AP611" s="39"/>
      <c r="AQ611" s="39"/>
      <c r="AR611" s="39"/>
      <c r="AS611" s="39"/>
      <c r="AT611" s="39"/>
      <c r="AU611" s="39"/>
      <c r="AV611" s="39"/>
      <c r="AW611" s="39"/>
      <c r="AX611" s="55"/>
      <c r="AY611" s="55"/>
      <c r="AZ611" s="55"/>
      <c r="BA611" s="39"/>
      <c r="BB611" s="6"/>
      <c r="BC611" s="10"/>
      <c r="BD611" s="6"/>
      <c r="BE611" s="10"/>
    </row>
    <row r="612" spans="19:57">
      <c r="S612" s="6"/>
      <c r="T612" s="6"/>
      <c r="U612" s="6"/>
      <c r="V612" s="6"/>
      <c r="W612" s="6"/>
      <c r="X612" s="6"/>
      <c r="Y612" s="6"/>
      <c r="AB612" s="55"/>
      <c r="AC612" s="55"/>
      <c r="AD612" s="55"/>
      <c r="AE612" s="55"/>
      <c r="AF612" s="55"/>
      <c r="AG612" s="39"/>
      <c r="AH612" s="39"/>
      <c r="AI612" s="39"/>
      <c r="AJ612" s="55"/>
      <c r="AK612" s="55"/>
      <c r="AL612" s="55"/>
      <c r="AM612" s="55"/>
      <c r="AN612" s="55"/>
      <c r="AO612" s="55"/>
      <c r="AP612" s="39"/>
      <c r="AQ612" s="39"/>
      <c r="AR612" s="39"/>
      <c r="AS612" s="39"/>
      <c r="AT612" s="39"/>
      <c r="AU612" s="39"/>
      <c r="AV612" s="39"/>
      <c r="AW612" s="39"/>
      <c r="AX612" s="55"/>
      <c r="AY612" s="55"/>
      <c r="AZ612" s="55"/>
      <c r="BA612" s="39"/>
      <c r="BB612" s="6"/>
      <c r="BC612" s="10"/>
      <c r="BD612" s="6"/>
      <c r="BE612" s="10"/>
    </row>
    <row r="613" spans="19:57">
      <c r="S613" s="6"/>
      <c r="T613" s="6"/>
      <c r="U613" s="6"/>
      <c r="V613" s="6"/>
      <c r="W613" s="6"/>
      <c r="X613" s="6"/>
      <c r="Y613" s="6"/>
      <c r="AB613" s="55"/>
      <c r="AC613" s="55"/>
      <c r="AD613" s="55"/>
      <c r="AE613" s="55"/>
      <c r="AF613" s="55"/>
      <c r="AG613" s="39"/>
      <c r="AH613" s="39"/>
      <c r="AI613" s="39"/>
      <c r="AJ613" s="55"/>
      <c r="AK613" s="55"/>
      <c r="AL613" s="55"/>
      <c r="AM613" s="55"/>
      <c r="AN613" s="55"/>
      <c r="AO613" s="55"/>
      <c r="AP613" s="39"/>
      <c r="AQ613" s="39"/>
      <c r="AR613" s="39"/>
      <c r="AS613" s="39"/>
      <c r="AT613" s="39"/>
      <c r="AU613" s="39"/>
      <c r="AV613" s="39"/>
      <c r="AW613" s="39"/>
      <c r="AX613" s="55"/>
      <c r="AY613" s="55"/>
      <c r="AZ613" s="55"/>
      <c r="BA613" s="39"/>
      <c r="BB613" s="6"/>
      <c r="BC613" s="10"/>
      <c r="BD613" s="6"/>
      <c r="BE613" s="10"/>
    </row>
    <row r="614" spans="19:57">
      <c r="S614" s="6"/>
      <c r="T614" s="6"/>
      <c r="U614" s="6"/>
      <c r="V614" s="6"/>
      <c r="W614" s="6"/>
      <c r="X614" s="6"/>
      <c r="Y614" s="6"/>
      <c r="AB614" s="55"/>
      <c r="AC614" s="55"/>
      <c r="AD614" s="55"/>
      <c r="AE614" s="55"/>
      <c r="AF614" s="55"/>
      <c r="AG614" s="39"/>
      <c r="AH614" s="39"/>
      <c r="AI614" s="39"/>
      <c r="AJ614" s="55"/>
      <c r="AK614" s="55"/>
      <c r="AL614" s="55"/>
      <c r="AM614" s="55"/>
      <c r="AN614" s="55"/>
      <c r="AO614" s="55"/>
      <c r="AP614" s="39"/>
      <c r="AQ614" s="39"/>
      <c r="AR614" s="39"/>
      <c r="AS614" s="39"/>
      <c r="AT614" s="39"/>
      <c r="AU614" s="39"/>
      <c r="AV614" s="39"/>
      <c r="AW614" s="39"/>
      <c r="AX614" s="55"/>
      <c r="AY614" s="55"/>
      <c r="AZ614" s="55"/>
      <c r="BA614" s="39"/>
      <c r="BB614" s="6"/>
      <c r="BC614" s="10"/>
      <c r="BD614" s="6"/>
      <c r="BE614" s="10"/>
    </row>
    <row r="615" spans="19:57">
      <c r="S615" s="6"/>
      <c r="T615" s="6"/>
      <c r="U615" s="6"/>
      <c r="V615" s="6"/>
      <c r="W615" s="6"/>
      <c r="X615" s="6"/>
      <c r="Y615" s="6"/>
      <c r="AB615" s="55"/>
      <c r="AC615" s="55"/>
      <c r="AD615" s="55"/>
      <c r="AE615" s="55"/>
      <c r="AF615" s="55"/>
      <c r="AG615" s="39"/>
      <c r="AH615" s="39"/>
      <c r="AI615" s="39"/>
      <c r="AJ615" s="55"/>
      <c r="AK615" s="55"/>
      <c r="AL615" s="55"/>
      <c r="AM615" s="55"/>
      <c r="AN615" s="55"/>
      <c r="AO615" s="55"/>
      <c r="AP615" s="39"/>
      <c r="AQ615" s="39"/>
      <c r="AR615" s="39"/>
      <c r="AS615" s="39"/>
      <c r="AT615" s="39"/>
      <c r="AU615" s="39"/>
      <c r="AV615" s="39"/>
      <c r="AW615" s="39"/>
      <c r="AX615" s="55"/>
      <c r="AY615" s="55"/>
      <c r="AZ615" s="55"/>
      <c r="BA615" s="39"/>
      <c r="BB615" s="6"/>
      <c r="BC615" s="10"/>
      <c r="BD615" s="6"/>
      <c r="BE615" s="10"/>
    </row>
    <row r="616" spans="19:57">
      <c r="S616" s="6"/>
      <c r="T616" s="6"/>
      <c r="U616" s="6"/>
      <c r="V616" s="6"/>
      <c r="W616" s="6"/>
      <c r="X616" s="6"/>
      <c r="Y616" s="6"/>
      <c r="AB616" s="55"/>
      <c r="AC616" s="55"/>
      <c r="AD616" s="55"/>
      <c r="AE616" s="55"/>
      <c r="AF616" s="55"/>
      <c r="AG616" s="39"/>
      <c r="AH616" s="39"/>
      <c r="AI616" s="39"/>
      <c r="AJ616" s="55"/>
      <c r="AK616" s="55"/>
      <c r="AL616" s="55"/>
      <c r="AM616" s="55"/>
      <c r="AN616" s="55"/>
      <c r="AO616" s="55"/>
      <c r="AP616" s="39"/>
      <c r="AQ616" s="39"/>
      <c r="AR616" s="39"/>
      <c r="AS616" s="39"/>
      <c r="AT616" s="39"/>
      <c r="AU616" s="39"/>
      <c r="AV616" s="39"/>
      <c r="AW616" s="39"/>
      <c r="AX616" s="55"/>
      <c r="AY616" s="55"/>
      <c r="AZ616" s="55"/>
      <c r="BA616" s="39"/>
      <c r="BB616" s="6"/>
      <c r="BC616" s="10"/>
      <c r="BD616" s="6"/>
      <c r="BE616" s="10"/>
    </row>
    <row r="617" spans="19:57">
      <c r="S617" s="6"/>
      <c r="T617" s="6"/>
      <c r="U617" s="6"/>
      <c r="V617" s="6"/>
      <c r="W617" s="6"/>
      <c r="X617" s="6"/>
      <c r="Y617" s="6"/>
      <c r="AB617" s="55"/>
      <c r="AC617" s="55"/>
      <c r="AD617" s="55"/>
      <c r="AE617" s="55"/>
      <c r="AF617" s="55"/>
      <c r="AG617" s="39"/>
      <c r="AH617" s="39"/>
      <c r="AI617" s="39"/>
      <c r="AJ617" s="55"/>
      <c r="AK617" s="55"/>
      <c r="AL617" s="55"/>
      <c r="AM617" s="55"/>
      <c r="AN617" s="55"/>
      <c r="AO617" s="55"/>
      <c r="AP617" s="39"/>
      <c r="AQ617" s="39"/>
      <c r="AR617" s="39"/>
      <c r="AS617" s="39"/>
      <c r="AT617" s="39"/>
      <c r="AU617" s="39"/>
      <c r="AV617" s="39"/>
      <c r="AW617" s="39"/>
      <c r="AX617" s="55"/>
      <c r="AY617" s="55"/>
      <c r="AZ617" s="55"/>
      <c r="BA617" s="39"/>
      <c r="BB617" s="6"/>
      <c r="BC617" s="10"/>
      <c r="BD617" s="6"/>
      <c r="BE617" s="10"/>
    </row>
    <row r="618" spans="19:57">
      <c r="S618" s="6"/>
      <c r="T618" s="6"/>
      <c r="U618" s="6"/>
      <c r="V618" s="6"/>
      <c r="W618" s="6"/>
      <c r="X618" s="6"/>
      <c r="Y618" s="6"/>
      <c r="AB618" s="55"/>
      <c r="AC618" s="55"/>
      <c r="AD618" s="55"/>
      <c r="AE618" s="55"/>
      <c r="AF618" s="55"/>
      <c r="AG618" s="39"/>
      <c r="AH618" s="39"/>
      <c r="AI618" s="39"/>
      <c r="AJ618" s="55"/>
      <c r="AK618" s="55"/>
      <c r="AL618" s="55"/>
      <c r="AM618" s="55"/>
      <c r="AN618" s="55"/>
      <c r="AO618" s="55"/>
      <c r="AP618" s="39"/>
      <c r="AQ618" s="39"/>
      <c r="AR618" s="39"/>
      <c r="AS618" s="39"/>
      <c r="AT618" s="39"/>
      <c r="AU618" s="39"/>
      <c r="AV618" s="39"/>
      <c r="AW618" s="39"/>
      <c r="AX618" s="55"/>
      <c r="AY618" s="55"/>
      <c r="AZ618" s="55"/>
      <c r="BA618" s="39"/>
      <c r="BB618" s="6"/>
      <c r="BC618" s="10"/>
      <c r="BD618" s="6"/>
      <c r="BE618" s="10"/>
    </row>
    <row r="619" spans="19:57">
      <c r="S619" s="6"/>
      <c r="T619" s="6"/>
      <c r="U619" s="6"/>
      <c r="V619" s="6"/>
      <c r="W619" s="6"/>
      <c r="X619" s="6"/>
      <c r="Y619" s="6"/>
      <c r="AB619" s="55"/>
      <c r="AC619" s="55"/>
      <c r="AD619" s="55"/>
      <c r="AE619" s="55"/>
      <c r="AF619" s="55"/>
      <c r="AG619" s="39"/>
      <c r="AH619" s="39"/>
      <c r="AI619" s="39"/>
      <c r="AJ619" s="55"/>
      <c r="AK619" s="55"/>
      <c r="AL619" s="55"/>
      <c r="AM619" s="55"/>
      <c r="AN619" s="55"/>
      <c r="AO619" s="55"/>
      <c r="AP619" s="39"/>
      <c r="AQ619" s="39"/>
      <c r="AR619" s="39"/>
      <c r="AS619" s="39"/>
      <c r="AT619" s="39"/>
      <c r="AU619" s="39"/>
      <c r="AV619" s="39"/>
      <c r="AW619" s="39"/>
      <c r="AX619" s="55"/>
      <c r="AY619" s="55"/>
      <c r="AZ619" s="55"/>
      <c r="BA619" s="39"/>
      <c r="BB619" s="6"/>
      <c r="BC619" s="10"/>
      <c r="BD619" s="6"/>
      <c r="BE619" s="10"/>
    </row>
    <row r="620" spans="19:57">
      <c r="S620" s="6"/>
      <c r="T620" s="6"/>
      <c r="U620" s="6"/>
      <c r="V620" s="6"/>
      <c r="W620" s="6"/>
      <c r="X620" s="6"/>
      <c r="Y620" s="6"/>
      <c r="AB620" s="55"/>
      <c r="AC620" s="55"/>
      <c r="AD620" s="55"/>
      <c r="AE620" s="55"/>
      <c r="AF620" s="55"/>
      <c r="AG620" s="39"/>
      <c r="AH620" s="39"/>
      <c r="AI620" s="39"/>
      <c r="AJ620" s="55"/>
      <c r="AK620" s="55"/>
      <c r="AL620" s="55"/>
      <c r="AM620" s="55"/>
      <c r="AN620" s="55"/>
      <c r="AO620" s="55"/>
      <c r="AP620" s="39"/>
      <c r="AQ620" s="39"/>
      <c r="AR620" s="39"/>
      <c r="AS620" s="39"/>
      <c r="AT620" s="39"/>
      <c r="AU620" s="39"/>
      <c r="AV620" s="39"/>
      <c r="AW620" s="39"/>
      <c r="AX620" s="55"/>
      <c r="AY620" s="55"/>
      <c r="AZ620" s="55"/>
      <c r="BA620" s="39"/>
      <c r="BB620" s="6"/>
      <c r="BC620" s="10"/>
      <c r="BD620" s="6"/>
      <c r="BE620" s="10"/>
    </row>
    <row r="621" spans="19:57">
      <c r="S621" s="6"/>
      <c r="T621" s="6"/>
      <c r="U621" s="6"/>
      <c r="V621" s="6"/>
      <c r="W621" s="6"/>
      <c r="X621" s="6"/>
      <c r="Y621" s="6"/>
      <c r="AB621" s="55"/>
      <c r="AC621" s="55"/>
      <c r="AD621" s="55"/>
      <c r="AE621" s="55"/>
      <c r="AF621" s="55"/>
      <c r="AG621" s="39"/>
      <c r="AH621" s="39"/>
      <c r="AI621" s="39"/>
      <c r="AJ621" s="55"/>
      <c r="AK621" s="55"/>
      <c r="AL621" s="55"/>
      <c r="AM621" s="55"/>
      <c r="AN621" s="55"/>
      <c r="AO621" s="55"/>
      <c r="AP621" s="39"/>
      <c r="AQ621" s="39"/>
      <c r="AR621" s="39"/>
      <c r="AS621" s="39"/>
      <c r="AT621" s="39"/>
      <c r="AU621" s="39"/>
      <c r="AV621" s="39"/>
      <c r="AW621" s="39"/>
      <c r="AX621" s="55"/>
      <c r="AY621" s="55"/>
      <c r="AZ621" s="55"/>
      <c r="BA621" s="39"/>
      <c r="BB621" s="6"/>
      <c r="BC621" s="10"/>
      <c r="BD621" s="6"/>
      <c r="BE621" s="10"/>
    </row>
    <row r="622" spans="19:57">
      <c r="S622" s="6"/>
      <c r="T622" s="6"/>
      <c r="U622" s="6"/>
      <c r="V622" s="6"/>
      <c r="W622" s="6"/>
      <c r="X622" s="6"/>
      <c r="Y622" s="6"/>
      <c r="AB622" s="55"/>
      <c r="AC622" s="55"/>
      <c r="AD622" s="55"/>
      <c r="AE622" s="55"/>
      <c r="AF622" s="55"/>
      <c r="AG622" s="39"/>
      <c r="AH622" s="39"/>
      <c r="AI622" s="39"/>
      <c r="AJ622" s="55"/>
      <c r="AK622" s="55"/>
      <c r="AL622" s="55"/>
      <c r="AM622" s="55"/>
      <c r="AN622" s="55"/>
      <c r="AO622" s="55"/>
      <c r="AP622" s="39"/>
      <c r="AQ622" s="39"/>
      <c r="AR622" s="39"/>
      <c r="AS622" s="39"/>
      <c r="AT622" s="39"/>
      <c r="AU622" s="39"/>
      <c r="AV622" s="39"/>
      <c r="AW622" s="39"/>
      <c r="AX622" s="55"/>
      <c r="AY622" s="55"/>
      <c r="AZ622" s="55"/>
      <c r="BA622" s="39"/>
      <c r="BB622" s="6"/>
      <c r="BC622" s="10"/>
      <c r="BD622" s="6"/>
      <c r="BE622" s="10"/>
    </row>
    <row r="623" spans="19:57">
      <c r="S623" s="6"/>
      <c r="T623" s="6"/>
      <c r="U623" s="6"/>
      <c r="V623" s="6"/>
      <c r="W623" s="6"/>
      <c r="X623" s="6"/>
      <c r="Y623" s="6"/>
      <c r="AB623" s="55"/>
      <c r="AC623" s="55"/>
      <c r="AD623" s="55"/>
      <c r="AE623" s="55"/>
      <c r="AF623" s="55"/>
      <c r="AG623" s="39"/>
      <c r="AH623" s="39"/>
      <c r="AI623" s="39"/>
      <c r="AJ623" s="55"/>
      <c r="AK623" s="55"/>
      <c r="AL623" s="55"/>
      <c r="AM623" s="55"/>
      <c r="AN623" s="55"/>
      <c r="AO623" s="55"/>
      <c r="AP623" s="39"/>
      <c r="AQ623" s="39"/>
      <c r="AR623" s="39"/>
      <c r="AS623" s="39"/>
      <c r="AT623" s="39"/>
      <c r="AU623" s="39"/>
      <c r="AV623" s="39"/>
      <c r="AW623" s="39"/>
      <c r="AX623" s="55"/>
      <c r="AY623" s="55"/>
      <c r="AZ623" s="55"/>
      <c r="BA623" s="39"/>
      <c r="BB623" s="6"/>
      <c r="BC623" s="10"/>
      <c r="BD623" s="6"/>
      <c r="BE623" s="10"/>
    </row>
    <row r="624" spans="19:57">
      <c r="S624" s="6"/>
      <c r="T624" s="6"/>
      <c r="U624" s="6"/>
      <c r="V624" s="6"/>
      <c r="W624" s="6"/>
      <c r="X624" s="6"/>
      <c r="Y624" s="6"/>
      <c r="AB624" s="55"/>
      <c r="AC624" s="55"/>
      <c r="AD624" s="55"/>
      <c r="AE624" s="55"/>
      <c r="AF624" s="55"/>
      <c r="AG624" s="39"/>
      <c r="AH624" s="39"/>
      <c r="AI624" s="39"/>
      <c r="AJ624" s="55"/>
      <c r="AK624" s="55"/>
      <c r="AL624" s="55"/>
      <c r="AM624" s="55"/>
      <c r="AN624" s="55"/>
      <c r="AO624" s="55"/>
      <c r="AP624" s="39"/>
      <c r="AQ624" s="39"/>
      <c r="AR624" s="39"/>
      <c r="AS624" s="39"/>
      <c r="AT624" s="39"/>
      <c r="AU624" s="39"/>
      <c r="AV624" s="39"/>
      <c r="AW624" s="39"/>
      <c r="AX624" s="55"/>
      <c r="AY624" s="55"/>
      <c r="AZ624" s="55"/>
      <c r="BA624" s="39"/>
      <c r="BB624" s="6"/>
      <c r="BC624" s="10"/>
      <c r="BD624" s="6"/>
      <c r="BE624" s="10"/>
    </row>
    <row r="625" spans="19:57">
      <c r="S625" s="6"/>
      <c r="T625" s="6"/>
      <c r="U625" s="6"/>
      <c r="V625" s="6"/>
      <c r="W625" s="6"/>
      <c r="X625" s="6"/>
      <c r="Y625" s="6"/>
      <c r="AB625" s="55"/>
      <c r="AC625" s="55"/>
      <c r="AD625" s="55"/>
      <c r="AE625" s="55"/>
      <c r="AF625" s="55"/>
      <c r="AG625" s="39"/>
      <c r="AH625" s="39"/>
      <c r="AI625" s="39"/>
      <c r="AJ625" s="55"/>
      <c r="AK625" s="55"/>
      <c r="AL625" s="55"/>
      <c r="AM625" s="55"/>
      <c r="AN625" s="55"/>
      <c r="AO625" s="55"/>
      <c r="AP625" s="39"/>
      <c r="AQ625" s="39"/>
      <c r="AR625" s="39"/>
      <c r="AS625" s="39"/>
      <c r="AT625" s="39"/>
      <c r="AU625" s="39"/>
      <c r="AV625" s="39"/>
      <c r="AW625" s="39"/>
      <c r="AX625" s="55"/>
      <c r="AY625" s="55"/>
      <c r="AZ625" s="55"/>
      <c r="BA625" s="39"/>
      <c r="BB625" s="6"/>
      <c r="BC625" s="10"/>
      <c r="BD625" s="6"/>
      <c r="BE625" s="10"/>
    </row>
    <row r="626" spans="19:57">
      <c r="S626" s="6"/>
      <c r="T626" s="6"/>
      <c r="U626" s="6"/>
      <c r="V626" s="6"/>
      <c r="W626" s="6"/>
      <c r="X626" s="6"/>
      <c r="Y626" s="6"/>
      <c r="AB626" s="55"/>
      <c r="AC626" s="55"/>
      <c r="AD626" s="55"/>
      <c r="AE626" s="55"/>
      <c r="AF626" s="55"/>
      <c r="AG626" s="39"/>
      <c r="AH626" s="39"/>
      <c r="AI626" s="39"/>
      <c r="AJ626" s="55"/>
      <c r="AK626" s="55"/>
      <c r="AL626" s="55"/>
      <c r="AM626" s="55"/>
      <c r="AN626" s="55"/>
      <c r="AO626" s="55"/>
      <c r="AP626" s="39"/>
      <c r="AQ626" s="39"/>
      <c r="AR626" s="39"/>
      <c r="AS626" s="39"/>
      <c r="AT626" s="39"/>
      <c r="AU626" s="39"/>
      <c r="AV626" s="39"/>
      <c r="AW626" s="39"/>
      <c r="AX626" s="55"/>
      <c r="AY626" s="55"/>
      <c r="AZ626" s="55"/>
      <c r="BA626" s="39"/>
      <c r="BB626" s="6"/>
      <c r="BC626" s="10"/>
      <c r="BD626" s="6"/>
      <c r="BE626" s="10"/>
    </row>
    <row r="627" spans="19:57">
      <c r="S627" s="6"/>
      <c r="T627" s="6"/>
      <c r="U627" s="6"/>
      <c r="V627" s="6"/>
      <c r="W627" s="6"/>
      <c r="X627" s="6"/>
      <c r="Y627" s="6"/>
      <c r="AB627" s="55"/>
      <c r="AC627" s="55"/>
      <c r="AD627" s="55"/>
      <c r="AE627" s="55"/>
      <c r="AF627" s="55"/>
      <c r="AG627" s="39"/>
      <c r="AH627" s="39"/>
      <c r="AI627" s="39"/>
      <c r="AJ627" s="55"/>
      <c r="AK627" s="55"/>
      <c r="AL627" s="55"/>
      <c r="AM627" s="55"/>
      <c r="AN627" s="55"/>
      <c r="AO627" s="55"/>
      <c r="AP627" s="39"/>
      <c r="AQ627" s="39"/>
      <c r="AR627" s="39"/>
      <c r="AS627" s="39"/>
      <c r="AT627" s="39"/>
      <c r="AU627" s="39"/>
      <c r="AV627" s="39"/>
      <c r="AW627" s="39"/>
      <c r="AX627" s="55"/>
      <c r="AY627" s="55"/>
      <c r="AZ627" s="55"/>
      <c r="BA627" s="39"/>
      <c r="BB627" s="6"/>
      <c r="BC627" s="10"/>
      <c r="BD627" s="6"/>
      <c r="BE627" s="10"/>
    </row>
    <row r="628" spans="19:57">
      <c r="S628" s="6"/>
      <c r="T628" s="6"/>
      <c r="U628" s="6"/>
      <c r="V628" s="6"/>
      <c r="W628" s="6"/>
      <c r="X628" s="6"/>
      <c r="Y628" s="6"/>
      <c r="AB628" s="55"/>
      <c r="AC628" s="55"/>
      <c r="AD628" s="55"/>
      <c r="AE628" s="55"/>
      <c r="AF628" s="55"/>
      <c r="AG628" s="39"/>
      <c r="AH628" s="39"/>
      <c r="AI628" s="39"/>
      <c r="AJ628" s="55"/>
      <c r="AK628" s="55"/>
      <c r="AL628" s="55"/>
      <c r="AM628" s="55"/>
      <c r="AN628" s="55"/>
      <c r="AO628" s="55"/>
      <c r="AP628" s="39"/>
      <c r="AQ628" s="39"/>
      <c r="AR628" s="39"/>
      <c r="AS628" s="39"/>
      <c r="AT628" s="39"/>
      <c r="AU628" s="39"/>
      <c r="AV628" s="39"/>
      <c r="AW628" s="39"/>
      <c r="AX628" s="55"/>
      <c r="AY628" s="55"/>
      <c r="AZ628" s="55"/>
      <c r="BA628" s="39"/>
      <c r="BB628" s="6"/>
      <c r="BC628" s="10"/>
      <c r="BD628" s="6"/>
      <c r="BE628" s="10"/>
    </row>
    <row r="629" spans="19:57">
      <c r="S629" s="6"/>
      <c r="T629" s="6"/>
      <c r="U629" s="6"/>
      <c r="V629" s="6"/>
      <c r="W629" s="6"/>
      <c r="X629" s="6"/>
      <c r="Y629" s="6"/>
      <c r="AB629" s="55"/>
      <c r="AC629" s="55"/>
      <c r="AD629" s="55"/>
      <c r="AE629" s="55"/>
      <c r="AF629" s="55"/>
      <c r="AG629" s="39"/>
      <c r="AH629" s="39"/>
      <c r="AI629" s="39"/>
      <c r="AJ629" s="55"/>
      <c r="AK629" s="55"/>
      <c r="AL629" s="55"/>
      <c r="AM629" s="55"/>
      <c r="AN629" s="55"/>
      <c r="AO629" s="55"/>
      <c r="AP629" s="39"/>
      <c r="AQ629" s="39"/>
      <c r="AR629" s="39"/>
      <c r="AS629" s="39"/>
      <c r="AT629" s="39"/>
      <c r="AU629" s="39"/>
      <c r="AV629" s="39"/>
      <c r="AW629" s="39"/>
      <c r="AX629" s="55"/>
      <c r="AY629" s="55"/>
      <c r="AZ629" s="55"/>
      <c r="BA629" s="39"/>
      <c r="BB629" s="6"/>
      <c r="BC629" s="10"/>
      <c r="BD629" s="6"/>
      <c r="BE629" s="10"/>
    </row>
    <row r="630" spans="19:57">
      <c r="S630" s="6"/>
      <c r="T630" s="6"/>
      <c r="U630" s="6"/>
      <c r="V630" s="6"/>
      <c r="W630" s="6"/>
      <c r="X630" s="6"/>
      <c r="Y630" s="6"/>
      <c r="AB630" s="55"/>
      <c r="AC630" s="55"/>
      <c r="AD630" s="55"/>
      <c r="AE630" s="55"/>
      <c r="AF630" s="55"/>
      <c r="AG630" s="39"/>
      <c r="AH630" s="39"/>
      <c r="AI630" s="39"/>
      <c r="AJ630" s="55"/>
      <c r="AK630" s="55"/>
      <c r="AL630" s="55"/>
      <c r="AM630" s="55"/>
      <c r="AN630" s="55"/>
      <c r="AO630" s="55"/>
      <c r="AP630" s="39"/>
      <c r="AQ630" s="39"/>
      <c r="AR630" s="39"/>
      <c r="AS630" s="39"/>
      <c r="AT630" s="39"/>
      <c r="AU630" s="39"/>
      <c r="AV630" s="39"/>
      <c r="AW630" s="39"/>
      <c r="AX630" s="55"/>
      <c r="AY630" s="55"/>
      <c r="AZ630" s="55"/>
      <c r="BA630" s="39"/>
      <c r="BB630" s="6"/>
      <c r="BC630" s="10"/>
      <c r="BD630" s="6"/>
      <c r="BE630" s="10"/>
    </row>
    <row r="631" spans="19:57">
      <c r="S631" s="6"/>
      <c r="T631" s="6"/>
      <c r="U631" s="6"/>
      <c r="V631" s="6"/>
      <c r="W631" s="6"/>
      <c r="X631" s="6"/>
      <c r="Y631" s="6"/>
      <c r="AB631" s="55"/>
      <c r="AC631" s="55"/>
      <c r="AD631" s="55"/>
      <c r="AE631" s="55"/>
      <c r="AF631" s="55"/>
      <c r="AG631" s="39"/>
      <c r="AH631" s="39"/>
      <c r="AI631" s="39"/>
      <c r="AJ631" s="55"/>
      <c r="AK631" s="55"/>
      <c r="AL631" s="55"/>
      <c r="AM631" s="55"/>
      <c r="AN631" s="55"/>
      <c r="AO631" s="55"/>
      <c r="AP631" s="39"/>
      <c r="AQ631" s="39"/>
      <c r="AR631" s="39"/>
      <c r="AS631" s="39"/>
      <c r="AT631" s="39"/>
      <c r="AU631" s="39"/>
      <c r="AV631" s="39"/>
      <c r="AW631" s="39"/>
      <c r="AX631" s="55"/>
      <c r="AY631" s="55"/>
      <c r="AZ631" s="55"/>
      <c r="BA631" s="39"/>
      <c r="BB631" s="6"/>
      <c r="BC631" s="10"/>
      <c r="BD631" s="6"/>
      <c r="BE631" s="10"/>
    </row>
    <row r="632" spans="19:57">
      <c r="S632" s="6"/>
      <c r="T632" s="6"/>
      <c r="U632" s="6"/>
      <c r="V632" s="6"/>
      <c r="W632" s="6"/>
      <c r="X632" s="6"/>
      <c r="Y632" s="6"/>
      <c r="AB632" s="55"/>
      <c r="AC632" s="55"/>
      <c r="AD632" s="55"/>
      <c r="AE632" s="55"/>
      <c r="AF632" s="55"/>
      <c r="AG632" s="39"/>
      <c r="AH632" s="39"/>
      <c r="AI632" s="39"/>
      <c r="AJ632" s="55"/>
      <c r="AK632" s="55"/>
      <c r="AL632" s="55"/>
      <c r="AM632" s="55"/>
      <c r="AN632" s="55"/>
      <c r="AO632" s="55"/>
      <c r="AP632" s="39"/>
      <c r="AQ632" s="39"/>
      <c r="AR632" s="39"/>
      <c r="AS632" s="39"/>
      <c r="AT632" s="39"/>
      <c r="AU632" s="39"/>
      <c r="AV632" s="39"/>
      <c r="AW632" s="39"/>
      <c r="AX632" s="55"/>
      <c r="AY632" s="55"/>
      <c r="AZ632" s="55"/>
      <c r="BA632" s="39"/>
      <c r="BB632" s="6"/>
      <c r="BC632" s="10"/>
      <c r="BD632" s="6"/>
      <c r="BE632" s="10"/>
    </row>
    <row r="633" spans="19:57">
      <c r="S633" s="6"/>
      <c r="T633" s="6"/>
      <c r="U633" s="6"/>
      <c r="V633" s="6"/>
      <c r="W633" s="6"/>
      <c r="X633" s="6"/>
      <c r="Y633" s="6"/>
      <c r="AB633" s="55"/>
      <c r="AC633" s="55"/>
      <c r="AD633" s="55"/>
      <c r="AE633" s="55"/>
      <c r="AF633" s="55"/>
      <c r="AG633" s="39"/>
      <c r="AH633" s="39"/>
      <c r="AI633" s="39"/>
      <c r="AJ633" s="55"/>
      <c r="AK633" s="55"/>
      <c r="AL633" s="55"/>
      <c r="AM633" s="55"/>
      <c r="AN633" s="55"/>
      <c r="AO633" s="55"/>
      <c r="AP633" s="39"/>
      <c r="AQ633" s="39"/>
      <c r="AR633" s="39"/>
      <c r="AS633" s="39"/>
      <c r="AT633" s="39"/>
      <c r="AU633" s="39"/>
      <c r="AV633" s="39"/>
      <c r="AW633" s="39"/>
      <c r="AX633" s="55"/>
      <c r="AY633" s="55"/>
      <c r="AZ633" s="55"/>
      <c r="BA633" s="39"/>
      <c r="BB633" s="6"/>
      <c r="BC633" s="10"/>
      <c r="BD633" s="6"/>
      <c r="BE633" s="10"/>
    </row>
    <row r="634" spans="19:57">
      <c r="S634" s="6"/>
      <c r="T634" s="6"/>
      <c r="U634" s="6"/>
      <c r="V634" s="6"/>
      <c r="W634" s="6"/>
      <c r="X634" s="6"/>
      <c r="Y634" s="6"/>
      <c r="AB634" s="55"/>
      <c r="AC634" s="55"/>
      <c r="AD634" s="55"/>
      <c r="AE634" s="55"/>
      <c r="AF634" s="55"/>
      <c r="AG634" s="39"/>
      <c r="AH634" s="39"/>
      <c r="AI634" s="39"/>
      <c r="AJ634" s="55"/>
      <c r="AK634" s="55"/>
      <c r="AL634" s="55"/>
      <c r="AM634" s="55"/>
      <c r="AN634" s="55"/>
      <c r="AO634" s="55"/>
      <c r="AP634" s="39"/>
      <c r="AQ634" s="39"/>
      <c r="AR634" s="39"/>
      <c r="AS634" s="39"/>
      <c r="AT634" s="39"/>
      <c r="AU634" s="39"/>
      <c r="AV634" s="39"/>
      <c r="AW634" s="39"/>
      <c r="AX634" s="55"/>
      <c r="AY634" s="55"/>
      <c r="AZ634" s="55"/>
      <c r="BA634" s="39"/>
      <c r="BB634" s="6"/>
      <c r="BC634" s="10"/>
      <c r="BD634" s="6"/>
      <c r="BE634" s="10"/>
    </row>
    <row r="635" spans="19:57">
      <c r="S635" s="6"/>
      <c r="T635" s="6"/>
      <c r="U635" s="6"/>
      <c r="V635" s="6"/>
      <c r="W635" s="6"/>
      <c r="X635" s="6"/>
      <c r="Y635" s="6"/>
      <c r="AB635" s="55"/>
      <c r="AC635" s="55"/>
      <c r="AD635" s="55"/>
      <c r="AE635" s="55"/>
      <c r="AF635" s="55"/>
      <c r="AG635" s="39"/>
      <c r="AH635" s="39"/>
      <c r="AI635" s="39"/>
      <c r="AJ635" s="55"/>
      <c r="AK635" s="55"/>
      <c r="AL635" s="55"/>
      <c r="AM635" s="55"/>
      <c r="AN635" s="55"/>
      <c r="AO635" s="55"/>
      <c r="AP635" s="39"/>
      <c r="AQ635" s="39"/>
      <c r="AR635" s="39"/>
      <c r="AS635" s="39"/>
      <c r="AT635" s="39"/>
      <c r="AU635" s="39"/>
      <c r="AV635" s="39"/>
      <c r="AW635" s="39"/>
      <c r="AX635" s="55"/>
      <c r="AY635" s="55"/>
      <c r="AZ635" s="55"/>
      <c r="BA635" s="39"/>
      <c r="BB635" s="6"/>
      <c r="BC635" s="10"/>
      <c r="BD635" s="6"/>
      <c r="BE635" s="10"/>
    </row>
    <row r="636" spans="19:57">
      <c r="S636" s="6"/>
      <c r="T636" s="6"/>
      <c r="U636" s="6"/>
      <c r="V636" s="6"/>
      <c r="W636" s="6"/>
      <c r="X636" s="6"/>
      <c r="Y636" s="6"/>
      <c r="AB636" s="55"/>
      <c r="AC636" s="55"/>
      <c r="AD636" s="55"/>
      <c r="AE636" s="55"/>
      <c r="AF636" s="55"/>
      <c r="AG636" s="39"/>
      <c r="AH636" s="39"/>
      <c r="AI636" s="39"/>
      <c r="AJ636" s="55"/>
      <c r="AK636" s="55"/>
      <c r="AL636" s="55"/>
      <c r="AM636" s="55"/>
      <c r="AN636" s="55"/>
      <c r="AO636" s="55"/>
      <c r="AP636" s="39"/>
      <c r="AQ636" s="39"/>
      <c r="AR636" s="39"/>
      <c r="AS636" s="39"/>
      <c r="AT636" s="39"/>
      <c r="AU636" s="39"/>
      <c r="AV636" s="39"/>
      <c r="AW636" s="39"/>
      <c r="AX636" s="55"/>
      <c r="AY636" s="55"/>
      <c r="AZ636" s="55"/>
      <c r="BA636" s="39"/>
      <c r="BB636" s="6"/>
      <c r="BC636" s="10"/>
      <c r="BD636" s="6"/>
      <c r="BE636" s="10"/>
    </row>
    <row r="637" spans="19:57">
      <c r="S637" s="6"/>
      <c r="T637" s="6"/>
      <c r="U637" s="6"/>
      <c r="V637" s="6"/>
      <c r="W637" s="6"/>
      <c r="X637" s="6"/>
      <c r="Y637" s="6"/>
      <c r="AB637" s="55"/>
      <c r="AC637" s="55"/>
      <c r="AD637" s="55"/>
      <c r="AE637" s="55"/>
      <c r="AF637" s="55"/>
      <c r="AG637" s="39"/>
      <c r="AH637" s="39"/>
      <c r="AI637" s="39"/>
      <c r="AJ637" s="55"/>
      <c r="AK637" s="55"/>
      <c r="AL637" s="55"/>
      <c r="AM637" s="55"/>
      <c r="AN637" s="55"/>
      <c r="AO637" s="55"/>
      <c r="AP637" s="39"/>
      <c r="AQ637" s="39"/>
      <c r="AR637" s="39"/>
      <c r="AS637" s="39"/>
      <c r="AT637" s="39"/>
      <c r="AU637" s="39"/>
      <c r="AV637" s="39"/>
      <c r="AW637" s="39"/>
      <c r="AX637" s="55"/>
      <c r="AY637" s="55"/>
      <c r="AZ637" s="55"/>
      <c r="BA637" s="39"/>
      <c r="BB637" s="6"/>
      <c r="BC637" s="10"/>
      <c r="BD637" s="6"/>
      <c r="BE637" s="10"/>
    </row>
    <row r="638" spans="19:57">
      <c r="S638" s="6"/>
      <c r="T638" s="6"/>
      <c r="U638" s="6"/>
      <c r="V638" s="6"/>
      <c r="W638" s="6"/>
      <c r="X638" s="6"/>
      <c r="Y638" s="6"/>
      <c r="AB638" s="55"/>
      <c r="AC638" s="55"/>
      <c r="AD638" s="55"/>
      <c r="AE638" s="55"/>
      <c r="AF638" s="55"/>
      <c r="AG638" s="39"/>
      <c r="AH638" s="39"/>
      <c r="AI638" s="39"/>
      <c r="AJ638" s="55"/>
      <c r="AK638" s="55"/>
      <c r="AL638" s="55"/>
      <c r="AM638" s="55"/>
      <c r="AN638" s="55"/>
      <c r="AO638" s="55"/>
      <c r="AP638" s="39"/>
      <c r="AQ638" s="39"/>
      <c r="AR638" s="39"/>
      <c r="AS638" s="39"/>
      <c r="AT638" s="39"/>
      <c r="AU638" s="39"/>
      <c r="AV638" s="39"/>
      <c r="AW638" s="39"/>
      <c r="AX638" s="55"/>
      <c r="AY638" s="55"/>
      <c r="AZ638" s="55"/>
      <c r="BA638" s="39"/>
      <c r="BB638" s="6"/>
      <c r="BC638" s="10"/>
      <c r="BD638" s="6"/>
      <c r="BE638" s="10"/>
    </row>
    <row r="639" spans="19:57">
      <c r="S639" s="6"/>
      <c r="T639" s="6"/>
      <c r="U639" s="6"/>
      <c r="V639" s="6"/>
      <c r="W639" s="6"/>
      <c r="X639" s="6"/>
      <c r="Y639" s="6"/>
      <c r="AB639" s="55"/>
      <c r="AC639" s="55"/>
      <c r="AD639" s="55"/>
      <c r="AE639" s="55"/>
      <c r="AF639" s="55"/>
      <c r="AG639" s="39"/>
      <c r="AH639" s="39"/>
      <c r="AI639" s="39"/>
      <c r="AJ639" s="55"/>
      <c r="AK639" s="55"/>
      <c r="AL639" s="55"/>
      <c r="AM639" s="55"/>
      <c r="AN639" s="55"/>
      <c r="AO639" s="55"/>
      <c r="AP639" s="39"/>
      <c r="AQ639" s="39"/>
      <c r="AR639" s="39"/>
      <c r="AS639" s="39"/>
      <c r="AT639" s="39"/>
      <c r="AU639" s="39"/>
      <c r="AV639" s="39"/>
      <c r="AW639" s="39"/>
      <c r="AX639" s="55"/>
      <c r="AY639" s="55"/>
      <c r="AZ639" s="55"/>
      <c r="BA639" s="39"/>
      <c r="BB639" s="6"/>
      <c r="BC639" s="10"/>
      <c r="BD639" s="6"/>
      <c r="BE639" s="10"/>
    </row>
    <row r="640" spans="19:57">
      <c r="S640" s="6"/>
      <c r="T640" s="6"/>
      <c r="U640" s="6"/>
      <c r="V640" s="6"/>
      <c r="W640" s="6"/>
      <c r="X640" s="6"/>
      <c r="Y640" s="6"/>
      <c r="AB640" s="55"/>
      <c r="AC640" s="55"/>
      <c r="AD640" s="55"/>
      <c r="AE640" s="55"/>
      <c r="AF640" s="55"/>
      <c r="AG640" s="39"/>
      <c r="AH640" s="39"/>
      <c r="AI640" s="39"/>
      <c r="AJ640" s="55"/>
      <c r="AK640" s="55"/>
      <c r="AL640" s="55"/>
      <c r="AM640" s="55"/>
      <c r="AN640" s="55"/>
      <c r="AO640" s="55"/>
      <c r="AP640" s="39"/>
      <c r="AQ640" s="39"/>
      <c r="AR640" s="39"/>
      <c r="AS640" s="39"/>
      <c r="AT640" s="39"/>
      <c r="AU640" s="39"/>
      <c r="AV640" s="39"/>
      <c r="AW640" s="39"/>
      <c r="AX640" s="55"/>
      <c r="AY640" s="55"/>
      <c r="AZ640" s="55"/>
      <c r="BA640" s="39"/>
      <c r="BB640" s="6"/>
      <c r="BC640" s="10"/>
      <c r="BD640" s="6"/>
      <c r="BE640" s="10"/>
    </row>
    <row r="641" spans="19:57">
      <c r="S641" s="6"/>
      <c r="T641" s="6"/>
      <c r="U641" s="6"/>
      <c r="V641" s="6"/>
      <c r="W641" s="6"/>
      <c r="X641" s="6"/>
      <c r="Y641" s="6"/>
      <c r="AB641" s="55"/>
      <c r="AC641" s="55"/>
      <c r="AD641" s="55"/>
      <c r="AE641" s="55"/>
      <c r="AF641" s="55"/>
      <c r="AG641" s="39"/>
      <c r="AH641" s="39"/>
      <c r="AI641" s="39"/>
      <c r="AJ641" s="55"/>
      <c r="AK641" s="55"/>
      <c r="AL641" s="55"/>
      <c r="AM641" s="55"/>
      <c r="AN641" s="55"/>
      <c r="AO641" s="55"/>
      <c r="AP641" s="39"/>
      <c r="AQ641" s="39"/>
      <c r="AR641" s="39"/>
      <c r="AS641" s="39"/>
      <c r="AT641" s="39"/>
      <c r="AU641" s="39"/>
      <c r="AV641" s="39"/>
      <c r="AW641" s="39"/>
      <c r="AX641" s="55"/>
      <c r="AY641" s="55"/>
      <c r="AZ641" s="55"/>
      <c r="BA641" s="39"/>
      <c r="BB641" s="6"/>
      <c r="BC641" s="10"/>
      <c r="BD641" s="6"/>
      <c r="BE641" s="10"/>
    </row>
    <row r="642" spans="19:57">
      <c r="S642" s="6"/>
      <c r="T642" s="6"/>
      <c r="U642" s="6"/>
      <c r="V642" s="6"/>
      <c r="W642" s="6"/>
      <c r="X642" s="6"/>
      <c r="Y642" s="6"/>
      <c r="AB642" s="55"/>
      <c r="AC642" s="55"/>
      <c r="AD642" s="55"/>
      <c r="AE642" s="55"/>
      <c r="AF642" s="55"/>
      <c r="AG642" s="39"/>
      <c r="AH642" s="39"/>
      <c r="AI642" s="39"/>
      <c r="AJ642" s="55"/>
      <c r="AK642" s="55"/>
      <c r="AL642" s="55"/>
      <c r="AM642" s="55"/>
      <c r="AN642" s="55"/>
      <c r="AO642" s="55"/>
      <c r="AP642" s="39"/>
      <c r="AQ642" s="39"/>
      <c r="AR642" s="39"/>
      <c r="AS642" s="39"/>
      <c r="AT642" s="39"/>
      <c r="AU642" s="39"/>
      <c r="AV642" s="39"/>
      <c r="AW642" s="39"/>
      <c r="AX642" s="55"/>
      <c r="AY642" s="55"/>
      <c r="AZ642" s="55"/>
      <c r="BA642" s="39"/>
      <c r="BB642" s="6"/>
      <c r="BC642" s="10"/>
      <c r="BD642" s="6"/>
      <c r="BE642" s="10"/>
    </row>
    <row r="643" spans="19:57">
      <c r="S643" s="6"/>
      <c r="T643" s="6"/>
      <c r="U643" s="6"/>
      <c r="V643" s="6"/>
      <c r="W643" s="6"/>
      <c r="X643" s="6"/>
      <c r="Y643" s="6"/>
      <c r="AB643" s="55"/>
      <c r="AC643" s="55"/>
      <c r="AD643" s="55"/>
      <c r="AE643" s="55"/>
      <c r="AF643" s="55"/>
      <c r="AG643" s="39"/>
      <c r="AH643" s="39"/>
      <c r="AI643" s="39"/>
      <c r="AJ643" s="55"/>
      <c r="AK643" s="55"/>
      <c r="AL643" s="55"/>
      <c r="AM643" s="55"/>
      <c r="AN643" s="55"/>
      <c r="AO643" s="55"/>
      <c r="AP643" s="39"/>
      <c r="AQ643" s="39"/>
      <c r="AR643" s="39"/>
      <c r="AS643" s="39"/>
      <c r="AT643" s="39"/>
      <c r="AU643" s="39"/>
      <c r="AV643" s="39"/>
      <c r="AW643" s="39"/>
      <c r="AX643" s="55"/>
      <c r="AY643" s="55"/>
      <c r="AZ643" s="55"/>
      <c r="BA643" s="39"/>
      <c r="BB643" s="6"/>
      <c r="BC643" s="10"/>
      <c r="BD643" s="6"/>
      <c r="BE643" s="10"/>
    </row>
    <row r="644" spans="19:57">
      <c r="S644" s="6"/>
      <c r="T644" s="6"/>
      <c r="U644" s="6"/>
      <c r="V644" s="6"/>
      <c r="W644" s="6"/>
      <c r="X644" s="6"/>
      <c r="Y644" s="6"/>
      <c r="AB644" s="55"/>
      <c r="AC644" s="55"/>
      <c r="AD644" s="55"/>
      <c r="AE644" s="55"/>
      <c r="AF644" s="55"/>
      <c r="AG644" s="39"/>
      <c r="AH644" s="39"/>
      <c r="AI644" s="39"/>
      <c r="AJ644" s="55"/>
      <c r="AK644" s="55"/>
      <c r="AL644" s="55"/>
      <c r="AM644" s="55"/>
      <c r="AN644" s="55"/>
      <c r="AO644" s="55"/>
      <c r="AP644" s="39"/>
      <c r="AQ644" s="39"/>
      <c r="AR644" s="39"/>
      <c r="AS644" s="39"/>
      <c r="AT644" s="39"/>
      <c r="AU644" s="39"/>
      <c r="AV644" s="39"/>
      <c r="AW644" s="39"/>
      <c r="AX644" s="55"/>
      <c r="AY644" s="55"/>
      <c r="AZ644" s="55"/>
      <c r="BA644" s="39"/>
      <c r="BB644" s="6"/>
      <c r="BC644" s="10"/>
      <c r="BD644" s="6"/>
      <c r="BE644" s="10"/>
    </row>
    <row r="645" spans="19:57">
      <c r="S645" s="6"/>
      <c r="T645" s="6"/>
      <c r="U645" s="6"/>
      <c r="V645" s="6"/>
      <c r="W645" s="6"/>
      <c r="X645" s="6"/>
      <c r="Y645" s="6"/>
      <c r="AB645" s="55"/>
      <c r="AC645" s="55"/>
      <c r="AD645" s="55"/>
      <c r="AE645" s="55"/>
      <c r="AF645" s="55"/>
      <c r="AG645" s="39"/>
      <c r="AH645" s="39"/>
      <c r="AI645" s="39"/>
      <c r="AJ645" s="55"/>
      <c r="AK645" s="55"/>
      <c r="AL645" s="55"/>
      <c r="AM645" s="55"/>
      <c r="AN645" s="55"/>
      <c r="AO645" s="55"/>
      <c r="AP645" s="39"/>
      <c r="AQ645" s="39"/>
      <c r="AR645" s="39"/>
      <c r="AS645" s="39"/>
      <c r="AT645" s="39"/>
      <c r="AU645" s="39"/>
      <c r="AV645" s="39"/>
      <c r="AW645" s="39"/>
      <c r="AX645" s="55"/>
      <c r="AY645" s="55"/>
      <c r="AZ645" s="55"/>
      <c r="BA645" s="39"/>
      <c r="BB645" s="6"/>
      <c r="BC645" s="10"/>
      <c r="BD645" s="6"/>
      <c r="BE645" s="10"/>
    </row>
    <row r="646" spans="19:57">
      <c r="S646" s="6"/>
      <c r="T646" s="6"/>
      <c r="U646" s="6"/>
      <c r="V646" s="6"/>
      <c r="W646" s="6"/>
      <c r="X646" s="6"/>
      <c r="Y646" s="6"/>
      <c r="AB646" s="55"/>
      <c r="AC646" s="55"/>
      <c r="AD646" s="55"/>
      <c r="AE646" s="55"/>
      <c r="AF646" s="55"/>
      <c r="AG646" s="39"/>
      <c r="AH646" s="39"/>
      <c r="AI646" s="39"/>
      <c r="AJ646" s="55"/>
      <c r="AK646" s="55"/>
      <c r="AL646" s="55"/>
      <c r="AM646" s="55"/>
      <c r="AN646" s="55"/>
      <c r="AO646" s="55"/>
      <c r="AP646" s="39"/>
      <c r="AQ646" s="39"/>
      <c r="AR646" s="39"/>
      <c r="AS646" s="39"/>
      <c r="AT646" s="39"/>
      <c r="AU646" s="39"/>
      <c r="AV646" s="39"/>
      <c r="AW646" s="39"/>
      <c r="AX646" s="55"/>
      <c r="AY646" s="55"/>
      <c r="AZ646" s="55"/>
      <c r="BA646" s="39"/>
      <c r="BB646" s="6"/>
      <c r="BC646" s="10"/>
      <c r="BD646" s="6"/>
      <c r="BE646" s="10"/>
    </row>
    <row r="647" spans="19:57">
      <c r="S647" s="6"/>
      <c r="T647" s="6"/>
      <c r="U647" s="6"/>
      <c r="V647" s="6"/>
      <c r="W647" s="6"/>
      <c r="X647" s="6"/>
      <c r="Y647" s="6"/>
      <c r="AB647" s="55"/>
      <c r="AC647" s="55"/>
      <c r="AD647" s="55"/>
      <c r="AE647" s="55"/>
      <c r="AF647" s="55"/>
      <c r="AG647" s="39"/>
      <c r="AH647" s="39"/>
      <c r="AI647" s="39"/>
      <c r="AJ647" s="55"/>
      <c r="AK647" s="55"/>
      <c r="AL647" s="55"/>
      <c r="AM647" s="55"/>
      <c r="AN647" s="55"/>
      <c r="AO647" s="55"/>
      <c r="AP647" s="39"/>
      <c r="AQ647" s="39"/>
      <c r="AR647" s="39"/>
      <c r="AS647" s="39"/>
      <c r="AT647" s="39"/>
      <c r="AU647" s="39"/>
      <c r="AV647" s="39"/>
      <c r="AW647" s="39"/>
      <c r="AX647" s="55"/>
      <c r="AY647" s="55"/>
      <c r="AZ647" s="55"/>
      <c r="BA647" s="39"/>
      <c r="BB647" s="6"/>
      <c r="BC647" s="10"/>
      <c r="BD647" s="6"/>
      <c r="BE647" s="10"/>
    </row>
    <row r="648" spans="19:57">
      <c r="S648" s="6"/>
      <c r="T648" s="6"/>
      <c r="U648" s="6"/>
      <c r="V648" s="6"/>
      <c r="W648" s="6"/>
      <c r="X648" s="6"/>
      <c r="Y648" s="6"/>
      <c r="AB648" s="55"/>
      <c r="AC648" s="55"/>
      <c r="AD648" s="55"/>
      <c r="AE648" s="55"/>
      <c r="AF648" s="55"/>
      <c r="AG648" s="39"/>
      <c r="AH648" s="39"/>
      <c r="AI648" s="39"/>
      <c r="AJ648" s="55"/>
      <c r="AK648" s="55"/>
      <c r="AL648" s="55"/>
      <c r="AM648" s="55"/>
      <c r="AN648" s="55"/>
      <c r="AO648" s="55"/>
      <c r="AP648" s="39"/>
      <c r="AQ648" s="39"/>
      <c r="AR648" s="39"/>
      <c r="AS648" s="39"/>
      <c r="AT648" s="39"/>
      <c r="AU648" s="39"/>
      <c r="AV648" s="39"/>
      <c r="AW648" s="39"/>
      <c r="AX648" s="55"/>
      <c r="AY648" s="55"/>
      <c r="AZ648" s="55"/>
      <c r="BA648" s="39"/>
      <c r="BB648" s="6"/>
      <c r="BC648" s="10"/>
      <c r="BD648" s="6"/>
      <c r="BE648" s="10"/>
    </row>
    <row r="649" spans="19:57">
      <c r="S649" s="6"/>
      <c r="T649" s="6"/>
      <c r="U649" s="6"/>
      <c r="V649" s="6"/>
      <c r="W649" s="6"/>
      <c r="X649" s="6"/>
      <c r="Y649" s="6"/>
      <c r="AB649" s="55"/>
      <c r="AC649" s="55"/>
      <c r="AD649" s="55"/>
      <c r="AE649" s="55"/>
      <c r="AF649" s="55"/>
      <c r="AG649" s="39"/>
      <c r="AH649" s="39"/>
      <c r="AI649" s="39"/>
      <c r="AJ649" s="55"/>
      <c r="AK649" s="55"/>
      <c r="AL649" s="55"/>
      <c r="AM649" s="55"/>
      <c r="AN649" s="55"/>
      <c r="AO649" s="55"/>
      <c r="AP649" s="39"/>
      <c r="AQ649" s="39"/>
      <c r="AR649" s="39"/>
      <c r="AS649" s="39"/>
      <c r="AT649" s="39"/>
      <c r="AU649" s="39"/>
      <c r="AV649" s="39"/>
      <c r="AW649" s="39"/>
      <c r="AX649" s="55"/>
      <c r="AY649" s="55"/>
      <c r="AZ649" s="55"/>
      <c r="BA649" s="39"/>
      <c r="BB649" s="6"/>
      <c r="BC649" s="10"/>
      <c r="BD649" s="6"/>
      <c r="BE649" s="10"/>
    </row>
    <row r="650" spans="19:57">
      <c r="S650" s="6"/>
      <c r="T650" s="6"/>
      <c r="U650" s="6"/>
      <c r="V650" s="6"/>
      <c r="W650" s="6"/>
      <c r="X650" s="6"/>
      <c r="Y650" s="6"/>
      <c r="AB650" s="55"/>
      <c r="AC650" s="55"/>
      <c r="AD650" s="55"/>
      <c r="AE650" s="55"/>
      <c r="AF650" s="55"/>
      <c r="AG650" s="39"/>
      <c r="AH650" s="39"/>
      <c r="AI650" s="39"/>
      <c r="AJ650" s="55"/>
      <c r="AK650" s="55"/>
      <c r="AL650" s="55"/>
      <c r="AM650" s="55"/>
      <c r="AN650" s="55"/>
      <c r="AO650" s="55"/>
      <c r="AP650" s="39"/>
      <c r="AQ650" s="39"/>
      <c r="AR650" s="39"/>
      <c r="AS650" s="39"/>
      <c r="AT650" s="39"/>
      <c r="AU650" s="39"/>
      <c r="AV650" s="39"/>
      <c r="AW650" s="39"/>
      <c r="AX650" s="55"/>
      <c r="AY650" s="55"/>
      <c r="AZ650" s="55"/>
      <c r="BA650" s="39"/>
      <c r="BB650" s="6"/>
      <c r="BC650" s="10"/>
      <c r="BD650" s="6"/>
      <c r="BE650" s="10"/>
    </row>
    <row r="651" spans="19:57">
      <c r="S651" s="6"/>
      <c r="T651" s="6"/>
      <c r="U651" s="6"/>
      <c r="V651" s="6"/>
      <c r="W651" s="6"/>
      <c r="X651" s="6"/>
      <c r="Y651" s="6"/>
      <c r="AB651" s="55"/>
      <c r="AC651" s="55"/>
      <c r="AD651" s="55"/>
      <c r="AE651" s="55"/>
      <c r="AF651" s="55"/>
      <c r="AG651" s="39"/>
      <c r="AH651" s="39"/>
      <c r="AI651" s="39"/>
      <c r="AJ651" s="55"/>
      <c r="AK651" s="55"/>
      <c r="AL651" s="55"/>
      <c r="AM651" s="55"/>
      <c r="AN651" s="55"/>
      <c r="AO651" s="55"/>
      <c r="AP651" s="39"/>
      <c r="AQ651" s="39"/>
      <c r="AR651" s="39"/>
      <c r="AS651" s="39"/>
      <c r="AT651" s="39"/>
      <c r="AU651" s="39"/>
      <c r="AV651" s="39"/>
      <c r="AW651" s="39"/>
      <c r="AX651" s="55"/>
      <c r="AY651" s="55"/>
      <c r="AZ651" s="55"/>
      <c r="BA651" s="39"/>
      <c r="BB651" s="6"/>
      <c r="BC651" s="10"/>
      <c r="BD651" s="6"/>
      <c r="BE651" s="10"/>
    </row>
    <row r="652" spans="19:57">
      <c r="S652" s="6"/>
      <c r="T652" s="6"/>
      <c r="U652" s="6"/>
      <c r="V652" s="6"/>
      <c r="W652" s="6"/>
      <c r="X652" s="6"/>
      <c r="Y652" s="6"/>
      <c r="AB652" s="55"/>
      <c r="AC652" s="55"/>
      <c r="AD652" s="55"/>
      <c r="AE652" s="55"/>
      <c r="AF652" s="55"/>
      <c r="AG652" s="39"/>
      <c r="AH652" s="39"/>
      <c r="AI652" s="39"/>
      <c r="AJ652" s="55"/>
      <c r="AK652" s="55"/>
      <c r="AL652" s="55"/>
      <c r="AM652" s="55"/>
      <c r="AN652" s="55"/>
      <c r="AO652" s="55"/>
      <c r="AP652" s="39"/>
      <c r="AQ652" s="39"/>
      <c r="AR652" s="39"/>
      <c r="AS652" s="39"/>
      <c r="AT652" s="39"/>
      <c r="AU652" s="39"/>
      <c r="AV652" s="39"/>
      <c r="AW652" s="39"/>
      <c r="AX652" s="55"/>
      <c r="AY652" s="55"/>
      <c r="AZ652" s="55"/>
      <c r="BA652" s="39"/>
      <c r="BB652" s="6"/>
      <c r="BC652" s="10"/>
      <c r="BD652" s="6"/>
      <c r="BE652" s="10"/>
    </row>
    <row r="653" spans="19:57">
      <c r="S653" s="6"/>
      <c r="T653" s="6"/>
      <c r="U653" s="6"/>
      <c r="V653" s="6"/>
      <c r="W653" s="6"/>
      <c r="X653" s="6"/>
      <c r="Y653" s="6"/>
      <c r="AB653" s="55"/>
      <c r="AC653" s="55"/>
      <c r="AD653" s="55"/>
      <c r="AE653" s="55"/>
      <c r="AF653" s="55"/>
      <c r="AG653" s="39"/>
      <c r="AH653" s="39"/>
      <c r="AI653" s="39"/>
      <c r="AJ653" s="55"/>
      <c r="AK653" s="55"/>
      <c r="AL653" s="55"/>
      <c r="AM653" s="55"/>
      <c r="AN653" s="55"/>
      <c r="AO653" s="55"/>
      <c r="AP653" s="39"/>
      <c r="AQ653" s="39"/>
      <c r="AR653" s="39"/>
      <c r="AS653" s="39"/>
      <c r="AT653" s="39"/>
      <c r="AU653" s="39"/>
      <c r="AV653" s="39"/>
      <c r="AW653" s="39"/>
      <c r="AX653" s="55"/>
      <c r="AY653" s="55"/>
      <c r="AZ653" s="55"/>
      <c r="BA653" s="39"/>
      <c r="BB653" s="6"/>
      <c r="BC653" s="10"/>
      <c r="BD653" s="6"/>
      <c r="BE653" s="10"/>
    </row>
    <row r="654" spans="19:57">
      <c r="S654" s="6"/>
      <c r="T654" s="6"/>
      <c r="U654" s="6"/>
      <c r="V654" s="6"/>
      <c r="W654" s="6"/>
      <c r="X654" s="6"/>
      <c r="Y654" s="6"/>
      <c r="AB654" s="55"/>
      <c r="AC654" s="55"/>
      <c r="AD654" s="55"/>
      <c r="AE654" s="55"/>
      <c r="AF654" s="55"/>
      <c r="AG654" s="39"/>
      <c r="AH654" s="39"/>
      <c r="AI654" s="39"/>
      <c r="AJ654" s="55"/>
      <c r="AK654" s="55"/>
      <c r="AL654" s="55"/>
      <c r="AM654" s="55"/>
      <c r="AN654" s="55"/>
      <c r="AO654" s="55"/>
      <c r="AP654" s="39"/>
      <c r="AQ654" s="39"/>
      <c r="AR654" s="39"/>
      <c r="AS654" s="39"/>
      <c r="AT654" s="39"/>
      <c r="AU654" s="39"/>
      <c r="AV654" s="39"/>
      <c r="AW654" s="39"/>
      <c r="AX654" s="55"/>
      <c r="AY654" s="55"/>
      <c r="AZ654" s="55"/>
      <c r="BA654" s="39"/>
      <c r="BB654" s="6"/>
      <c r="BC654" s="10"/>
      <c r="BD654" s="6"/>
      <c r="BE654" s="10"/>
    </row>
    <row r="655" spans="19:57">
      <c r="S655" s="6"/>
      <c r="T655" s="6"/>
      <c r="U655" s="6"/>
      <c r="V655" s="6"/>
      <c r="W655" s="6"/>
      <c r="X655" s="6"/>
      <c r="Y655" s="6"/>
      <c r="AB655" s="55"/>
      <c r="AC655" s="55"/>
      <c r="AD655" s="55"/>
      <c r="AE655" s="55"/>
      <c r="AF655" s="55"/>
      <c r="AG655" s="39"/>
      <c r="AH655" s="39"/>
      <c r="AI655" s="39"/>
      <c r="AJ655" s="55"/>
      <c r="AK655" s="55"/>
      <c r="AL655" s="55"/>
      <c r="AM655" s="55"/>
      <c r="AN655" s="55"/>
      <c r="AO655" s="55"/>
      <c r="AP655" s="39"/>
      <c r="AQ655" s="39"/>
      <c r="AR655" s="39"/>
      <c r="AS655" s="39"/>
      <c r="AT655" s="39"/>
      <c r="AU655" s="39"/>
      <c r="AV655" s="39"/>
      <c r="AW655" s="39"/>
      <c r="AX655" s="55"/>
      <c r="AY655" s="55"/>
      <c r="AZ655" s="55"/>
      <c r="BA655" s="39"/>
      <c r="BB655" s="6"/>
      <c r="BC655" s="10"/>
      <c r="BD655" s="6"/>
      <c r="BE655" s="10"/>
    </row>
    <row r="656" spans="19:57">
      <c r="S656" s="6"/>
      <c r="T656" s="6"/>
      <c r="U656" s="6"/>
      <c r="V656" s="6"/>
      <c r="W656" s="6"/>
      <c r="X656" s="6"/>
      <c r="Y656" s="6"/>
      <c r="AB656" s="55"/>
      <c r="AC656" s="55"/>
      <c r="AD656" s="55"/>
      <c r="AE656" s="55"/>
      <c r="AF656" s="55"/>
      <c r="AG656" s="39"/>
      <c r="AH656" s="39"/>
      <c r="AI656" s="39"/>
      <c r="AJ656" s="55"/>
      <c r="AK656" s="55"/>
      <c r="AL656" s="55"/>
      <c r="AM656" s="55"/>
      <c r="AN656" s="55"/>
      <c r="AO656" s="55"/>
      <c r="AP656" s="39"/>
      <c r="AQ656" s="39"/>
      <c r="AR656" s="39"/>
      <c r="AS656" s="39"/>
      <c r="AT656" s="39"/>
      <c r="AU656" s="39"/>
      <c r="AV656" s="39"/>
      <c r="AW656" s="39"/>
      <c r="AX656" s="55"/>
      <c r="AY656" s="55"/>
      <c r="AZ656" s="55"/>
      <c r="BA656" s="39"/>
      <c r="BB656" s="6"/>
      <c r="BC656" s="10"/>
      <c r="BD656" s="6"/>
      <c r="BE656" s="10"/>
    </row>
    <row r="657" spans="19:57">
      <c r="S657" s="6"/>
      <c r="T657" s="6"/>
      <c r="U657" s="6"/>
      <c r="V657" s="6"/>
      <c r="W657" s="6"/>
      <c r="X657" s="6"/>
      <c r="Y657" s="6"/>
      <c r="AB657" s="55"/>
      <c r="AC657" s="55"/>
      <c r="AD657" s="55"/>
      <c r="AE657" s="55"/>
      <c r="AF657" s="55"/>
      <c r="AG657" s="39"/>
      <c r="AH657" s="39"/>
      <c r="AI657" s="39"/>
      <c r="AJ657" s="55"/>
      <c r="AK657" s="55"/>
      <c r="AL657" s="55"/>
      <c r="AM657" s="55"/>
      <c r="AN657" s="55"/>
      <c r="AO657" s="55"/>
      <c r="AP657" s="39"/>
      <c r="AQ657" s="39"/>
      <c r="AR657" s="39"/>
      <c r="AS657" s="39"/>
      <c r="AT657" s="39"/>
      <c r="AU657" s="39"/>
      <c r="AV657" s="39"/>
      <c r="AW657" s="39"/>
      <c r="AX657" s="55"/>
      <c r="AY657" s="55"/>
      <c r="AZ657" s="55"/>
      <c r="BA657" s="39"/>
      <c r="BB657" s="6"/>
      <c r="BC657" s="10"/>
      <c r="BD657" s="6"/>
      <c r="BE657" s="10"/>
    </row>
    <row r="658" spans="19:57">
      <c r="S658" s="6"/>
      <c r="T658" s="6"/>
      <c r="U658" s="6"/>
      <c r="V658" s="6"/>
      <c r="W658" s="6"/>
      <c r="X658" s="6"/>
      <c r="Y658" s="6"/>
      <c r="AB658" s="55"/>
      <c r="AC658" s="55"/>
      <c r="AD658" s="55"/>
      <c r="AE658" s="55"/>
      <c r="AF658" s="55"/>
      <c r="AG658" s="39"/>
      <c r="AH658" s="39"/>
      <c r="AI658" s="39"/>
      <c r="AJ658" s="55"/>
      <c r="AK658" s="55"/>
      <c r="AL658" s="55"/>
      <c r="AM658" s="55"/>
      <c r="AN658" s="55"/>
      <c r="AO658" s="55"/>
      <c r="AP658" s="39"/>
      <c r="AQ658" s="39"/>
      <c r="AR658" s="39"/>
      <c r="AS658" s="39"/>
      <c r="AT658" s="39"/>
      <c r="AU658" s="39"/>
      <c r="AV658" s="39"/>
      <c r="AW658" s="39"/>
      <c r="AX658" s="55"/>
      <c r="AY658" s="55"/>
      <c r="AZ658" s="55"/>
      <c r="BA658" s="39"/>
      <c r="BB658" s="6"/>
      <c r="BC658" s="10"/>
      <c r="BD658" s="6"/>
      <c r="BE658" s="10"/>
    </row>
    <row r="659" spans="19:57">
      <c r="S659" s="6"/>
      <c r="T659" s="6"/>
      <c r="U659" s="6"/>
      <c r="V659" s="6"/>
      <c r="W659" s="6"/>
      <c r="X659" s="6"/>
      <c r="Y659" s="6"/>
      <c r="AB659" s="55"/>
      <c r="AC659" s="55"/>
      <c r="AD659" s="55"/>
      <c r="AE659" s="55"/>
      <c r="AF659" s="55"/>
      <c r="AG659" s="39"/>
      <c r="AH659" s="39"/>
      <c r="AI659" s="39"/>
      <c r="AJ659" s="55"/>
      <c r="AK659" s="55"/>
      <c r="AL659" s="55"/>
      <c r="AM659" s="55"/>
      <c r="AN659" s="55"/>
      <c r="AO659" s="55"/>
      <c r="AP659" s="39"/>
      <c r="AQ659" s="39"/>
      <c r="AR659" s="39"/>
      <c r="AS659" s="39"/>
      <c r="AT659" s="39"/>
      <c r="AU659" s="39"/>
      <c r="AV659" s="39"/>
      <c r="AW659" s="39"/>
      <c r="AX659" s="55"/>
      <c r="AY659" s="55"/>
      <c r="AZ659" s="55"/>
      <c r="BA659" s="39"/>
      <c r="BB659" s="6"/>
      <c r="BC659" s="10"/>
      <c r="BD659" s="6"/>
      <c r="BE659" s="10"/>
    </row>
    <row r="660" spans="19:57">
      <c r="S660" s="6"/>
      <c r="T660" s="6"/>
      <c r="U660" s="6"/>
      <c r="V660" s="6"/>
      <c r="W660" s="6"/>
      <c r="X660" s="6"/>
      <c r="Y660" s="6"/>
      <c r="AB660" s="55"/>
      <c r="AC660" s="55"/>
      <c r="AD660" s="55"/>
      <c r="AE660" s="55"/>
      <c r="AF660" s="55"/>
      <c r="AG660" s="39"/>
      <c r="AH660" s="39"/>
      <c r="AI660" s="39"/>
      <c r="AJ660" s="55"/>
      <c r="AK660" s="55"/>
      <c r="AL660" s="55"/>
      <c r="AM660" s="55"/>
      <c r="AN660" s="55"/>
      <c r="AO660" s="55"/>
      <c r="AP660" s="39"/>
      <c r="AQ660" s="39"/>
      <c r="AR660" s="39"/>
      <c r="AS660" s="39"/>
      <c r="AT660" s="39"/>
      <c r="AU660" s="39"/>
      <c r="AV660" s="39"/>
      <c r="AW660" s="39"/>
      <c r="AX660" s="55"/>
      <c r="AY660" s="55"/>
      <c r="AZ660" s="55"/>
      <c r="BA660" s="39"/>
      <c r="BB660" s="6"/>
      <c r="BC660" s="10"/>
      <c r="BD660" s="6"/>
      <c r="BE660" s="10"/>
    </row>
    <row r="661" spans="19:57">
      <c r="S661" s="6"/>
      <c r="T661" s="6"/>
      <c r="U661" s="6"/>
      <c r="V661" s="6"/>
      <c r="W661" s="6"/>
      <c r="X661" s="6"/>
      <c r="Y661" s="6"/>
      <c r="AB661" s="55"/>
      <c r="AC661" s="55"/>
      <c r="AD661" s="55"/>
      <c r="AE661" s="55"/>
      <c r="AF661" s="55"/>
      <c r="AG661" s="39"/>
      <c r="AH661" s="39"/>
      <c r="AI661" s="39"/>
      <c r="AJ661" s="55"/>
      <c r="AK661" s="55"/>
      <c r="AL661" s="55"/>
      <c r="AM661" s="55"/>
      <c r="AN661" s="55"/>
      <c r="AO661" s="55"/>
      <c r="AP661" s="39"/>
      <c r="AQ661" s="39"/>
      <c r="AR661" s="39"/>
      <c r="AS661" s="39"/>
      <c r="AT661" s="39"/>
      <c r="AU661" s="39"/>
      <c r="AV661" s="39"/>
      <c r="AW661" s="39"/>
      <c r="AX661" s="55"/>
      <c r="AY661" s="55"/>
      <c r="AZ661" s="55"/>
      <c r="BA661" s="39"/>
      <c r="BB661" s="6"/>
      <c r="BC661" s="10"/>
      <c r="BD661" s="6"/>
      <c r="BE661" s="10"/>
    </row>
    <row r="662" spans="19:57">
      <c r="S662" s="6"/>
      <c r="T662" s="6"/>
      <c r="U662" s="6"/>
      <c r="V662" s="6"/>
      <c r="W662" s="6"/>
      <c r="X662" s="6"/>
      <c r="Y662" s="6"/>
      <c r="AB662" s="55"/>
      <c r="AC662" s="55"/>
      <c r="AD662" s="55"/>
      <c r="AE662" s="55"/>
      <c r="AF662" s="55"/>
      <c r="AG662" s="39"/>
      <c r="AH662" s="39"/>
      <c r="AI662" s="39"/>
      <c r="AJ662" s="55"/>
      <c r="AK662" s="55"/>
      <c r="AL662" s="55"/>
      <c r="AM662" s="55"/>
      <c r="AN662" s="55"/>
      <c r="AO662" s="55"/>
      <c r="AP662" s="39"/>
      <c r="AQ662" s="39"/>
      <c r="AR662" s="39"/>
      <c r="AS662" s="39"/>
      <c r="AT662" s="39"/>
      <c r="AU662" s="39"/>
      <c r="AV662" s="39"/>
      <c r="AW662" s="39"/>
      <c r="AX662" s="55"/>
      <c r="AY662" s="55"/>
      <c r="AZ662" s="55"/>
      <c r="BA662" s="39"/>
      <c r="BB662" s="6"/>
      <c r="BC662" s="10"/>
      <c r="BD662" s="6"/>
      <c r="BE662" s="10"/>
    </row>
    <row r="663" spans="19:57">
      <c r="S663" s="6"/>
      <c r="T663" s="6"/>
      <c r="U663" s="6"/>
      <c r="V663" s="6"/>
      <c r="W663" s="6"/>
      <c r="X663" s="6"/>
      <c r="Y663" s="6"/>
      <c r="AB663" s="55"/>
      <c r="AC663" s="55"/>
      <c r="AD663" s="55"/>
      <c r="AE663" s="55"/>
      <c r="AF663" s="55"/>
      <c r="AG663" s="39"/>
      <c r="AH663" s="39"/>
      <c r="AI663" s="39"/>
      <c r="AJ663" s="55"/>
      <c r="AK663" s="55"/>
      <c r="AL663" s="55"/>
      <c r="AM663" s="55"/>
      <c r="AN663" s="55"/>
      <c r="AO663" s="55"/>
      <c r="AP663" s="39"/>
      <c r="AQ663" s="39"/>
      <c r="AR663" s="39"/>
      <c r="AS663" s="39"/>
      <c r="AT663" s="39"/>
      <c r="AU663" s="39"/>
      <c r="AV663" s="39"/>
      <c r="AW663" s="39"/>
      <c r="AX663" s="55"/>
      <c r="AY663" s="55"/>
      <c r="AZ663" s="55"/>
      <c r="BA663" s="39"/>
      <c r="BB663" s="6"/>
      <c r="BC663" s="10"/>
      <c r="BD663" s="6"/>
      <c r="BE663" s="10"/>
    </row>
    <row r="664" spans="19:57">
      <c r="S664" s="6"/>
      <c r="T664" s="6"/>
      <c r="U664" s="6"/>
      <c r="V664" s="6"/>
      <c r="W664" s="6"/>
      <c r="X664" s="6"/>
      <c r="Y664" s="6"/>
      <c r="AB664" s="55"/>
      <c r="AC664" s="55"/>
      <c r="AD664" s="55"/>
      <c r="AE664" s="55"/>
      <c r="AF664" s="55"/>
      <c r="AG664" s="39"/>
      <c r="AH664" s="39"/>
      <c r="AI664" s="39"/>
      <c r="AJ664" s="55"/>
      <c r="AK664" s="55"/>
      <c r="AL664" s="55"/>
      <c r="AM664" s="55"/>
      <c r="AN664" s="55"/>
      <c r="AO664" s="55"/>
      <c r="AP664" s="39"/>
      <c r="AQ664" s="39"/>
      <c r="AR664" s="39"/>
      <c r="AS664" s="39"/>
      <c r="AT664" s="39"/>
      <c r="AU664" s="39"/>
      <c r="AV664" s="39"/>
      <c r="AW664" s="39"/>
      <c r="AX664" s="55"/>
      <c r="AY664" s="55"/>
      <c r="AZ664" s="55"/>
      <c r="BA664" s="39"/>
      <c r="BB664" s="6"/>
      <c r="BC664" s="10"/>
      <c r="BD664" s="6"/>
      <c r="BE664" s="10"/>
    </row>
    <row r="665" spans="19:57">
      <c r="S665" s="6"/>
      <c r="T665" s="6"/>
      <c r="U665" s="6"/>
      <c r="V665" s="6"/>
      <c r="W665" s="6"/>
      <c r="X665" s="6"/>
      <c r="Y665" s="6"/>
      <c r="AB665" s="55"/>
      <c r="AC665" s="55"/>
      <c r="AD665" s="55"/>
      <c r="AE665" s="55"/>
      <c r="AF665" s="55"/>
      <c r="AG665" s="39"/>
      <c r="AH665" s="39"/>
      <c r="AI665" s="39"/>
      <c r="AJ665" s="55"/>
      <c r="AK665" s="55"/>
      <c r="AL665" s="55"/>
      <c r="AM665" s="55"/>
      <c r="AN665" s="55"/>
      <c r="AO665" s="55"/>
      <c r="AP665" s="39"/>
      <c r="AQ665" s="39"/>
      <c r="AR665" s="39"/>
      <c r="AS665" s="39"/>
      <c r="AT665" s="39"/>
      <c r="AU665" s="39"/>
      <c r="AV665" s="39"/>
      <c r="AW665" s="39"/>
      <c r="AX665" s="55"/>
      <c r="AY665" s="55"/>
      <c r="AZ665" s="55"/>
      <c r="BA665" s="39"/>
      <c r="BB665" s="6"/>
      <c r="BC665" s="10"/>
      <c r="BD665" s="6"/>
      <c r="BE665" s="10"/>
    </row>
    <row r="666" spans="19:57">
      <c r="S666" s="6"/>
      <c r="T666" s="6"/>
      <c r="U666" s="6"/>
      <c r="V666" s="6"/>
      <c r="W666" s="6"/>
      <c r="X666" s="6"/>
      <c r="Y666" s="6"/>
      <c r="AB666" s="55"/>
      <c r="AC666" s="55"/>
      <c r="AD666" s="55"/>
      <c r="AE666" s="55"/>
      <c r="AF666" s="55"/>
      <c r="AG666" s="39"/>
      <c r="AH666" s="39"/>
      <c r="AI666" s="39"/>
      <c r="AJ666" s="55"/>
      <c r="AK666" s="55"/>
      <c r="AL666" s="55"/>
      <c r="AM666" s="55"/>
      <c r="AN666" s="55"/>
      <c r="AO666" s="55"/>
      <c r="AP666" s="39"/>
      <c r="AQ666" s="39"/>
      <c r="AR666" s="39"/>
      <c r="AS666" s="39"/>
      <c r="AT666" s="39"/>
      <c r="AU666" s="39"/>
      <c r="AV666" s="39"/>
      <c r="AW666" s="39"/>
      <c r="AX666" s="55"/>
      <c r="AY666" s="55"/>
      <c r="AZ666" s="55"/>
      <c r="BA666" s="39"/>
      <c r="BB666" s="6"/>
      <c r="BC666" s="10"/>
      <c r="BD666" s="6"/>
      <c r="BE666" s="10"/>
    </row>
    <row r="667" spans="19:57">
      <c r="S667" s="6"/>
      <c r="T667" s="6"/>
      <c r="U667" s="6"/>
      <c r="V667" s="6"/>
      <c r="W667" s="6"/>
      <c r="X667" s="6"/>
      <c r="Y667" s="6"/>
      <c r="AB667" s="55"/>
      <c r="AC667" s="55"/>
      <c r="AD667" s="55"/>
      <c r="AE667" s="55"/>
      <c r="AF667" s="55"/>
      <c r="AG667" s="39"/>
      <c r="AH667" s="39"/>
      <c r="AI667" s="39"/>
      <c r="AJ667" s="55"/>
      <c r="AK667" s="55"/>
      <c r="AL667" s="55"/>
      <c r="AM667" s="55"/>
      <c r="AN667" s="55"/>
      <c r="AO667" s="55"/>
      <c r="AP667" s="39"/>
      <c r="AQ667" s="39"/>
      <c r="AR667" s="39"/>
      <c r="AS667" s="39"/>
      <c r="AT667" s="39"/>
      <c r="AU667" s="39"/>
      <c r="AV667" s="39"/>
      <c r="AW667" s="39"/>
      <c r="AX667" s="55"/>
      <c r="AY667" s="55"/>
      <c r="AZ667" s="55"/>
      <c r="BA667" s="39"/>
      <c r="BB667" s="6"/>
      <c r="BC667" s="10"/>
      <c r="BD667" s="6"/>
      <c r="BE667" s="10"/>
    </row>
    <row r="668" spans="19:57">
      <c r="S668" s="6"/>
      <c r="T668" s="6"/>
      <c r="U668" s="6"/>
      <c r="V668" s="6"/>
      <c r="W668" s="6"/>
      <c r="X668" s="6"/>
      <c r="Y668" s="6"/>
      <c r="AB668" s="55"/>
      <c r="AC668" s="55"/>
      <c r="AD668" s="55"/>
      <c r="AE668" s="55"/>
      <c r="AF668" s="55"/>
      <c r="AG668" s="39"/>
      <c r="AH668" s="39"/>
      <c r="AI668" s="39"/>
      <c r="AJ668" s="55"/>
      <c r="AK668" s="55"/>
      <c r="AL668" s="55"/>
      <c r="AM668" s="55"/>
      <c r="AN668" s="55"/>
      <c r="AO668" s="55"/>
      <c r="AP668" s="39"/>
      <c r="AQ668" s="39"/>
      <c r="AR668" s="39"/>
      <c r="AS668" s="39"/>
      <c r="AT668" s="39"/>
      <c r="AU668" s="39"/>
      <c r="AV668" s="39"/>
      <c r="AW668" s="39"/>
      <c r="AX668" s="55"/>
      <c r="AY668" s="55"/>
      <c r="AZ668" s="55"/>
      <c r="BA668" s="39"/>
      <c r="BB668" s="6"/>
      <c r="BC668" s="10"/>
      <c r="BD668" s="6"/>
      <c r="BE668" s="10"/>
    </row>
    <row r="669" spans="19:57">
      <c r="S669" s="6"/>
      <c r="T669" s="6"/>
      <c r="U669" s="6"/>
      <c r="V669" s="6"/>
      <c r="W669" s="6"/>
      <c r="X669" s="6"/>
      <c r="Y669" s="6"/>
      <c r="AB669" s="55"/>
      <c r="AC669" s="55"/>
      <c r="AD669" s="55"/>
      <c r="AE669" s="55"/>
      <c r="AF669" s="55"/>
      <c r="AG669" s="39"/>
      <c r="AH669" s="39"/>
      <c r="AI669" s="39"/>
      <c r="AJ669" s="55"/>
      <c r="AK669" s="55"/>
      <c r="AL669" s="55"/>
      <c r="AM669" s="55"/>
      <c r="AN669" s="55"/>
      <c r="AO669" s="55"/>
      <c r="AP669" s="39"/>
      <c r="AQ669" s="39"/>
      <c r="AR669" s="39"/>
      <c r="AS669" s="39"/>
      <c r="AT669" s="39"/>
      <c r="AU669" s="39"/>
      <c r="AV669" s="39"/>
      <c r="AW669" s="39"/>
      <c r="AX669" s="55"/>
      <c r="AY669" s="55"/>
      <c r="AZ669" s="55"/>
      <c r="BA669" s="39"/>
      <c r="BB669" s="6"/>
      <c r="BC669" s="10"/>
      <c r="BD669" s="6"/>
      <c r="BE669" s="10"/>
    </row>
    <row r="670" spans="19:57">
      <c r="S670" s="6"/>
      <c r="T670" s="6"/>
      <c r="U670" s="6"/>
      <c r="V670" s="6"/>
      <c r="W670" s="6"/>
      <c r="X670" s="6"/>
      <c r="Y670" s="6"/>
      <c r="AB670" s="55"/>
      <c r="AC670" s="55"/>
      <c r="AD670" s="55"/>
      <c r="AE670" s="55"/>
      <c r="AF670" s="55"/>
      <c r="AG670" s="39"/>
      <c r="AH670" s="39"/>
      <c r="AI670" s="39"/>
      <c r="AJ670" s="55"/>
      <c r="AK670" s="55"/>
      <c r="AL670" s="55"/>
      <c r="AM670" s="55"/>
      <c r="AN670" s="55"/>
      <c r="AO670" s="55"/>
      <c r="AP670" s="39"/>
      <c r="AQ670" s="39"/>
      <c r="AR670" s="39"/>
      <c r="AS670" s="39"/>
      <c r="AT670" s="39"/>
      <c r="AU670" s="39"/>
      <c r="AV670" s="39"/>
      <c r="AW670" s="39"/>
      <c r="AX670" s="55"/>
      <c r="AY670" s="55"/>
      <c r="AZ670" s="55"/>
      <c r="BA670" s="39"/>
      <c r="BB670" s="6"/>
      <c r="BC670" s="10"/>
      <c r="BD670" s="6"/>
      <c r="BE670" s="10"/>
    </row>
    <row r="671" spans="19:57">
      <c r="S671" s="6"/>
      <c r="T671" s="6"/>
      <c r="U671" s="6"/>
      <c r="V671" s="6"/>
      <c r="W671" s="6"/>
      <c r="X671" s="6"/>
      <c r="Y671" s="6"/>
      <c r="AB671" s="55"/>
      <c r="AC671" s="55"/>
      <c r="AD671" s="55"/>
      <c r="AE671" s="55"/>
      <c r="AF671" s="55"/>
      <c r="AG671" s="39"/>
      <c r="AH671" s="39"/>
      <c r="AI671" s="39"/>
      <c r="AJ671" s="55"/>
      <c r="AK671" s="55"/>
      <c r="AL671" s="55"/>
      <c r="AM671" s="55"/>
      <c r="AN671" s="55"/>
      <c r="AO671" s="55"/>
      <c r="AP671" s="39"/>
      <c r="AQ671" s="39"/>
      <c r="AR671" s="39"/>
      <c r="AS671" s="39"/>
      <c r="AT671" s="39"/>
      <c r="AU671" s="39"/>
      <c r="AV671" s="39"/>
      <c r="AW671" s="39"/>
      <c r="AX671" s="55"/>
      <c r="AY671" s="55"/>
      <c r="AZ671" s="55"/>
      <c r="BA671" s="39"/>
      <c r="BB671" s="6"/>
      <c r="BC671" s="10"/>
      <c r="BD671" s="6"/>
      <c r="BE671" s="10"/>
    </row>
    <row r="672" spans="19:57">
      <c r="S672" s="6"/>
      <c r="T672" s="6"/>
      <c r="U672" s="6"/>
      <c r="V672" s="6"/>
      <c r="W672" s="6"/>
      <c r="X672" s="6"/>
      <c r="Y672" s="6"/>
      <c r="AB672" s="55"/>
      <c r="AC672" s="55"/>
      <c r="AD672" s="55"/>
      <c r="AE672" s="55"/>
      <c r="AF672" s="55"/>
      <c r="AG672" s="39"/>
      <c r="AH672" s="39"/>
      <c r="AI672" s="39"/>
      <c r="AJ672" s="55"/>
      <c r="AK672" s="55"/>
      <c r="AL672" s="55"/>
      <c r="AM672" s="55"/>
      <c r="AN672" s="55"/>
      <c r="AO672" s="55"/>
      <c r="AP672" s="39"/>
      <c r="AQ672" s="39"/>
      <c r="AR672" s="39"/>
      <c r="AS672" s="39"/>
      <c r="AT672" s="39"/>
      <c r="AU672" s="39"/>
      <c r="AV672" s="39"/>
      <c r="AW672" s="39"/>
      <c r="AX672" s="55"/>
      <c r="AY672" s="55"/>
      <c r="AZ672" s="55"/>
      <c r="BA672" s="39"/>
      <c r="BB672" s="6"/>
      <c r="BC672" s="10"/>
      <c r="BD672" s="6"/>
      <c r="BE672" s="10"/>
    </row>
    <row r="673" spans="19:57">
      <c r="S673" s="6"/>
      <c r="T673" s="6"/>
      <c r="U673" s="6"/>
      <c r="V673" s="6"/>
      <c r="W673" s="6"/>
      <c r="X673" s="6"/>
      <c r="Y673" s="6"/>
      <c r="AB673" s="55"/>
      <c r="AC673" s="55"/>
      <c r="AD673" s="55"/>
      <c r="AE673" s="55"/>
      <c r="AF673" s="55"/>
      <c r="AG673" s="39"/>
      <c r="AH673" s="39"/>
      <c r="AI673" s="39"/>
      <c r="AJ673" s="55"/>
      <c r="AK673" s="55"/>
      <c r="AL673" s="55"/>
      <c r="AM673" s="55"/>
      <c r="AN673" s="55"/>
      <c r="AO673" s="55"/>
      <c r="AP673" s="39"/>
      <c r="AQ673" s="39"/>
      <c r="AR673" s="39"/>
      <c r="AS673" s="39"/>
      <c r="AT673" s="39"/>
      <c r="AU673" s="39"/>
      <c r="AV673" s="39"/>
      <c r="AW673" s="39"/>
      <c r="AX673" s="55"/>
      <c r="AY673" s="55"/>
      <c r="AZ673" s="55"/>
      <c r="BA673" s="39"/>
      <c r="BB673" s="6"/>
      <c r="BC673" s="10"/>
      <c r="BD673" s="6"/>
      <c r="BE673" s="10"/>
    </row>
    <row r="674" spans="19:57">
      <c r="S674" s="6"/>
      <c r="T674" s="6"/>
      <c r="U674" s="6"/>
      <c r="V674" s="6"/>
      <c r="W674" s="6"/>
      <c r="X674" s="6"/>
      <c r="Y674" s="6"/>
      <c r="AB674" s="55"/>
      <c r="AC674" s="55"/>
      <c r="AD674" s="55"/>
      <c r="AE674" s="55"/>
      <c r="AF674" s="55"/>
      <c r="AG674" s="39"/>
      <c r="AH674" s="39"/>
      <c r="AI674" s="39"/>
      <c r="AJ674" s="55"/>
      <c r="AK674" s="55"/>
      <c r="AL674" s="55"/>
      <c r="AM674" s="55"/>
      <c r="AN674" s="55"/>
      <c r="AO674" s="55"/>
      <c r="AP674" s="39"/>
      <c r="AQ674" s="39"/>
      <c r="AR674" s="39"/>
      <c r="AS674" s="39"/>
      <c r="AT674" s="39"/>
      <c r="AU674" s="39"/>
      <c r="AV674" s="39"/>
      <c r="AW674" s="39"/>
      <c r="AX674" s="55"/>
      <c r="AY674" s="55"/>
      <c r="AZ674" s="55"/>
      <c r="BA674" s="39"/>
      <c r="BB674" s="6"/>
      <c r="BC674" s="10"/>
      <c r="BD674" s="6"/>
      <c r="BE674" s="10"/>
    </row>
    <row r="675" spans="19:57">
      <c r="S675" s="6"/>
      <c r="T675" s="6"/>
      <c r="U675" s="6"/>
      <c r="V675" s="6"/>
      <c r="W675" s="6"/>
      <c r="X675" s="6"/>
      <c r="Y675" s="6"/>
      <c r="AB675" s="55"/>
      <c r="AC675" s="55"/>
      <c r="AD675" s="55"/>
      <c r="AE675" s="55"/>
      <c r="AF675" s="55"/>
      <c r="AG675" s="39"/>
      <c r="AH675" s="39"/>
      <c r="AI675" s="39"/>
      <c r="AJ675" s="55"/>
      <c r="AK675" s="55"/>
      <c r="AL675" s="55"/>
      <c r="AM675" s="55"/>
      <c r="AN675" s="55"/>
      <c r="AO675" s="55"/>
      <c r="AP675" s="39"/>
      <c r="AQ675" s="39"/>
      <c r="AR675" s="39"/>
      <c r="AS675" s="39"/>
      <c r="AT675" s="39"/>
      <c r="AU675" s="39"/>
      <c r="AV675" s="39"/>
      <c r="AW675" s="39"/>
      <c r="AX675" s="55"/>
      <c r="AY675" s="55"/>
      <c r="AZ675" s="55"/>
      <c r="BA675" s="39"/>
      <c r="BB675" s="6"/>
      <c r="BC675" s="10"/>
      <c r="BD675" s="6"/>
      <c r="BE675" s="10"/>
    </row>
    <row r="676" spans="19:57">
      <c r="S676" s="6"/>
      <c r="T676" s="6"/>
      <c r="U676" s="6"/>
      <c r="V676" s="6"/>
      <c r="W676" s="6"/>
      <c r="X676" s="6"/>
      <c r="Y676" s="6"/>
      <c r="AB676" s="55"/>
      <c r="AC676" s="55"/>
      <c r="AD676" s="55"/>
      <c r="AE676" s="55"/>
      <c r="AF676" s="55"/>
      <c r="AG676" s="39"/>
      <c r="AH676" s="39"/>
      <c r="AI676" s="39"/>
      <c r="AJ676" s="55"/>
      <c r="AK676" s="55"/>
      <c r="AL676" s="55"/>
      <c r="AM676" s="55"/>
      <c r="AN676" s="55"/>
      <c r="AO676" s="55"/>
      <c r="AP676" s="39"/>
      <c r="AQ676" s="39"/>
      <c r="AR676" s="39"/>
      <c r="AS676" s="39"/>
      <c r="AT676" s="39"/>
      <c r="AU676" s="39"/>
      <c r="AV676" s="39"/>
      <c r="AW676" s="39"/>
      <c r="AX676" s="55"/>
      <c r="AY676" s="55"/>
      <c r="AZ676" s="55"/>
      <c r="BA676" s="39"/>
      <c r="BB676" s="6"/>
      <c r="BC676" s="10"/>
      <c r="BD676" s="6"/>
      <c r="BE676" s="10"/>
    </row>
    <row r="677" spans="19:57">
      <c r="S677" s="6"/>
      <c r="T677" s="6"/>
      <c r="U677" s="6"/>
      <c r="V677" s="6"/>
      <c r="W677" s="6"/>
      <c r="X677" s="6"/>
      <c r="Y677" s="6"/>
      <c r="AB677" s="55"/>
      <c r="AC677" s="55"/>
      <c r="AD677" s="55"/>
      <c r="AE677" s="55"/>
      <c r="AF677" s="55"/>
      <c r="AG677" s="39"/>
      <c r="AH677" s="39"/>
      <c r="AI677" s="39"/>
      <c r="AJ677" s="55"/>
      <c r="AK677" s="55"/>
      <c r="AL677" s="55"/>
      <c r="AM677" s="55"/>
      <c r="AN677" s="55"/>
      <c r="AO677" s="55"/>
      <c r="AP677" s="39"/>
      <c r="AQ677" s="39"/>
      <c r="AR677" s="39"/>
      <c r="AS677" s="39"/>
      <c r="AT677" s="39"/>
      <c r="AU677" s="39"/>
      <c r="AV677" s="39"/>
      <c r="AW677" s="39"/>
      <c r="AX677" s="55"/>
      <c r="AY677" s="55"/>
      <c r="AZ677" s="55"/>
      <c r="BA677" s="39"/>
      <c r="BB677" s="6"/>
      <c r="BC677" s="10"/>
      <c r="BD677" s="6"/>
      <c r="BE677" s="10"/>
    </row>
    <row r="678" spans="19:57">
      <c r="S678" s="6"/>
      <c r="T678" s="6"/>
      <c r="U678" s="6"/>
      <c r="V678" s="6"/>
      <c r="W678" s="6"/>
      <c r="X678" s="6"/>
      <c r="Y678" s="6"/>
      <c r="AB678" s="55"/>
      <c r="AC678" s="55"/>
      <c r="AD678" s="55"/>
      <c r="AE678" s="55"/>
      <c r="AF678" s="55"/>
      <c r="AG678" s="39"/>
      <c r="AH678" s="39"/>
      <c r="AI678" s="39"/>
      <c r="AJ678" s="55"/>
      <c r="AK678" s="55"/>
      <c r="AL678" s="55"/>
      <c r="AM678" s="55"/>
      <c r="AN678" s="55"/>
      <c r="AO678" s="55"/>
      <c r="AP678" s="39"/>
      <c r="AQ678" s="39"/>
      <c r="AR678" s="39"/>
      <c r="AS678" s="39"/>
      <c r="AT678" s="39"/>
      <c r="AU678" s="39"/>
      <c r="AV678" s="39"/>
      <c r="AW678" s="39"/>
      <c r="AX678" s="55"/>
      <c r="AY678" s="55"/>
      <c r="AZ678" s="55"/>
      <c r="BA678" s="39"/>
      <c r="BB678" s="6"/>
      <c r="BC678" s="10"/>
      <c r="BD678" s="6"/>
      <c r="BE678" s="10"/>
    </row>
    <row r="679" spans="19:57">
      <c r="S679" s="6"/>
      <c r="T679" s="6"/>
      <c r="U679" s="6"/>
      <c r="V679" s="6"/>
      <c r="W679" s="6"/>
      <c r="X679" s="6"/>
      <c r="Y679" s="6"/>
      <c r="AB679" s="55"/>
      <c r="AC679" s="55"/>
      <c r="AD679" s="55"/>
      <c r="AE679" s="55"/>
      <c r="AF679" s="55"/>
      <c r="AG679" s="39"/>
      <c r="AH679" s="39"/>
      <c r="AI679" s="39"/>
      <c r="AJ679" s="55"/>
      <c r="AK679" s="55"/>
      <c r="AL679" s="55"/>
      <c r="AM679" s="55"/>
      <c r="AN679" s="55"/>
      <c r="AO679" s="55"/>
      <c r="AP679" s="39"/>
      <c r="AQ679" s="39"/>
      <c r="AR679" s="39"/>
      <c r="AS679" s="39"/>
      <c r="AT679" s="39"/>
      <c r="AU679" s="39"/>
      <c r="AV679" s="39"/>
      <c r="AW679" s="39"/>
      <c r="AX679" s="55"/>
      <c r="AY679" s="55"/>
      <c r="AZ679" s="55"/>
      <c r="BA679" s="39"/>
      <c r="BB679" s="6"/>
      <c r="BC679" s="10"/>
      <c r="BD679" s="6"/>
      <c r="BE679" s="10"/>
    </row>
    <row r="680" spans="19:57">
      <c r="S680" s="6"/>
      <c r="T680" s="6"/>
      <c r="U680" s="6"/>
      <c r="V680" s="6"/>
      <c r="W680" s="6"/>
      <c r="X680" s="6"/>
      <c r="Y680" s="6"/>
      <c r="AB680" s="55"/>
      <c r="AC680" s="55"/>
      <c r="AD680" s="55"/>
      <c r="AE680" s="55"/>
      <c r="AF680" s="55"/>
      <c r="AG680" s="39"/>
      <c r="AH680" s="39"/>
      <c r="AI680" s="39"/>
      <c r="AJ680" s="55"/>
      <c r="AK680" s="55"/>
      <c r="AL680" s="55"/>
      <c r="AM680" s="55"/>
      <c r="AN680" s="55"/>
      <c r="AO680" s="55"/>
      <c r="AP680" s="39"/>
      <c r="AQ680" s="39"/>
      <c r="AR680" s="39"/>
      <c r="AS680" s="39"/>
      <c r="AT680" s="39"/>
      <c r="AU680" s="39"/>
      <c r="AV680" s="39"/>
      <c r="AW680" s="39"/>
      <c r="AX680" s="55"/>
      <c r="AY680" s="55"/>
      <c r="AZ680" s="55"/>
      <c r="BA680" s="39"/>
      <c r="BB680" s="6"/>
      <c r="BC680" s="10"/>
      <c r="BD680" s="6"/>
      <c r="BE680" s="10"/>
    </row>
    <row r="681" spans="19:57">
      <c r="S681" s="6"/>
      <c r="T681" s="6"/>
      <c r="U681" s="6"/>
      <c r="V681" s="6"/>
      <c r="W681" s="6"/>
      <c r="X681" s="6"/>
      <c r="Y681" s="6"/>
      <c r="AB681" s="55"/>
      <c r="AC681" s="55"/>
      <c r="AD681" s="55"/>
      <c r="AE681" s="55"/>
      <c r="AF681" s="55"/>
      <c r="AG681" s="39"/>
      <c r="AH681" s="39"/>
      <c r="AI681" s="39"/>
      <c r="AJ681" s="55"/>
      <c r="AK681" s="55"/>
      <c r="AL681" s="55"/>
      <c r="AM681" s="55"/>
      <c r="AN681" s="55"/>
      <c r="AO681" s="55"/>
      <c r="AP681" s="39"/>
      <c r="AQ681" s="39"/>
      <c r="AR681" s="39"/>
      <c r="AS681" s="39"/>
      <c r="AT681" s="39"/>
      <c r="AU681" s="39"/>
      <c r="AV681" s="39"/>
      <c r="AW681" s="39"/>
      <c r="AX681" s="55"/>
      <c r="AY681" s="55"/>
      <c r="AZ681" s="55"/>
      <c r="BA681" s="39"/>
      <c r="BB681" s="6"/>
      <c r="BC681" s="10"/>
      <c r="BD681" s="6"/>
      <c r="BE681" s="10"/>
    </row>
    <row r="682" spans="19:57">
      <c r="S682" s="6"/>
      <c r="T682" s="6"/>
      <c r="U682" s="6"/>
      <c r="V682" s="6"/>
      <c r="W682" s="6"/>
      <c r="X682" s="6"/>
      <c r="Y682" s="6"/>
      <c r="AB682" s="55"/>
      <c r="AC682" s="55"/>
      <c r="AD682" s="55"/>
      <c r="AE682" s="55"/>
      <c r="AF682" s="55"/>
      <c r="AG682" s="39"/>
      <c r="AH682" s="39"/>
      <c r="AI682" s="39"/>
      <c r="AJ682" s="55"/>
      <c r="AK682" s="55"/>
      <c r="AL682" s="55"/>
      <c r="AM682" s="55"/>
      <c r="AN682" s="55"/>
      <c r="AO682" s="55"/>
      <c r="AP682" s="39"/>
      <c r="AQ682" s="39"/>
      <c r="AR682" s="39"/>
      <c r="AS682" s="39"/>
      <c r="AT682" s="39"/>
      <c r="AU682" s="39"/>
      <c r="AV682" s="39"/>
      <c r="AW682" s="39"/>
      <c r="AX682" s="55"/>
      <c r="AY682" s="55"/>
      <c r="AZ682" s="55"/>
      <c r="BA682" s="39"/>
      <c r="BB682" s="6"/>
      <c r="BC682" s="10"/>
      <c r="BD682" s="6"/>
      <c r="BE682" s="10"/>
    </row>
    <row r="683" spans="19:57">
      <c r="S683" s="6"/>
      <c r="T683" s="6"/>
      <c r="U683" s="6"/>
      <c r="V683" s="6"/>
      <c r="W683" s="6"/>
      <c r="X683" s="6"/>
      <c r="Y683" s="6"/>
      <c r="AB683" s="55"/>
      <c r="AC683" s="55"/>
      <c r="AD683" s="55"/>
      <c r="AE683" s="55"/>
      <c r="AF683" s="55"/>
      <c r="AG683" s="39"/>
      <c r="AH683" s="39"/>
      <c r="AI683" s="39"/>
      <c r="AJ683" s="55"/>
      <c r="AK683" s="55"/>
      <c r="AL683" s="55"/>
      <c r="AM683" s="55"/>
      <c r="AN683" s="55"/>
      <c r="AO683" s="55"/>
      <c r="AP683" s="39"/>
      <c r="AQ683" s="39"/>
      <c r="AR683" s="39"/>
      <c r="AS683" s="39"/>
      <c r="AT683" s="39"/>
      <c r="AU683" s="39"/>
      <c r="AV683" s="39"/>
      <c r="AW683" s="39"/>
      <c r="AX683" s="55"/>
      <c r="AY683" s="55"/>
      <c r="AZ683" s="55"/>
      <c r="BA683" s="39"/>
      <c r="BB683" s="6"/>
      <c r="BC683" s="10"/>
      <c r="BD683" s="6"/>
      <c r="BE683" s="10"/>
    </row>
    <row r="684" spans="19:57">
      <c r="S684" s="6"/>
      <c r="T684" s="6"/>
      <c r="U684" s="6"/>
      <c r="V684" s="6"/>
      <c r="W684" s="6"/>
      <c r="X684" s="6"/>
      <c r="Y684" s="6"/>
      <c r="AB684" s="55"/>
      <c r="AC684" s="55"/>
      <c r="AD684" s="55"/>
      <c r="AE684" s="55"/>
      <c r="AF684" s="55"/>
      <c r="AG684" s="39"/>
      <c r="AH684" s="39"/>
      <c r="AI684" s="39"/>
      <c r="AJ684" s="55"/>
      <c r="AK684" s="55"/>
      <c r="AL684" s="55"/>
      <c r="AM684" s="55"/>
      <c r="AN684" s="55"/>
      <c r="AO684" s="55"/>
      <c r="AP684" s="39"/>
      <c r="AQ684" s="39"/>
      <c r="AR684" s="39"/>
      <c r="AS684" s="39"/>
      <c r="AT684" s="39"/>
      <c r="AU684" s="39"/>
      <c r="AV684" s="39"/>
      <c r="AW684" s="39"/>
      <c r="AX684" s="55"/>
      <c r="AY684" s="55"/>
      <c r="AZ684" s="55"/>
      <c r="BA684" s="39"/>
      <c r="BB684" s="6"/>
      <c r="BC684" s="10"/>
      <c r="BD684" s="6"/>
      <c r="BE684" s="10"/>
    </row>
    <row r="685" spans="19:57">
      <c r="S685" s="6"/>
      <c r="T685" s="6"/>
      <c r="U685" s="6"/>
      <c r="V685" s="6"/>
      <c r="W685" s="6"/>
      <c r="X685" s="6"/>
      <c r="Y685" s="6"/>
      <c r="AB685" s="55"/>
      <c r="AC685" s="55"/>
      <c r="AD685" s="55"/>
      <c r="AE685" s="55"/>
      <c r="AF685" s="55"/>
      <c r="AG685" s="39"/>
      <c r="AH685" s="39"/>
      <c r="AI685" s="39"/>
      <c r="AJ685" s="55"/>
      <c r="AK685" s="55"/>
      <c r="AL685" s="55"/>
      <c r="AM685" s="55"/>
      <c r="AN685" s="55"/>
      <c r="AO685" s="55"/>
      <c r="AP685" s="39"/>
      <c r="AQ685" s="39"/>
      <c r="AR685" s="39"/>
      <c r="AS685" s="39"/>
      <c r="AT685" s="39"/>
      <c r="AU685" s="39"/>
      <c r="AV685" s="39"/>
      <c r="AW685" s="39"/>
      <c r="AX685" s="55"/>
      <c r="AY685" s="55"/>
      <c r="AZ685" s="55"/>
      <c r="BA685" s="39"/>
      <c r="BB685" s="6"/>
      <c r="BC685" s="10"/>
      <c r="BD685" s="6"/>
      <c r="BE685" s="10"/>
    </row>
    <row r="686" spans="19:57">
      <c r="S686" s="6"/>
      <c r="T686" s="6"/>
      <c r="U686" s="6"/>
      <c r="V686" s="6"/>
      <c r="W686" s="6"/>
      <c r="X686" s="6"/>
      <c r="Y686" s="6"/>
      <c r="AB686" s="55"/>
      <c r="AC686" s="55"/>
      <c r="AD686" s="55"/>
      <c r="AE686" s="55"/>
      <c r="AF686" s="55"/>
      <c r="AG686" s="39"/>
      <c r="AH686" s="39"/>
      <c r="AI686" s="39"/>
      <c r="AJ686" s="55"/>
      <c r="AK686" s="55"/>
      <c r="AL686" s="55"/>
      <c r="AM686" s="55"/>
      <c r="AN686" s="55"/>
      <c r="AO686" s="55"/>
      <c r="AP686" s="39"/>
      <c r="AQ686" s="39"/>
      <c r="AR686" s="39"/>
      <c r="AS686" s="39"/>
      <c r="AT686" s="39"/>
      <c r="AU686" s="39"/>
      <c r="AV686" s="39"/>
      <c r="AW686" s="39"/>
      <c r="AX686" s="55"/>
      <c r="AY686" s="55"/>
      <c r="AZ686" s="55"/>
      <c r="BA686" s="39"/>
      <c r="BB686" s="6"/>
      <c r="BC686" s="10"/>
      <c r="BD686" s="6"/>
      <c r="BE686" s="10"/>
    </row>
    <row r="687" spans="19:57">
      <c r="S687" s="6"/>
      <c r="T687" s="6"/>
      <c r="U687" s="6"/>
      <c r="V687" s="6"/>
      <c r="W687" s="6"/>
      <c r="X687" s="6"/>
      <c r="Y687" s="6"/>
      <c r="AB687" s="55"/>
      <c r="AC687" s="55"/>
      <c r="AD687" s="55"/>
      <c r="AE687" s="55"/>
      <c r="AF687" s="55"/>
      <c r="AG687" s="39"/>
      <c r="AH687" s="39"/>
      <c r="AI687" s="39"/>
      <c r="AJ687" s="55"/>
      <c r="AK687" s="55"/>
      <c r="AL687" s="55"/>
      <c r="AM687" s="55"/>
      <c r="AN687" s="55"/>
      <c r="AO687" s="55"/>
      <c r="AP687" s="39"/>
      <c r="AQ687" s="39"/>
      <c r="AR687" s="39"/>
      <c r="AS687" s="39"/>
      <c r="AT687" s="39"/>
      <c r="AU687" s="39"/>
      <c r="AV687" s="39"/>
      <c r="AW687" s="39"/>
      <c r="AX687" s="55"/>
      <c r="AY687" s="55"/>
      <c r="AZ687" s="55"/>
      <c r="BA687" s="39"/>
      <c r="BB687" s="6"/>
      <c r="BC687" s="10"/>
      <c r="BD687" s="6"/>
      <c r="BE687" s="10"/>
    </row>
    <row r="688" spans="19:57">
      <c r="S688" s="6"/>
      <c r="T688" s="6"/>
      <c r="U688" s="6"/>
      <c r="V688" s="6"/>
      <c r="W688" s="6"/>
      <c r="X688" s="6"/>
      <c r="Y688" s="6"/>
      <c r="AB688" s="55"/>
      <c r="AC688" s="55"/>
      <c r="AD688" s="55"/>
      <c r="AE688" s="55"/>
      <c r="AF688" s="55"/>
      <c r="AG688" s="39"/>
      <c r="AH688" s="39"/>
      <c r="AI688" s="39"/>
      <c r="AJ688" s="55"/>
      <c r="AK688" s="55"/>
      <c r="AL688" s="55"/>
      <c r="AM688" s="55"/>
      <c r="AN688" s="55"/>
      <c r="AO688" s="55"/>
      <c r="AP688" s="39"/>
      <c r="AQ688" s="39"/>
      <c r="AR688" s="39"/>
      <c r="AS688" s="39"/>
      <c r="AT688" s="39"/>
      <c r="AU688" s="39"/>
      <c r="AV688" s="39"/>
      <c r="AW688" s="39"/>
      <c r="AX688" s="55"/>
      <c r="AY688" s="55"/>
      <c r="AZ688" s="55"/>
      <c r="BA688" s="39"/>
      <c r="BB688" s="6"/>
      <c r="BC688" s="10"/>
      <c r="BD688" s="6"/>
      <c r="BE688" s="10"/>
    </row>
    <row r="689" spans="19:57">
      <c r="S689" s="6"/>
      <c r="T689" s="6"/>
      <c r="U689" s="6"/>
      <c r="V689" s="6"/>
      <c r="W689" s="6"/>
      <c r="X689" s="6"/>
      <c r="Y689" s="6"/>
      <c r="AB689" s="55"/>
      <c r="AC689" s="55"/>
      <c r="AD689" s="55"/>
      <c r="AE689" s="55"/>
      <c r="AF689" s="55"/>
      <c r="AG689" s="39"/>
      <c r="AH689" s="39"/>
      <c r="AI689" s="39"/>
      <c r="AJ689" s="55"/>
      <c r="AK689" s="55"/>
      <c r="AL689" s="55"/>
      <c r="AM689" s="55"/>
      <c r="AN689" s="55"/>
      <c r="AO689" s="55"/>
      <c r="AP689" s="39"/>
      <c r="AQ689" s="39"/>
      <c r="AR689" s="39"/>
      <c r="AS689" s="39"/>
      <c r="AT689" s="39"/>
      <c r="AU689" s="39"/>
      <c r="AV689" s="39"/>
      <c r="AW689" s="39"/>
      <c r="AX689" s="55"/>
      <c r="AY689" s="55"/>
      <c r="AZ689" s="55"/>
      <c r="BA689" s="39"/>
      <c r="BB689" s="6"/>
      <c r="BC689" s="10"/>
      <c r="BD689" s="6"/>
      <c r="BE689" s="10"/>
    </row>
    <row r="690" spans="19:57">
      <c r="S690" s="6"/>
      <c r="T690" s="6"/>
      <c r="U690" s="6"/>
      <c r="V690" s="6"/>
      <c r="W690" s="6"/>
      <c r="X690" s="6"/>
      <c r="Y690" s="6"/>
      <c r="AB690" s="55"/>
      <c r="AC690" s="55"/>
      <c r="AD690" s="55"/>
      <c r="AE690" s="55"/>
      <c r="AF690" s="55"/>
      <c r="AG690" s="39"/>
      <c r="AH690" s="39"/>
      <c r="AI690" s="39"/>
      <c r="AJ690" s="55"/>
      <c r="AK690" s="55"/>
      <c r="AL690" s="55"/>
      <c r="AM690" s="55"/>
      <c r="AN690" s="55"/>
      <c r="AO690" s="55"/>
      <c r="AP690" s="39"/>
      <c r="AQ690" s="39"/>
      <c r="AR690" s="39"/>
      <c r="AS690" s="39"/>
      <c r="AT690" s="39"/>
      <c r="AU690" s="39"/>
      <c r="AV690" s="39"/>
      <c r="AW690" s="39"/>
      <c r="AX690" s="55"/>
      <c r="AY690" s="55"/>
      <c r="AZ690" s="55"/>
      <c r="BA690" s="39"/>
      <c r="BB690" s="6"/>
      <c r="BC690" s="10"/>
      <c r="BD690" s="6"/>
      <c r="BE690" s="10"/>
    </row>
    <row r="691" spans="19:57">
      <c r="S691" s="6"/>
      <c r="T691" s="6"/>
      <c r="U691" s="6"/>
      <c r="V691" s="6"/>
      <c r="W691" s="6"/>
      <c r="X691" s="6"/>
      <c r="Y691" s="6"/>
      <c r="AB691" s="55"/>
      <c r="AC691" s="55"/>
      <c r="AD691" s="55"/>
      <c r="AE691" s="55"/>
      <c r="AF691" s="55"/>
      <c r="AG691" s="39"/>
      <c r="AH691" s="39"/>
      <c r="AI691" s="39"/>
      <c r="AJ691" s="55"/>
      <c r="AK691" s="55"/>
      <c r="AL691" s="55"/>
      <c r="AM691" s="55"/>
      <c r="AN691" s="55"/>
      <c r="AO691" s="55"/>
      <c r="AP691" s="39"/>
      <c r="AQ691" s="39"/>
      <c r="AR691" s="39"/>
      <c r="AS691" s="39"/>
      <c r="AT691" s="39"/>
      <c r="AU691" s="39"/>
      <c r="AV691" s="39"/>
      <c r="AW691" s="39"/>
      <c r="AX691" s="55"/>
      <c r="AY691" s="55"/>
      <c r="AZ691" s="55"/>
      <c r="BA691" s="39"/>
      <c r="BB691" s="6"/>
      <c r="BC691" s="10"/>
      <c r="BD691" s="6"/>
      <c r="BE691" s="10"/>
    </row>
    <row r="692" spans="19:57">
      <c r="S692" s="6"/>
      <c r="T692" s="6"/>
      <c r="U692" s="6"/>
      <c r="V692" s="6"/>
      <c r="W692" s="6"/>
      <c r="X692" s="6"/>
      <c r="Y692" s="6"/>
      <c r="AB692" s="55"/>
      <c r="AC692" s="55"/>
      <c r="AD692" s="55"/>
      <c r="AE692" s="55"/>
      <c r="AF692" s="55"/>
      <c r="AG692" s="39"/>
      <c r="AH692" s="39"/>
      <c r="AI692" s="39"/>
      <c r="AJ692" s="55"/>
      <c r="AK692" s="55"/>
      <c r="AL692" s="55"/>
      <c r="AM692" s="55"/>
      <c r="AN692" s="55"/>
      <c r="AO692" s="55"/>
      <c r="AP692" s="39"/>
      <c r="AQ692" s="39"/>
      <c r="AR692" s="39"/>
      <c r="AS692" s="39"/>
      <c r="AT692" s="39"/>
      <c r="AU692" s="39"/>
      <c r="AV692" s="39"/>
      <c r="AW692" s="39"/>
      <c r="AX692" s="55"/>
      <c r="AY692" s="55"/>
      <c r="AZ692" s="55"/>
      <c r="BA692" s="39"/>
      <c r="BB692" s="6"/>
      <c r="BC692" s="10"/>
      <c r="BD692" s="6"/>
      <c r="BE692" s="10"/>
    </row>
    <row r="693" spans="19:57">
      <c r="S693" s="6"/>
      <c r="T693" s="6"/>
      <c r="U693" s="6"/>
      <c r="V693" s="6"/>
      <c r="W693" s="6"/>
      <c r="X693" s="6"/>
      <c r="Y693" s="6"/>
      <c r="AB693" s="55"/>
      <c r="AC693" s="55"/>
      <c r="AD693" s="55"/>
      <c r="AE693" s="55"/>
      <c r="AF693" s="55"/>
      <c r="AG693" s="39"/>
      <c r="AH693" s="39"/>
      <c r="AI693" s="39"/>
      <c r="AJ693" s="55"/>
      <c r="AK693" s="55"/>
      <c r="AL693" s="55"/>
      <c r="AM693" s="55"/>
      <c r="AN693" s="55"/>
      <c r="AO693" s="55"/>
      <c r="AP693" s="39"/>
      <c r="AQ693" s="39"/>
      <c r="AR693" s="39"/>
      <c r="AS693" s="39"/>
      <c r="AT693" s="39"/>
      <c r="AU693" s="39"/>
      <c r="AV693" s="39"/>
      <c r="AW693" s="39"/>
      <c r="AX693" s="55"/>
      <c r="AY693" s="55"/>
      <c r="AZ693" s="55"/>
      <c r="BA693" s="39"/>
      <c r="BB693" s="6"/>
      <c r="BC693" s="10"/>
      <c r="BD693" s="6"/>
      <c r="BE693" s="10"/>
    </row>
    <row r="694" spans="19:57">
      <c r="S694" s="6"/>
      <c r="T694" s="6"/>
      <c r="U694" s="6"/>
      <c r="V694" s="6"/>
      <c r="W694" s="6"/>
      <c r="X694" s="6"/>
      <c r="Y694" s="6"/>
      <c r="AB694" s="55"/>
      <c r="AC694" s="55"/>
      <c r="AD694" s="55"/>
      <c r="AE694" s="55"/>
      <c r="AF694" s="55"/>
      <c r="AG694" s="39"/>
      <c r="AH694" s="39"/>
      <c r="AI694" s="39"/>
      <c r="AJ694" s="55"/>
      <c r="AK694" s="55"/>
      <c r="AL694" s="55"/>
      <c r="AM694" s="55"/>
      <c r="AN694" s="55"/>
      <c r="AO694" s="55"/>
      <c r="AP694" s="39"/>
      <c r="AQ694" s="39"/>
      <c r="AR694" s="39"/>
      <c r="AS694" s="39"/>
      <c r="AT694" s="39"/>
      <c r="AU694" s="39"/>
      <c r="AV694" s="39"/>
      <c r="AW694" s="39"/>
      <c r="AX694" s="55"/>
      <c r="AY694" s="55"/>
      <c r="AZ694" s="55"/>
      <c r="BA694" s="39"/>
      <c r="BB694" s="6"/>
      <c r="BC694" s="10"/>
      <c r="BD694" s="6"/>
      <c r="BE694" s="10"/>
    </row>
    <row r="695" spans="19:57">
      <c r="S695" s="6"/>
      <c r="T695" s="6"/>
      <c r="U695" s="6"/>
      <c r="V695" s="6"/>
      <c r="W695" s="6"/>
      <c r="X695" s="6"/>
      <c r="Y695" s="6"/>
      <c r="AB695" s="55"/>
      <c r="AC695" s="55"/>
      <c r="AD695" s="55"/>
      <c r="AE695" s="55"/>
      <c r="AF695" s="55"/>
      <c r="AG695" s="39"/>
      <c r="AH695" s="39"/>
      <c r="AI695" s="39"/>
      <c r="AJ695" s="55"/>
      <c r="AK695" s="55"/>
      <c r="AL695" s="55"/>
      <c r="AM695" s="55"/>
      <c r="AN695" s="55"/>
      <c r="AO695" s="55"/>
      <c r="AP695" s="39"/>
      <c r="AQ695" s="39"/>
      <c r="AR695" s="39"/>
      <c r="AS695" s="39"/>
      <c r="AT695" s="39"/>
      <c r="AU695" s="39"/>
      <c r="AV695" s="39"/>
      <c r="AW695" s="39"/>
      <c r="AX695" s="55"/>
      <c r="AY695" s="55"/>
      <c r="AZ695" s="55"/>
      <c r="BA695" s="39"/>
      <c r="BB695" s="6"/>
      <c r="BC695" s="10"/>
      <c r="BD695" s="6"/>
      <c r="BE695" s="10"/>
    </row>
    <row r="696" spans="19:57">
      <c r="S696" s="6"/>
      <c r="T696" s="6"/>
      <c r="U696" s="6"/>
      <c r="V696" s="6"/>
      <c r="W696" s="6"/>
      <c r="X696" s="6"/>
      <c r="Y696" s="6"/>
      <c r="AB696" s="55"/>
      <c r="AC696" s="55"/>
      <c r="AD696" s="55"/>
      <c r="AE696" s="55"/>
      <c r="AF696" s="55"/>
      <c r="AG696" s="39"/>
      <c r="AH696" s="39"/>
      <c r="AI696" s="39"/>
      <c r="AJ696" s="55"/>
      <c r="AK696" s="55"/>
      <c r="AL696" s="55"/>
      <c r="AM696" s="55"/>
      <c r="AN696" s="55"/>
      <c r="AO696" s="55"/>
      <c r="AP696" s="39"/>
      <c r="AQ696" s="39"/>
      <c r="AR696" s="39"/>
      <c r="AS696" s="39"/>
      <c r="AT696" s="39"/>
      <c r="AU696" s="39"/>
      <c r="AV696" s="39"/>
      <c r="AW696" s="39"/>
      <c r="AX696" s="55"/>
      <c r="AY696" s="55"/>
      <c r="AZ696" s="55"/>
      <c r="BA696" s="39"/>
      <c r="BB696" s="6"/>
      <c r="BC696" s="10"/>
      <c r="BD696" s="6"/>
      <c r="BE696" s="10"/>
    </row>
    <row r="697" spans="19:57">
      <c r="S697" s="6"/>
      <c r="T697" s="6"/>
      <c r="U697" s="6"/>
      <c r="V697" s="6"/>
      <c r="W697" s="6"/>
      <c r="X697" s="6"/>
      <c r="Y697" s="6"/>
      <c r="AB697" s="55"/>
      <c r="AC697" s="55"/>
      <c r="AD697" s="55"/>
      <c r="AE697" s="55"/>
      <c r="AF697" s="55"/>
      <c r="AG697" s="39"/>
      <c r="AH697" s="39"/>
      <c r="AI697" s="39"/>
      <c r="AJ697" s="55"/>
      <c r="AK697" s="55"/>
      <c r="AL697" s="55"/>
      <c r="AM697" s="55"/>
      <c r="AN697" s="55"/>
      <c r="AO697" s="55"/>
      <c r="AP697" s="39"/>
      <c r="AQ697" s="39"/>
      <c r="AR697" s="39"/>
      <c r="AS697" s="39"/>
      <c r="AT697" s="39"/>
      <c r="AU697" s="39"/>
      <c r="AV697" s="39"/>
      <c r="AW697" s="39"/>
      <c r="AX697" s="55"/>
      <c r="AY697" s="55"/>
      <c r="AZ697" s="55"/>
      <c r="BA697" s="39"/>
      <c r="BB697" s="6"/>
      <c r="BC697" s="10"/>
      <c r="BD697" s="6"/>
      <c r="BE697" s="10"/>
    </row>
    <row r="698" spans="19:57">
      <c r="S698" s="6"/>
      <c r="T698" s="6"/>
      <c r="U698" s="6"/>
      <c r="V698" s="6"/>
      <c r="W698" s="6"/>
      <c r="X698" s="6"/>
      <c r="Y698" s="6"/>
      <c r="AB698" s="55"/>
      <c r="AC698" s="55"/>
      <c r="AD698" s="55"/>
      <c r="AE698" s="55"/>
      <c r="AF698" s="55"/>
      <c r="AG698" s="39"/>
      <c r="AH698" s="39"/>
      <c r="AI698" s="39"/>
      <c r="AJ698" s="55"/>
      <c r="AK698" s="55"/>
      <c r="AL698" s="55"/>
      <c r="AM698" s="55"/>
      <c r="AN698" s="55"/>
      <c r="AO698" s="55"/>
      <c r="AP698" s="39"/>
      <c r="AQ698" s="39"/>
      <c r="AR698" s="39"/>
      <c r="AS698" s="39"/>
      <c r="AT698" s="39"/>
      <c r="AU698" s="39"/>
      <c r="AV698" s="39"/>
      <c r="AW698" s="39"/>
      <c r="AX698" s="55"/>
      <c r="AY698" s="55"/>
      <c r="AZ698" s="55"/>
      <c r="BA698" s="39"/>
      <c r="BB698" s="6"/>
      <c r="BC698" s="10"/>
      <c r="BD698" s="6"/>
      <c r="BE698" s="10"/>
    </row>
    <row r="699" spans="19:57">
      <c r="S699" s="6"/>
      <c r="T699" s="6"/>
      <c r="U699" s="6"/>
      <c r="V699" s="6"/>
      <c r="W699" s="6"/>
      <c r="X699" s="6"/>
      <c r="Y699" s="6"/>
      <c r="AB699" s="55"/>
      <c r="AC699" s="55"/>
      <c r="AD699" s="55"/>
      <c r="AE699" s="55"/>
      <c r="AF699" s="55"/>
      <c r="AG699" s="39"/>
      <c r="AH699" s="39"/>
      <c r="AI699" s="39"/>
      <c r="AJ699" s="55"/>
      <c r="AK699" s="55"/>
      <c r="AL699" s="55"/>
      <c r="AM699" s="55"/>
      <c r="AN699" s="55"/>
      <c r="AO699" s="55"/>
      <c r="AP699" s="39"/>
      <c r="AQ699" s="39"/>
      <c r="AR699" s="39"/>
      <c r="AS699" s="39"/>
      <c r="AT699" s="39"/>
      <c r="AU699" s="39"/>
      <c r="AV699" s="39"/>
      <c r="AW699" s="39"/>
      <c r="AX699" s="55"/>
      <c r="AY699" s="55"/>
      <c r="AZ699" s="55"/>
      <c r="BA699" s="39"/>
      <c r="BB699" s="6"/>
      <c r="BC699" s="10"/>
      <c r="BD699" s="6"/>
      <c r="BE699" s="10"/>
    </row>
    <row r="700" spans="19:57">
      <c r="S700" s="6"/>
      <c r="T700" s="6"/>
      <c r="U700" s="6"/>
      <c r="V700" s="6"/>
      <c r="W700" s="6"/>
      <c r="X700" s="6"/>
      <c r="Y700" s="6"/>
      <c r="AB700" s="55"/>
      <c r="AC700" s="55"/>
      <c r="AD700" s="55"/>
      <c r="AE700" s="55"/>
      <c r="AF700" s="55"/>
      <c r="AG700" s="39"/>
      <c r="AH700" s="39"/>
      <c r="AI700" s="39"/>
      <c r="AJ700" s="55"/>
      <c r="AK700" s="55"/>
      <c r="AL700" s="55"/>
      <c r="AM700" s="55"/>
      <c r="AN700" s="55"/>
      <c r="AO700" s="55"/>
      <c r="AP700" s="39"/>
      <c r="AQ700" s="39"/>
      <c r="AR700" s="39"/>
      <c r="AS700" s="39"/>
      <c r="AT700" s="39"/>
      <c r="AU700" s="39"/>
      <c r="AV700" s="39"/>
      <c r="AW700" s="39"/>
      <c r="AX700" s="55"/>
      <c r="AY700" s="55"/>
      <c r="AZ700" s="55"/>
      <c r="BA700" s="39"/>
      <c r="BB700" s="6"/>
      <c r="BC700" s="10"/>
      <c r="BD700" s="6"/>
      <c r="BE700" s="10"/>
    </row>
    <row r="701" spans="19:57">
      <c r="S701" s="6"/>
      <c r="T701" s="6"/>
      <c r="U701" s="6"/>
      <c r="V701" s="6"/>
      <c r="W701" s="6"/>
      <c r="X701" s="6"/>
      <c r="Y701" s="6"/>
      <c r="AB701" s="55"/>
      <c r="AC701" s="55"/>
      <c r="AD701" s="55"/>
      <c r="AE701" s="55"/>
      <c r="AF701" s="55"/>
      <c r="AG701" s="39"/>
      <c r="AH701" s="39"/>
      <c r="AI701" s="39"/>
      <c r="AJ701" s="55"/>
      <c r="AK701" s="55"/>
      <c r="AL701" s="55"/>
      <c r="AM701" s="55"/>
      <c r="AN701" s="55"/>
      <c r="AO701" s="55"/>
      <c r="AP701" s="39"/>
      <c r="AQ701" s="39"/>
      <c r="AR701" s="39"/>
      <c r="AS701" s="39"/>
      <c r="AT701" s="39"/>
      <c r="AU701" s="39"/>
      <c r="AV701" s="39"/>
      <c r="AW701" s="39"/>
      <c r="AX701" s="55"/>
      <c r="AY701" s="55"/>
      <c r="AZ701" s="55"/>
      <c r="BA701" s="39"/>
      <c r="BB701" s="6"/>
      <c r="BC701" s="10"/>
      <c r="BD701" s="6"/>
      <c r="BE701" s="10"/>
    </row>
    <row r="702" spans="19:57">
      <c r="S702" s="6"/>
      <c r="T702" s="6"/>
      <c r="U702" s="6"/>
      <c r="V702" s="6"/>
      <c r="W702" s="6"/>
      <c r="X702" s="6"/>
      <c r="Y702" s="6"/>
      <c r="AB702" s="55"/>
      <c r="AC702" s="55"/>
      <c r="AD702" s="55"/>
      <c r="AE702" s="55"/>
      <c r="AF702" s="55"/>
      <c r="AG702" s="39"/>
      <c r="AH702" s="39"/>
      <c r="AI702" s="39"/>
      <c r="AJ702" s="55"/>
      <c r="AK702" s="55"/>
      <c r="AL702" s="55"/>
      <c r="AM702" s="55"/>
      <c r="AN702" s="55"/>
      <c r="AO702" s="55"/>
      <c r="AP702" s="39"/>
      <c r="AQ702" s="39"/>
      <c r="AR702" s="39"/>
      <c r="AS702" s="39"/>
      <c r="AT702" s="39"/>
      <c r="AU702" s="39"/>
      <c r="AV702" s="39"/>
      <c r="AW702" s="39"/>
      <c r="AX702" s="55"/>
      <c r="AY702" s="55"/>
      <c r="AZ702" s="55"/>
      <c r="BA702" s="39"/>
      <c r="BB702" s="6"/>
      <c r="BC702" s="10"/>
      <c r="BD702" s="6"/>
      <c r="BE702" s="10"/>
    </row>
    <row r="703" spans="19:57">
      <c r="S703" s="6"/>
      <c r="T703" s="6"/>
      <c r="U703" s="6"/>
      <c r="V703" s="6"/>
      <c r="W703" s="6"/>
      <c r="X703" s="6"/>
      <c r="Y703" s="6"/>
      <c r="AB703" s="55"/>
      <c r="AC703" s="55"/>
      <c r="AD703" s="55"/>
      <c r="AE703" s="55"/>
      <c r="AF703" s="55"/>
      <c r="AG703" s="39"/>
      <c r="AH703" s="39"/>
      <c r="AI703" s="39"/>
      <c r="AJ703" s="55"/>
      <c r="AK703" s="55"/>
      <c r="AL703" s="55"/>
      <c r="AM703" s="55"/>
      <c r="AN703" s="55"/>
      <c r="AO703" s="55"/>
      <c r="AP703" s="39"/>
      <c r="AQ703" s="39"/>
      <c r="AR703" s="39"/>
      <c r="AS703" s="39"/>
      <c r="AT703" s="39"/>
      <c r="AU703" s="39"/>
      <c r="AV703" s="39"/>
      <c r="AW703" s="39"/>
      <c r="AX703" s="55"/>
      <c r="AY703" s="55"/>
      <c r="AZ703" s="55"/>
      <c r="BA703" s="39"/>
      <c r="BB703" s="6"/>
      <c r="BC703" s="10"/>
      <c r="BD703" s="6"/>
      <c r="BE703" s="10"/>
    </row>
    <row r="704" spans="19:57">
      <c r="S704" s="6"/>
      <c r="T704" s="6"/>
      <c r="U704" s="6"/>
      <c r="V704" s="6"/>
      <c r="W704" s="6"/>
      <c r="X704" s="6"/>
      <c r="Y704" s="6"/>
      <c r="AB704" s="55"/>
      <c r="AC704" s="55"/>
      <c r="AD704" s="55"/>
      <c r="AE704" s="55"/>
      <c r="AF704" s="55"/>
      <c r="AG704" s="39"/>
      <c r="AH704" s="39"/>
      <c r="AI704" s="39"/>
      <c r="AJ704" s="55"/>
      <c r="AK704" s="55"/>
      <c r="AL704" s="55"/>
      <c r="AM704" s="55"/>
      <c r="AN704" s="55"/>
      <c r="AO704" s="55"/>
      <c r="AP704" s="39"/>
      <c r="AQ704" s="39"/>
      <c r="AR704" s="39"/>
      <c r="AS704" s="39"/>
      <c r="AT704" s="39"/>
      <c r="AU704" s="39"/>
      <c r="AV704" s="39"/>
      <c r="AW704" s="39"/>
      <c r="AX704" s="55"/>
      <c r="AY704" s="55"/>
      <c r="AZ704" s="55"/>
      <c r="BA704" s="39"/>
      <c r="BB704" s="6"/>
      <c r="BC704" s="10"/>
      <c r="BD704" s="6"/>
      <c r="BE704" s="10"/>
    </row>
    <row r="705" spans="19:57">
      <c r="S705" s="6"/>
      <c r="T705" s="6"/>
      <c r="U705" s="6"/>
      <c r="V705" s="6"/>
      <c r="W705" s="6"/>
      <c r="X705" s="6"/>
      <c r="Y705" s="6"/>
      <c r="AB705" s="55"/>
      <c r="AC705" s="55"/>
      <c r="AD705" s="55"/>
      <c r="AE705" s="55"/>
      <c r="AF705" s="55"/>
      <c r="AG705" s="39"/>
      <c r="AH705" s="39"/>
      <c r="AI705" s="39"/>
      <c r="AJ705" s="55"/>
      <c r="AK705" s="55"/>
      <c r="AL705" s="55"/>
      <c r="AM705" s="55"/>
      <c r="AN705" s="55"/>
      <c r="AO705" s="55"/>
      <c r="AP705" s="39"/>
      <c r="AQ705" s="39"/>
      <c r="AR705" s="39"/>
      <c r="AS705" s="39"/>
      <c r="AT705" s="39"/>
      <c r="AU705" s="39"/>
      <c r="AV705" s="39"/>
      <c r="AW705" s="39"/>
      <c r="AX705" s="55"/>
      <c r="AY705" s="55"/>
      <c r="AZ705" s="55"/>
      <c r="BA705" s="39"/>
      <c r="BB705" s="6"/>
      <c r="BC705" s="10"/>
      <c r="BD705" s="6"/>
      <c r="BE705" s="10"/>
    </row>
    <row r="706" spans="19:57">
      <c r="S706" s="6"/>
      <c r="T706" s="6"/>
      <c r="U706" s="6"/>
      <c r="V706" s="6"/>
      <c r="W706" s="6"/>
      <c r="X706" s="6"/>
      <c r="Y706" s="6"/>
      <c r="AB706" s="55"/>
      <c r="AC706" s="55"/>
      <c r="AD706" s="55"/>
      <c r="AE706" s="55"/>
      <c r="AF706" s="55"/>
      <c r="AG706" s="39"/>
      <c r="AH706" s="39"/>
      <c r="AI706" s="39"/>
      <c r="AJ706" s="55"/>
      <c r="AK706" s="55"/>
      <c r="AL706" s="55"/>
      <c r="AM706" s="55"/>
      <c r="AN706" s="55"/>
      <c r="AO706" s="55"/>
      <c r="AP706" s="39"/>
      <c r="AQ706" s="39"/>
      <c r="AR706" s="39"/>
      <c r="AS706" s="39"/>
      <c r="AT706" s="39"/>
      <c r="AU706" s="39"/>
      <c r="AV706" s="39"/>
      <c r="AW706" s="39"/>
      <c r="AX706" s="55"/>
      <c r="AY706" s="55"/>
      <c r="AZ706" s="55"/>
      <c r="BA706" s="39"/>
      <c r="BB706" s="6"/>
      <c r="BC706" s="10"/>
      <c r="BD706" s="6"/>
      <c r="BE706" s="10"/>
    </row>
    <row r="707" spans="19:57">
      <c r="S707" s="6"/>
      <c r="T707" s="6"/>
      <c r="U707" s="6"/>
      <c r="V707" s="6"/>
      <c r="W707" s="6"/>
      <c r="X707" s="6"/>
      <c r="Y707" s="6"/>
      <c r="AB707" s="55"/>
      <c r="AC707" s="55"/>
      <c r="AD707" s="55"/>
      <c r="AE707" s="55"/>
      <c r="AF707" s="55"/>
      <c r="AG707" s="39"/>
      <c r="AH707" s="39"/>
      <c r="AI707" s="39"/>
      <c r="AJ707" s="55"/>
      <c r="AK707" s="55"/>
      <c r="AL707" s="55"/>
      <c r="AM707" s="55"/>
      <c r="AN707" s="55"/>
      <c r="AO707" s="55"/>
      <c r="AP707" s="39"/>
      <c r="AQ707" s="39"/>
      <c r="AR707" s="39"/>
      <c r="AS707" s="39"/>
      <c r="AT707" s="39"/>
      <c r="AU707" s="39"/>
      <c r="AV707" s="39"/>
      <c r="AW707" s="39"/>
      <c r="AX707" s="55"/>
      <c r="AY707" s="55"/>
      <c r="AZ707" s="55"/>
      <c r="BA707" s="39"/>
      <c r="BB707" s="6"/>
      <c r="BC707" s="10"/>
      <c r="BD707" s="6"/>
      <c r="BE707" s="10"/>
    </row>
    <row r="708" spans="19:57">
      <c r="S708" s="6"/>
      <c r="T708" s="6"/>
      <c r="U708" s="6"/>
      <c r="V708" s="6"/>
      <c r="W708" s="6"/>
      <c r="X708" s="6"/>
      <c r="Y708" s="6"/>
      <c r="AB708" s="55"/>
      <c r="AC708" s="55"/>
      <c r="AD708" s="55"/>
      <c r="AE708" s="55"/>
      <c r="AF708" s="55"/>
      <c r="AG708" s="39"/>
      <c r="AH708" s="39"/>
      <c r="AI708" s="39"/>
      <c r="AJ708" s="55"/>
      <c r="AK708" s="55"/>
      <c r="AL708" s="55"/>
      <c r="AM708" s="55"/>
      <c r="AN708" s="55"/>
      <c r="AO708" s="55"/>
      <c r="AP708" s="39"/>
      <c r="AQ708" s="39"/>
      <c r="AR708" s="39"/>
      <c r="AS708" s="39"/>
      <c r="AT708" s="39"/>
      <c r="AU708" s="39"/>
      <c r="AV708" s="39"/>
      <c r="AW708" s="39"/>
      <c r="AX708" s="55"/>
      <c r="AY708" s="55"/>
      <c r="AZ708" s="55"/>
      <c r="BA708" s="39"/>
      <c r="BB708" s="6"/>
      <c r="BC708" s="10"/>
      <c r="BD708" s="6"/>
      <c r="BE708" s="10"/>
    </row>
    <row r="709" spans="19:57">
      <c r="S709" s="6"/>
      <c r="T709" s="6"/>
      <c r="U709" s="6"/>
      <c r="V709" s="6"/>
      <c r="W709" s="6"/>
      <c r="X709" s="6"/>
      <c r="Y709" s="6"/>
      <c r="AB709" s="55"/>
      <c r="AC709" s="55"/>
      <c r="AD709" s="55"/>
      <c r="AE709" s="55"/>
      <c r="AF709" s="55"/>
      <c r="AG709" s="39"/>
      <c r="AH709" s="39"/>
      <c r="AI709" s="39"/>
      <c r="AJ709" s="55"/>
      <c r="AK709" s="55"/>
      <c r="AL709" s="55"/>
      <c r="AM709" s="55"/>
      <c r="AN709" s="55"/>
      <c r="AO709" s="55"/>
      <c r="AP709" s="39"/>
      <c r="AQ709" s="39"/>
      <c r="AR709" s="39"/>
      <c r="AS709" s="39"/>
      <c r="AT709" s="39"/>
      <c r="AU709" s="39"/>
      <c r="AV709" s="39"/>
      <c r="AW709" s="39"/>
      <c r="AX709" s="55"/>
      <c r="AY709" s="55"/>
      <c r="AZ709" s="55"/>
      <c r="BA709" s="39"/>
      <c r="BB709" s="6"/>
      <c r="BC709" s="10"/>
      <c r="BD709" s="6"/>
      <c r="BE709" s="10"/>
    </row>
    <row r="710" spans="19:57">
      <c r="S710" s="6"/>
      <c r="T710" s="6"/>
      <c r="U710" s="6"/>
      <c r="V710" s="6"/>
      <c r="W710" s="6"/>
      <c r="X710" s="6"/>
      <c r="Y710" s="6"/>
      <c r="AB710" s="55"/>
      <c r="AC710" s="55"/>
      <c r="AD710" s="55"/>
      <c r="AE710" s="55"/>
      <c r="AF710" s="55"/>
      <c r="AG710" s="39"/>
      <c r="AH710" s="39"/>
      <c r="AI710" s="39"/>
      <c r="AJ710" s="55"/>
      <c r="AK710" s="55"/>
      <c r="AL710" s="55"/>
      <c r="AM710" s="55"/>
      <c r="AN710" s="55"/>
      <c r="AO710" s="55"/>
      <c r="AP710" s="39"/>
      <c r="AQ710" s="39"/>
      <c r="AR710" s="39"/>
      <c r="AS710" s="39"/>
      <c r="AT710" s="39"/>
      <c r="AU710" s="39"/>
      <c r="AV710" s="39"/>
      <c r="AW710" s="39"/>
      <c r="AX710" s="55"/>
      <c r="AY710" s="55"/>
      <c r="AZ710" s="55"/>
      <c r="BA710" s="39"/>
      <c r="BB710" s="6"/>
      <c r="BC710" s="10"/>
      <c r="BD710" s="6"/>
      <c r="BE710" s="10"/>
    </row>
    <row r="711" spans="19:57">
      <c r="S711" s="6"/>
      <c r="T711" s="6"/>
      <c r="U711" s="6"/>
      <c r="V711" s="6"/>
      <c r="W711" s="6"/>
      <c r="X711" s="6"/>
      <c r="Y711" s="6"/>
      <c r="AB711" s="55"/>
      <c r="AC711" s="55"/>
      <c r="AD711" s="55"/>
      <c r="AE711" s="55"/>
      <c r="AF711" s="55"/>
      <c r="AG711" s="39"/>
      <c r="AH711" s="39"/>
      <c r="AI711" s="39"/>
      <c r="AJ711" s="55"/>
      <c r="AK711" s="55"/>
      <c r="AL711" s="55"/>
      <c r="AM711" s="55"/>
      <c r="AN711" s="55"/>
      <c r="AO711" s="55"/>
      <c r="AP711" s="39"/>
      <c r="AQ711" s="39"/>
      <c r="AR711" s="39"/>
      <c r="AS711" s="39"/>
      <c r="AT711" s="39"/>
      <c r="AU711" s="39"/>
      <c r="AV711" s="39"/>
      <c r="AW711" s="39"/>
      <c r="AX711" s="55"/>
      <c r="AY711" s="55"/>
      <c r="AZ711" s="55"/>
      <c r="BA711" s="39"/>
      <c r="BB711" s="6"/>
      <c r="BC711" s="10"/>
      <c r="BD711" s="6"/>
      <c r="BE711" s="10"/>
    </row>
    <row r="712" spans="19:57">
      <c r="S712" s="6"/>
      <c r="T712" s="6"/>
      <c r="U712" s="6"/>
      <c r="V712" s="6"/>
      <c r="W712" s="6"/>
      <c r="X712" s="6"/>
      <c r="Y712" s="6"/>
      <c r="AB712" s="55"/>
      <c r="AC712" s="55"/>
      <c r="AD712" s="55"/>
      <c r="AE712" s="55"/>
      <c r="AF712" s="55"/>
      <c r="AG712" s="39"/>
      <c r="AH712" s="39"/>
      <c r="AI712" s="39"/>
      <c r="AJ712" s="55"/>
      <c r="AK712" s="55"/>
      <c r="AL712" s="55"/>
      <c r="AM712" s="55"/>
      <c r="AN712" s="55"/>
      <c r="AO712" s="55"/>
      <c r="AP712" s="39"/>
      <c r="AQ712" s="39"/>
      <c r="AR712" s="39"/>
      <c r="AS712" s="39"/>
      <c r="AT712" s="39"/>
      <c r="AU712" s="39"/>
      <c r="AV712" s="39"/>
      <c r="AW712" s="39"/>
      <c r="AX712" s="55"/>
      <c r="AY712" s="55"/>
      <c r="AZ712" s="55"/>
      <c r="BA712" s="39"/>
      <c r="BB712" s="6"/>
      <c r="BC712" s="10"/>
      <c r="BD712" s="6"/>
      <c r="BE712" s="10"/>
    </row>
    <row r="713" spans="19:57">
      <c r="S713" s="6"/>
      <c r="T713" s="6"/>
      <c r="U713" s="6"/>
      <c r="V713" s="6"/>
      <c r="W713" s="6"/>
      <c r="X713" s="6"/>
      <c r="Y713" s="6"/>
      <c r="AB713" s="55"/>
      <c r="AC713" s="55"/>
      <c r="AD713" s="55"/>
      <c r="AE713" s="55"/>
      <c r="AF713" s="55"/>
      <c r="AG713" s="39"/>
      <c r="AH713" s="39"/>
      <c r="AI713" s="39"/>
      <c r="AJ713" s="55"/>
      <c r="AK713" s="55"/>
      <c r="AL713" s="55"/>
      <c r="AM713" s="55"/>
      <c r="AN713" s="55"/>
      <c r="AO713" s="55"/>
      <c r="AP713" s="39"/>
      <c r="AQ713" s="39"/>
      <c r="AR713" s="39"/>
      <c r="AS713" s="39"/>
      <c r="AT713" s="39"/>
      <c r="AU713" s="39"/>
      <c r="AV713" s="39"/>
      <c r="AW713" s="39"/>
      <c r="AX713" s="55"/>
      <c r="AY713" s="55"/>
      <c r="AZ713" s="55"/>
      <c r="BA713" s="39"/>
      <c r="BB713" s="6"/>
      <c r="BC713" s="10"/>
      <c r="BD713" s="6"/>
      <c r="BE713" s="10"/>
    </row>
    <row r="714" spans="19:57">
      <c r="S714" s="6"/>
      <c r="T714" s="6"/>
      <c r="U714" s="6"/>
      <c r="V714" s="6"/>
      <c r="W714" s="6"/>
      <c r="X714" s="6"/>
      <c r="Y714" s="6"/>
      <c r="AB714" s="55"/>
      <c r="AC714" s="55"/>
      <c r="AD714" s="55"/>
      <c r="AE714" s="55"/>
      <c r="AF714" s="55"/>
      <c r="AG714" s="39"/>
      <c r="AH714" s="39"/>
      <c r="AI714" s="39"/>
      <c r="AJ714" s="55"/>
      <c r="AK714" s="55"/>
      <c r="AL714" s="55"/>
      <c r="AM714" s="55"/>
      <c r="AN714" s="55"/>
      <c r="AO714" s="55"/>
      <c r="AP714" s="39"/>
      <c r="AQ714" s="39"/>
      <c r="AR714" s="39"/>
      <c r="AS714" s="39"/>
      <c r="AT714" s="39"/>
      <c r="AU714" s="39"/>
      <c r="AV714" s="39"/>
      <c r="AW714" s="39"/>
      <c r="AX714" s="55"/>
      <c r="AY714" s="55"/>
      <c r="AZ714" s="55"/>
      <c r="BA714" s="39"/>
      <c r="BB714" s="6"/>
      <c r="BC714" s="10"/>
      <c r="BD714" s="6"/>
      <c r="BE714" s="10"/>
    </row>
    <row r="715" spans="19:57">
      <c r="S715" s="6"/>
      <c r="T715" s="6"/>
      <c r="U715" s="6"/>
      <c r="V715" s="6"/>
      <c r="W715" s="6"/>
      <c r="X715" s="6"/>
      <c r="Y715" s="6"/>
      <c r="AB715" s="55"/>
      <c r="AC715" s="55"/>
      <c r="AD715" s="55"/>
      <c r="AE715" s="55"/>
      <c r="AF715" s="55"/>
      <c r="AG715" s="39"/>
      <c r="AH715" s="39"/>
      <c r="AI715" s="39"/>
      <c r="AJ715" s="55"/>
      <c r="AK715" s="55"/>
      <c r="AL715" s="55"/>
      <c r="AM715" s="55"/>
      <c r="AN715" s="55"/>
      <c r="AO715" s="55"/>
      <c r="AP715" s="39"/>
      <c r="AQ715" s="39"/>
      <c r="AR715" s="39"/>
      <c r="AS715" s="39"/>
      <c r="AT715" s="39"/>
      <c r="AU715" s="39"/>
      <c r="AV715" s="39"/>
      <c r="AW715" s="39"/>
      <c r="AX715" s="55"/>
      <c r="AY715" s="55"/>
      <c r="AZ715" s="55"/>
      <c r="BA715" s="39"/>
      <c r="BB715" s="6"/>
      <c r="BC715" s="10"/>
      <c r="BD715" s="6"/>
      <c r="BE715" s="10"/>
    </row>
    <row r="716" spans="19:57">
      <c r="S716" s="6"/>
      <c r="T716" s="6"/>
      <c r="U716" s="6"/>
      <c r="V716" s="6"/>
      <c r="W716" s="6"/>
      <c r="X716" s="6"/>
      <c r="Y716" s="6"/>
      <c r="AB716" s="55"/>
      <c r="AC716" s="55"/>
      <c r="AD716" s="55"/>
      <c r="AE716" s="55"/>
      <c r="AF716" s="55"/>
      <c r="AG716" s="39"/>
      <c r="AH716" s="39"/>
      <c r="AI716" s="39"/>
      <c r="AJ716" s="55"/>
      <c r="AK716" s="55"/>
      <c r="AL716" s="55"/>
      <c r="AM716" s="55"/>
      <c r="AN716" s="55"/>
      <c r="AO716" s="55"/>
      <c r="AP716" s="39"/>
      <c r="AQ716" s="39"/>
      <c r="AR716" s="39"/>
      <c r="AS716" s="39"/>
      <c r="AT716" s="39"/>
      <c r="AU716" s="39"/>
      <c r="AV716" s="39"/>
      <c r="AW716" s="39"/>
      <c r="AX716" s="55"/>
      <c r="AY716" s="55"/>
      <c r="AZ716" s="55"/>
      <c r="BA716" s="39"/>
      <c r="BB716" s="6"/>
      <c r="BC716" s="10"/>
      <c r="BD716" s="6"/>
      <c r="BE716" s="10"/>
    </row>
    <row r="717" spans="19:57">
      <c r="S717" s="6"/>
      <c r="T717" s="6"/>
      <c r="U717" s="6"/>
      <c r="V717" s="6"/>
      <c r="W717" s="6"/>
      <c r="X717" s="6"/>
      <c r="Y717" s="6"/>
      <c r="AB717" s="55"/>
      <c r="AC717" s="55"/>
      <c r="AD717" s="55"/>
      <c r="AE717" s="55"/>
      <c r="AF717" s="55"/>
      <c r="AG717" s="39"/>
      <c r="AH717" s="39"/>
      <c r="AI717" s="39"/>
      <c r="AJ717" s="55"/>
      <c r="AK717" s="55"/>
      <c r="AL717" s="55"/>
      <c r="AM717" s="55"/>
      <c r="AN717" s="55"/>
      <c r="AO717" s="55"/>
      <c r="AP717" s="39"/>
      <c r="AQ717" s="39"/>
      <c r="AR717" s="39"/>
      <c r="AS717" s="39"/>
      <c r="AT717" s="39"/>
      <c r="AU717" s="39"/>
      <c r="AV717" s="39"/>
      <c r="AW717" s="39"/>
      <c r="AX717" s="55"/>
      <c r="AY717" s="55"/>
      <c r="AZ717" s="55"/>
      <c r="BA717" s="39"/>
      <c r="BB717" s="6"/>
      <c r="BC717" s="10"/>
      <c r="BD717" s="6"/>
      <c r="BE717" s="10"/>
    </row>
    <row r="718" spans="19:57">
      <c r="S718" s="6"/>
      <c r="T718" s="6"/>
      <c r="U718" s="6"/>
      <c r="V718" s="6"/>
      <c r="W718" s="6"/>
      <c r="X718" s="6"/>
      <c r="Y718" s="6"/>
      <c r="AB718" s="55"/>
      <c r="AC718" s="55"/>
      <c r="AD718" s="55"/>
      <c r="AE718" s="55"/>
      <c r="AF718" s="55"/>
      <c r="AG718" s="39"/>
      <c r="AH718" s="39"/>
      <c r="AI718" s="39"/>
      <c r="AJ718" s="55"/>
      <c r="AK718" s="55"/>
      <c r="AL718" s="55"/>
      <c r="AM718" s="55"/>
      <c r="AN718" s="55"/>
      <c r="AO718" s="55"/>
      <c r="AP718" s="39"/>
      <c r="AQ718" s="39"/>
      <c r="AR718" s="39"/>
      <c r="AS718" s="39"/>
      <c r="AT718" s="39"/>
      <c r="AU718" s="39"/>
      <c r="AV718" s="39"/>
      <c r="AW718" s="39"/>
      <c r="AX718" s="55"/>
      <c r="AY718" s="55"/>
      <c r="AZ718" s="55"/>
      <c r="BA718" s="39"/>
      <c r="BB718" s="6"/>
      <c r="BC718" s="10"/>
      <c r="BD718" s="6"/>
      <c r="BE718" s="10"/>
    </row>
    <row r="719" spans="19:57">
      <c r="S719" s="6"/>
      <c r="T719" s="6"/>
      <c r="U719" s="6"/>
      <c r="V719" s="6"/>
      <c r="W719" s="6"/>
      <c r="X719" s="6"/>
      <c r="Y719" s="6"/>
      <c r="AB719" s="55"/>
      <c r="AC719" s="55"/>
      <c r="AD719" s="55"/>
      <c r="AE719" s="55"/>
      <c r="AF719" s="55"/>
      <c r="AG719" s="39"/>
      <c r="AH719" s="39"/>
      <c r="AI719" s="39"/>
      <c r="AJ719" s="55"/>
      <c r="AK719" s="55"/>
      <c r="AL719" s="55"/>
      <c r="AM719" s="55"/>
      <c r="AN719" s="55"/>
      <c r="AO719" s="55"/>
      <c r="AP719" s="39"/>
      <c r="AQ719" s="39"/>
      <c r="AR719" s="39"/>
      <c r="AS719" s="39"/>
      <c r="AT719" s="39"/>
      <c r="AU719" s="39"/>
      <c r="AV719" s="39"/>
      <c r="AW719" s="39"/>
      <c r="AX719" s="55"/>
      <c r="AY719" s="55"/>
      <c r="AZ719" s="55"/>
      <c r="BA719" s="39"/>
      <c r="BB719" s="6"/>
      <c r="BC719" s="10"/>
      <c r="BD719" s="6"/>
      <c r="BE719" s="10"/>
    </row>
    <row r="720" spans="19:57">
      <c r="S720" s="6"/>
      <c r="T720" s="6"/>
      <c r="U720" s="6"/>
      <c r="V720" s="6"/>
      <c r="W720" s="6"/>
      <c r="X720" s="6"/>
      <c r="Y720" s="6"/>
      <c r="AB720" s="55"/>
      <c r="AC720" s="55"/>
      <c r="AD720" s="55"/>
      <c r="AE720" s="55"/>
      <c r="AF720" s="55"/>
      <c r="AG720" s="39"/>
      <c r="AH720" s="39"/>
      <c r="AI720" s="39"/>
      <c r="AJ720" s="55"/>
      <c r="AK720" s="55"/>
      <c r="AL720" s="55"/>
      <c r="AM720" s="55"/>
      <c r="AN720" s="55"/>
      <c r="AO720" s="55"/>
      <c r="AP720" s="39"/>
      <c r="AQ720" s="39"/>
      <c r="AR720" s="39"/>
      <c r="AS720" s="39"/>
      <c r="AT720" s="39"/>
      <c r="AU720" s="39"/>
      <c r="AV720" s="39"/>
      <c r="AW720" s="39"/>
      <c r="AX720" s="55"/>
      <c r="AY720" s="55"/>
      <c r="AZ720" s="55"/>
      <c r="BA720" s="39"/>
      <c r="BB720" s="6"/>
      <c r="BC720" s="10"/>
      <c r="BD720" s="6"/>
      <c r="BE720" s="10"/>
    </row>
    <row r="721" spans="19:57">
      <c r="S721" s="6"/>
      <c r="T721" s="6"/>
      <c r="U721" s="6"/>
      <c r="V721" s="6"/>
      <c r="W721" s="6"/>
      <c r="X721" s="6"/>
      <c r="Y721" s="6"/>
      <c r="AB721" s="55"/>
      <c r="AC721" s="55"/>
      <c r="AD721" s="55"/>
      <c r="AE721" s="55"/>
      <c r="AF721" s="55"/>
      <c r="AG721" s="39"/>
      <c r="AH721" s="39"/>
      <c r="AI721" s="39"/>
      <c r="AJ721" s="55"/>
      <c r="AK721" s="55"/>
      <c r="AL721" s="55"/>
      <c r="AM721" s="55"/>
      <c r="AN721" s="55"/>
      <c r="AO721" s="55"/>
      <c r="AP721" s="39"/>
      <c r="AQ721" s="39"/>
      <c r="AR721" s="39"/>
      <c r="AS721" s="39"/>
      <c r="AT721" s="39"/>
      <c r="AU721" s="39"/>
      <c r="AV721" s="39"/>
      <c r="AW721" s="39"/>
      <c r="AX721" s="55"/>
      <c r="AY721" s="55"/>
      <c r="AZ721" s="55"/>
      <c r="BA721" s="39"/>
      <c r="BB721" s="6"/>
      <c r="BC721" s="10"/>
      <c r="BD721" s="6"/>
      <c r="BE721" s="10"/>
    </row>
    <row r="722" spans="19:57">
      <c r="S722" s="6"/>
      <c r="T722" s="6"/>
      <c r="U722" s="6"/>
      <c r="V722" s="6"/>
      <c r="W722" s="6"/>
      <c r="X722" s="6"/>
      <c r="Y722" s="6"/>
      <c r="AB722" s="55"/>
      <c r="AC722" s="55"/>
      <c r="AD722" s="55"/>
      <c r="AE722" s="55"/>
      <c r="AF722" s="55"/>
      <c r="AG722" s="39"/>
      <c r="AH722" s="39"/>
      <c r="AI722" s="39"/>
      <c r="AJ722" s="55"/>
      <c r="AK722" s="55"/>
      <c r="AL722" s="55"/>
      <c r="AM722" s="55"/>
      <c r="AN722" s="55"/>
      <c r="AO722" s="55"/>
      <c r="AP722" s="39"/>
      <c r="AQ722" s="39"/>
      <c r="AR722" s="39"/>
      <c r="AS722" s="39"/>
      <c r="AT722" s="39"/>
      <c r="AU722" s="39"/>
      <c r="AV722" s="39"/>
      <c r="AW722" s="39"/>
      <c r="AX722" s="55"/>
      <c r="AY722" s="55"/>
      <c r="AZ722" s="55"/>
      <c r="BA722" s="39"/>
      <c r="BB722" s="6"/>
      <c r="BC722" s="10"/>
      <c r="BD722" s="6"/>
      <c r="BE722" s="10"/>
    </row>
    <row r="723" spans="19:57">
      <c r="S723" s="6"/>
      <c r="T723" s="6"/>
      <c r="U723" s="6"/>
      <c r="V723" s="6"/>
      <c r="W723" s="6"/>
      <c r="X723" s="6"/>
      <c r="Y723" s="6"/>
      <c r="AB723" s="55"/>
      <c r="AC723" s="55"/>
      <c r="AD723" s="55"/>
      <c r="AE723" s="55"/>
      <c r="AF723" s="55"/>
      <c r="AG723" s="39"/>
      <c r="AH723" s="39"/>
      <c r="AI723" s="39"/>
      <c r="AJ723" s="55"/>
      <c r="AK723" s="55"/>
      <c r="AL723" s="55"/>
      <c r="AM723" s="55"/>
      <c r="AN723" s="55"/>
      <c r="AO723" s="55"/>
      <c r="AP723" s="39"/>
      <c r="AQ723" s="39"/>
      <c r="AR723" s="39"/>
      <c r="AS723" s="39"/>
      <c r="AT723" s="39"/>
      <c r="AU723" s="39"/>
      <c r="AV723" s="39"/>
      <c r="AW723" s="39"/>
      <c r="AX723" s="55"/>
      <c r="AY723" s="55"/>
      <c r="AZ723" s="55"/>
      <c r="BA723" s="39"/>
      <c r="BB723" s="6"/>
      <c r="BC723" s="10"/>
      <c r="BD723" s="6"/>
      <c r="BE723" s="10"/>
    </row>
    <row r="724" spans="19:57">
      <c r="S724" s="6"/>
      <c r="T724" s="6"/>
      <c r="U724" s="6"/>
      <c r="V724" s="6"/>
      <c r="W724" s="6"/>
      <c r="X724" s="6"/>
      <c r="Y724" s="6"/>
      <c r="AB724" s="55"/>
      <c r="AC724" s="55"/>
      <c r="AD724" s="55"/>
      <c r="AE724" s="55"/>
      <c r="AF724" s="55"/>
      <c r="AG724" s="39"/>
      <c r="AH724" s="39"/>
      <c r="AI724" s="39"/>
      <c r="AJ724" s="55"/>
      <c r="AK724" s="55"/>
      <c r="AL724" s="55"/>
      <c r="AM724" s="55"/>
      <c r="AN724" s="55"/>
      <c r="AO724" s="55"/>
      <c r="AP724" s="39"/>
      <c r="AQ724" s="39"/>
      <c r="AR724" s="39"/>
      <c r="AS724" s="39"/>
      <c r="AT724" s="39"/>
      <c r="AU724" s="39"/>
      <c r="AV724" s="39"/>
      <c r="AW724" s="39"/>
      <c r="AX724" s="55"/>
      <c r="AY724" s="55"/>
      <c r="AZ724" s="55"/>
      <c r="BA724" s="39"/>
      <c r="BB724" s="6"/>
      <c r="BC724" s="10"/>
      <c r="BD724" s="6"/>
      <c r="BE724" s="10"/>
    </row>
    <row r="725" spans="19:57">
      <c r="S725" s="6"/>
      <c r="T725" s="6"/>
      <c r="U725" s="6"/>
      <c r="V725" s="6"/>
      <c r="W725" s="6"/>
      <c r="X725" s="6"/>
      <c r="Y725" s="6"/>
      <c r="AB725" s="55"/>
      <c r="AC725" s="55"/>
      <c r="AD725" s="55"/>
      <c r="AE725" s="55"/>
      <c r="AF725" s="55"/>
      <c r="AG725" s="39"/>
      <c r="AH725" s="39"/>
      <c r="AI725" s="39"/>
      <c r="AJ725" s="55"/>
      <c r="AK725" s="55"/>
      <c r="AL725" s="55"/>
      <c r="AM725" s="55"/>
      <c r="AN725" s="55"/>
      <c r="AO725" s="55"/>
      <c r="AP725" s="39"/>
      <c r="AQ725" s="39"/>
      <c r="AR725" s="39"/>
      <c r="AS725" s="39"/>
      <c r="AT725" s="39"/>
      <c r="AU725" s="39"/>
      <c r="AV725" s="39"/>
      <c r="AW725" s="39"/>
      <c r="AX725" s="55"/>
      <c r="AY725" s="55"/>
      <c r="AZ725" s="55"/>
      <c r="BA725" s="39"/>
      <c r="BB725" s="6"/>
      <c r="BC725" s="10"/>
      <c r="BD725" s="6"/>
      <c r="BE725" s="10"/>
    </row>
    <row r="726" spans="19:57">
      <c r="S726" s="6"/>
      <c r="T726" s="6"/>
      <c r="U726" s="6"/>
      <c r="V726" s="6"/>
      <c r="W726" s="6"/>
      <c r="X726" s="6"/>
      <c r="Y726" s="6"/>
      <c r="AB726" s="55"/>
      <c r="AC726" s="55"/>
      <c r="AD726" s="55"/>
      <c r="AE726" s="55"/>
      <c r="AF726" s="55"/>
      <c r="AG726" s="39"/>
      <c r="AH726" s="39"/>
      <c r="AI726" s="39"/>
      <c r="AJ726" s="55"/>
      <c r="AK726" s="55"/>
      <c r="AL726" s="55"/>
      <c r="AM726" s="55"/>
      <c r="AN726" s="55"/>
      <c r="AO726" s="55"/>
      <c r="AP726" s="39"/>
      <c r="AQ726" s="39"/>
      <c r="AR726" s="39"/>
      <c r="AS726" s="39"/>
      <c r="AT726" s="39"/>
      <c r="AU726" s="39"/>
      <c r="AV726" s="39"/>
      <c r="AW726" s="39"/>
      <c r="AX726" s="55"/>
      <c r="AY726" s="55"/>
      <c r="AZ726" s="55"/>
      <c r="BA726" s="39"/>
      <c r="BB726" s="6"/>
      <c r="BC726" s="10"/>
      <c r="BD726" s="6"/>
      <c r="BE726" s="10"/>
    </row>
    <row r="727" spans="19:57">
      <c r="S727" s="6"/>
      <c r="T727" s="6"/>
      <c r="U727" s="6"/>
      <c r="V727" s="6"/>
      <c r="W727" s="6"/>
      <c r="X727" s="6"/>
      <c r="Y727" s="6"/>
      <c r="AB727" s="55"/>
      <c r="AC727" s="55"/>
      <c r="AD727" s="55"/>
      <c r="AE727" s="55"/>
      <c r="AF727" s="55"/>
      <c r="AG727" s="39"/>
      <c r="AH727" s="39"/>
      <c r="AI727" s="39"/>
      <c r="AJ727" s="55"/>
      <c r="AK727" s="55"/>
      <c r="AL727" s="55"/>
      <c r="AM727" s="55"/>
      <c r="AN727" s="55"/>
      <c r="AO727" s="55"/>
      <c r="AP727" s="39"/>
      <c r="AQ727" s="39"/>
      <c r="AR727" s="39"/>
      <c r="AS727" s="39"/>
      <c r="AT727" s="39"/>
      <c r="AU727" s="39"/>
      <c r="AV727" s="39"/>
      <c r="AW727" s="39"/>
      <c r="AX727" s="55"/>
      <c r="AY727" s="55"/>
      <c r="AZ727" s="55"/>
      <c r="BA727" s="39"/>
      <c r="BB727" s="6"/>
      <c r="BC727" s="10"/>
      <c r="BD727" s="6"/>
      <c r="BE727" s="10"/>
    </row>
    <row r="728" spans="19:57">
      <c r="S728" s="6"/>
      <c r="T728" s="6"/>
      <c r="U728" s="6"/>
      <c r="V728" s="6"/>
      <c r="W728" s="6"/>
      <c r="X728" s="6"/>
      <c r="Y728" s="6"/>
      <c r="AB728" s="55"/>
      <c r="AC728" s="55"/>
      <c r="AD728" s="55"/>
      <c r="AE728" s="55"/>
      <c r="AF728" s="55"/>
      <c r="AG728" s="39"/>
      <c r="AH728" s="39"/>
      <c r="AI728" s="39"/>
      <c r="AJ728" s="55"/>
      <c r="AK728" s="55"/>
      <c r="AL728" s="55"/>
      <c r="AM728" s="55"/>
      <c r="AN728" s="55"/>
      <c r="AO728" s="55"/>
      <c r="AP728" s="39"/>
      <c r="AQ728" s="39"/>
      <c r="AR728" s="39"/>
      <c r="AS728" s="39"/>
      <c r="AT728" s="39"/>
      <c r="AU728" s="39"/>
      <c r="AV728" s="39"/>
      <c r="AW728" s="39"/>
      <c r="AX728" s="55"/>
      <c r="AY728" s="55"/>
      <c r="AZ728" s="55"/>
      <c r="BA728" s="39"/>
      <c r="BB728" s="6"/>
      <c r="BC728" s="10"/>
      <c r="BD728" s="6"/>
      <c r="BE728" s="10"/>
    </row>
    <row r="729" spans="19:57">
      <c r="S729" s="6"/>
      <c r="T729" s="6"/>
      <c r="U729" s="6"/>
      <c r="V729" s="6"/>
      <c r="W729" s="6"/>
      <c r="X729" s="6"/>
      <c r="Y729" s="6"/>
      <c r="AB729" s="55"/>
      <c r="AC729" s="55"/>
      <c r="AD729" s="55"/>
      <c r="AE729" s="55"/>
      <c r="AF729" s="55"/>
      <c r="AG729" s="39"/>
      <c r="AH729" s="39"/>
      <c r="AI729" s="39"/>
      <c r="AJ729" s="55"/>
      <c r="AK729" s="55"/>
      <c r="AL729" s="55"/>
      <c r="AM729" s="55"/>
      <c r="AN729" s="55"/>
      <c r="AO729" s="55"/>
      <c r="AP729" s="39"/>
      <c r="AQ729" s="39"/>
      <c r="AR729" s="39"/>
      <c r="AS729" s="39"/>
      <c r="AT729" s="39"/>
      <c r="AU729" s="39"/>
      <c r="AV729" s="39"/>
      <c r="AW729" s="39"/>
      <c r="AX729" s="55"/>
      <c r="AY729" s="55"/>
      <c r="AZ729" s="55"/>
      <c r="BA729" s="39"/>
      <c r="BB729" s="6"/>
      <c r="BC729" s="10"/>
      <c r="BD729" s="6"/>
      <c r="BE729" s="10"/>
    </row>
    <row r="730" spans="19:57">
      <c r="S730" s="6"/>
      <c r="T730" s="6"/>
      <c r="U730" s="6"/>
      <c r="V730" s="6"/>
      <c r="W730" s="6"/>
      <c r="X730" s="6"/>
      <c r="Y730" s="6"/>
      <c r="AB730" s="55"/>
      <c r="AC730" s="55"/>
      <c r="AD730" s="55"/>
      <c r="AE730" s="55"/>
      <c r="AF730" s="55"/>
      <c r="AG730" s="39"/>
      <c r="AH730" s="39"/>
      <c r="AI730" s="39"/>
      <c r="AJ730" s="55"/>
      <c r="AK730" s="55"/>
      <c r="AL730" s="55"/>
      <c r="AM730" s="55"/>
      <c r="AN730" s="55"/>
      <c r="AO730" s="55"/>
      <c r="AP730" s="39"/>
      <c r="AQ730" s="39"/>
      <c r="AR730" s="39"/>
      <c r="AS730" s="39"/>
      <c r="AT730" s="39"/>
      <c r="AU730" s="39"/>
      <c r="AV730" s="39"/>
      <c r="AW730" s="39"/>
      <c r="AX730" s="55"/>
      <c r="AY730" s="55"/>
      <c r="AZ730" s="55"/>
      <c r="BA730" s="39"/>
      <c r="BB730" s="6"/>
      <c r="BC730" s="10"/>
      <c r="BD730" s="6"/>
      <c r="BE730" s="10"/>
    </row>
    <row r="731" spans="19:57">
      <c r="S731" s="6"/>
      <c r="T731" s="6"/>
      <c r="U731" s="6"/>
      <c r="V731" s="6"/>
      <c r="W731" s="6"/>
      <c r="X731" s="6"/>
      <c r="Y731" s="6"/>
      <c r="AB731" s="55"/>
      <c r="AC731" s="55"/>
      <c r="AD731" s="55"/>
      <c r="AE731" s="55"/>
      <c r="AF731" s="55"/>
      <c r="AG731" s="39"/>
      <c r="AH731" s="39"/>
      <c r="AI731" s="39"/>
      <c r="AJ731" s="55"/>
      <c r="AK731" s="55"/>
      <c r="AL731" s="55"/>
      <c r="AM731" s="55"/>
      <c r="AN731" s="55"/>
      <c r="AO731" s="55"/>
      <c r="AP731" s="39"/>
      <c r="AQ731" s="39"/>
      <c r="AR731" s="39"/>
      <c r="AS731" s="39"/>
      <c r="AT731" s="39"/>
      <c r="AU731" s="39"/>
      <c r="AV731" s="39"/>
      <c r="AW731" s="39"/>
      <c r="AX731" s="55"/>
      <c r="AY731" s="55"/>
      <c r="AZ731" s="55"/>
      <c r="BA731" s="39"/>
      <c r="BB731" s="6"/>
      <c r="BC731" s="10"/>
      <c r="BD731" s="6"/>
      <c r="BE731" s="10"/>
    </row>
    <row r="732" spans="19:57">
      <c r="S732" s="6"/>
      <c r="T732" s="6"/>
      <c r="U732" s="6"/>
      <c r="V732" s="6"/>
      <c r="W732" s="6"/>
      <c r="X732" s="6"/>
      <c r="Y732" s="6"/>
      <c r="AB732" s="55"/>
      <c r="AC732" s="55"/>
      <c r="AD732" s="55"/>
      <c r="AE732" s="55"/>
      <c r="AF732" s="55"/>
      <c r="AG732" s="39"/>
      <c r="AH732" s="39"/>
      <c r="AI732" s="39"/>
      <c r="AJ732" s="55"/>
      <c r="AK732" s="55"/>
      <c r="AL732" s="55"/>
      <c r="AM732" s="55"/>
      <c r="AN732" s="55"/>
      <c r="AO732" s="55"/>
      <c r="AP732" s="39"/>
      <c r="AQ732" s="39"/>
      <c r="AR732" s="39"/>
      <c r="AS732" s="39"/>
      <c r="AT732" s="39"/>
      <c r="AU732" s="39"/>
      <c r="AV732" s="39"/>
      <c r="AW732" s="39"/>
      <c r="AX732" s="55"/>
      <c r="AY732" s="55"/>
      <c r="AZ732" s="55"/>
      <c r="BA732" s="39"/>
      <c r="BB732" s="6"/>
      <c r="BC732" s="10"/>
      <c r="BD732" s="6"/>
      <c r="BE732" s="10"/>
    </row>
    <row r="733" spans="19:57">
      <c r="S733" s="6"/>
      <c r="T733" s="6"/>
      <c r="U733" s="6"/>
      <c r="V733" s="6"/>
      <c r="W733" s="6"/>
      <c r="X733" s="6"/>
      <c r="Y733" s="6"/>
      <c r="AB733" s="55"/>
      <c r="AC733" s="55"/>
      <c r="AD733" s="55"/>
      <c r="AE733" s="55"/>
      <c r="AF733" s="55"/>
      <c r="AG733" s="39"/>
      <c r="AH733" s="39"/>
      <c r="AI733" s="39"/>
      <c r="AJ733" s="55"/>
      <c r="AK733" s="55"/>
      <c r="AL733" s="55"/>
      <c r="AM733" s="55"/>
      <c r="AN733" s="55"/>
      <c r="AO733" s="55"/>
      <c r="AP733" s="39"/>
      <c r="AQ733" s="39"/>
      <c r="AR733" s="39"/>
      <c r="AS733" s="39"/>
      <c r="AT733" s="39"/>
      <c r="AU733" s="39"/>
      <c r="AV733" s="39"/>
      <c r="AW733" s="39"/>
      <c r="AX733" s="55"/>
      <c r="AY733" s="55"/>
      <c r="AZ733" s="55"/>
      <c r="BA733" s="39"/>
      <c r="BB733" s="6"/>
      <c r="BC733" s="10"/>
      <c r="BD733" s="6"/>
      <c r="BE733" s="10"/>
    </row>
    <row r="734" spans="19:57">
      <c r="S734" s="6"/>
      <c r="T734" s="6"/>
      <c r="U734" s="6"/>
      <c r="V734" s="6"/>
      <c r="W734" s="6"/>
      <c r="X734" s="6"/>
      <c r="Y734" s="6"/>
      <c r="AB734" s="55"/>
      <c r="AC734" s="55"/>
      <c r="AD734" s="55"/>
      <c r="AE734" s="55"/>
      <c r="AF734" s="55"/>
      <c r="AG734" s="39"/>
      <c r="AH734" s="39"/>
      <c r="AI734" s="39"/>
      <c r="AJ734" s="55"/>
      <c r="AK734" s="55"/>
      <c r="AL734" s="55"/>
      <c r="AM734" s="55"/>
      <c r="AN734" s="55"/>
      <c r="AO734" s="55"/>
      <c r="AP734" s="39"/>
      <c r="AQ734" s="39"/>
      <c r="AR734" s="39"/>
      <c r="AS734" s="39"/>
      <c r="AT734" s="39"/>
      <c r="AU734" s="39"/>
      <c r="AV734" s="39"/>
      <c r="AW734" s="39"/>
      <c r="AX734" s="55"/>
      <c r="AY734" s="55"/>
      <c r="AZ734" s="55"/>
      <c r="BA734" s="39"/>
      <c r="BB734" s="6"/>
      <c r="BC734" s="10"/>
      <c r="BD734" s="6"/>
      <c r="BE734" s="10"/>
    </row>
    <row r="735" spans="19:57">
      <c r="S735" s="6"/>
      <c r="T735" s="6"/>
      <c r="U735" s="6"/>
      <c r="V735" s="6"/>
      <c r="W735" s="6"/>
      <c r="X735" s="6"/>
      <c r="Y735" s="6"/>
      <c r="AB735" s="55"/>
      <c r="AC735" s="55"/>
      <c r="AD735" s="55"/>
      <c r="AE735" s="55"/>
      <c r="AF735" s="55"/>
      <c r="AG735" s="39"/>
      <c r="AH735" s="39"/>
      <c r="AI735" s="39"/>
      <c r="AJ735" s="55"/>
      <c r="AK735" s="55"/>
      <c r="AL735" s="55"/>
      <c r="AM735" s="55"/>
      <c r="AN735" s="55"/>
      <c r="AO735" s="55"/>
      <c r="AP735" s="39"/>
      <c r="AQ735" s="39"/>
      <c r="AR735" s="39"/>
      <c r="AS735" s="39"/>
      <c r="AT735" s="39"/>
      <c r="AU735" s="39"/>
      <c r="AV735" s="39"/>
      <c r="AW735" s="39"/>
      <c r="AX735" s="55"/>
      <c r="AY735" s="55"/>
      <c r="AZ735" s="55"/>
      <c r="BA735" s="39"/>
      <c r="BB735" s="6"/>
      <c r="BC735" s="10"/>
      <c r="BD735" s="6"/>
      <c r="BE735" s="10"/>
    </row>
    <row r="736" spans="19:57">
      <c r="S736" s="6"/>
      <c r="T736" s="6"/>
      <c r="U736" s="6"/>
      <c r="V736" s="6"/>
      <c r="W736" s="6"/>
      <c r="X736" s="6"/>
      <c r="Y736" s="6"/>
      <c r="AB736" s="55"/>
      <c r="AC736" s="55"/>
      <c r="AD736" s="55"/>
      <c r="AE736" s="55"/>
      <c r="AF736" s="55"/>
      <c r="AG736" s="39"/>
      <c r="AH736" s="39"/>
      <c r="AI736" s="39"/>
      <c r="AJ736" s="55"/>
      <c r="AK736" s="55"/>
      <c r="AL736" s="55"/>
      <c r="AM736" s="55"/>
      <c r="AN736" s="55"/>
      <c r="AO736" s="55"/>
      <c r="AP736" s="39"/>
      <c r="AQ736" s="39"/>
      <c r="AR736" s="39"/>
      <c r="AS736" s="39"/>
      <c r="AT736" s="39"/>
      <c r="AU736" s="39"/>
      <c r="AV736" s="39"/>
      <c r="AW736" s="39"/>
      <c r="AX736" s="55"/>
      <c r="AY736" s="55"/>
      <c r="AZ736" s="55"/>
      <c r="BA736" s="39"/>
      <c r="BB736" s="6"/>
      <c r="BC736" s="10"/>
      <c r="BD736" s="6"/>
      <c r="BE736" s="10"/>
    </row>
    <row r="737" spans="19:57">
      <c r="S737" s="6"/>
      <c r="T737" s="6"/>
      <c r="U737" s="6"/>
      <c r="V737" s="6"/>
      <c r="W737" s="6"/>
      <c r="X737" s="6"/>
      <c r="Y737" s="6"/>
      <c r="AB737" s="55"/>
      <c r="AC737" s="55"/>
      <c r="AD737" s="55"/>
      <c r="AE737" s="55"/>
      <c r="AF737" s="55"/>
      <c r="AG737" s="39"/>
      <c r="AH737" s="39"/>
      <c r="AI737" s="39"/>
      <c r="AJ737" s="55"/>
      <c r="AK737" s="55"/>
      <c r="AL737" s="55"/>
      <c r="AM737" s="55"/>
      <c r="AN737" s="55"/>
      <c r="AO737" s="55"/>
      <c r="AP737" s="39"/>
      <c r="AQ737" s="39"/>
      <c r="AR737" s="39"/>
      <c r="AS737" s="39"/>
      <c r="AT737" s="39"/>
      <c r="AU737" s="39"/>
      <c r="AV737" s="39"/>
      <c r="AW737" s="39"/>
      <c r="AX737" s="55"/>
      <c r="AY737" s="55"/>
      <c r="AZ737" s="55"/>
      <c r="BA737" s="39"/>
      <c r="BB737" s="6"/>
      <c r="BC737" s="10"/>
      <c r="BD737" s="6"/>
      <c r="BE737" s="10"/>
    </row>
    <row r="738" spans="19:57">
      <c r="S738" s="6"/>
      <c r="T738" s="6"/>
      <c r="U738" s="6"/>
      <c r="V738" s="6"/>
      <c r="W738" s="6"/>
      <c r="X738" s="6"/>
      <c r="Y738" s="6"/>
      <c r="AB738" s="55"/>
      <c r="AC738" s="55"/>
      <c r="AD738" s="55"/>
      <c r="AE738" s="55"/>
      <c r="AF738" s="55"/>
      <c r="AG738" s="39"/>
      <c r="AH738" s="39"/>
      <c r="AI738" s="39"/>
      <c r="AJ738" s="55"/>
      <c r="AK738" s="55"/>
      <c r="AL738" s="55"/>
      <c r="AM738" s="55"/>
      <c r="AN738" s="55"/>
      <c r="AO738" s="55"/>
      <c r="AP738" s="39"/>
      <c r="AQ738" s="39"/>
      <c r="AR738" s="39"/>
      <c r="AS738" s="39"/>
      <c r="AT738" s="39"/>
      <c r="AU738" s="39"/>
      <c r="AV738" s="39"/>
      <c r="AW738" s="39"/>
      <c r="AX738" s="55"/>
      <c r="AY738" s="55"/>
      <c r="AZ738" s="55"/>
      <c r="BA738" s="39"/>
      <c r="BB738" s="6"/>
      <c r="BC738" s="10"/>
      <c r="BD738" s="6"/>
      <c r="BE738" s="10"/>
    </row>
    <row r="739" spans="19:57">
      <c r="S739" s="6"/>
      <c r="T739" s="6"/>
      <c r="U739" s="6"/>
      <c r="V739" s="6"/>
      <c r="W739" s="6"/>
      <c r="X739" s="6"/>
      <c r="Y739" s="6"/>
      <c r="AB739" s="55"/>
      <c r="AC739" s="55"/>
      <c r="AD739" s="55"/>
      <c r="AE739" s="55"/>
      <c r="AF739" s="55"/>
      <c r="AG739" s="39"/>
      <c r="AH739" s="39"/>
      <c r="AI739" s="39"/>
      <c r="AJ739" s="55"/>
      <c r="AK739" s="55"/>
      <c r="AL739" s="55"/>
      <c r="AM739" s="55"/>
      <c r="AN739" s="55"/>
      <c r="AO739" s="55"/>
      <c r="AP739" s="39"/>
      <c r="AQ739" s="39"/>
      <c r="AR739" s="39"/>
      <c r="AS739" s="39"/>
      <c r="AT739" s="39"/>
      <c r="AU739" s="39"/>
      <c r="AV739" s="39"/>
      <c r="AW739" s="39"/>
      <c r="AX739" s="55"/>
      <c r="AY739" s="55"/>
      <c r="AZ739" s="55"/>
      <c r="BA739" s="39"/>
      <c r="BB739" s="6"/>
      <c r="BC739" s="10"/>
      <c r="BD739" s="6"/>
      <c r="BE739" s="10"/>
    </row>
    <row r="740" spans="19:57">
      <c r="S740" s="6"/>
      <c r="T740" s="6"/>
      <c r="U740" s="6"/>
      <c r="V740" s="6"/>
      <c r="W740" s="6"/>
      <c r="X740" s="6"/>
      <c r="Y740" s="6"/>
      <c r="AB740" s="55"/>
      <c r="AC740" s="55"/>
      <c r="AD740" s="55"/>
      <c r="AE740" s="55"/>
      <c r="AF740" s="55"/>
      <c r="AG740" s="39"/>
      <c r="AH740" s="39"/>
      <c r="AI740" s="39"/>
      <c r="AJ740" s="55"/>
      <c r="AK740" s="55"/>
      <c r="AL740" s="55"/>
      <c r="AM740" s="55"/>
      <c r="AN740" s="55"/>
      <c r="AO740" s="55"/>
      <c r="AP740" s="39"/>
      <c r="AQ740" s="39"/>
      <c r="AR740" s="39"/>
      <c r="AS740" s="39"/>
      <c r="AT740" s="39"/>
      <c r="AU740" s="39"/>
      <c r="AV740" s="39"/>
      <c r="AW740" s="39"/>
      <c r="AX740" s="55"/>
      <c r="AY740" s="55"/>
      <c r="AZ740" s="55"/>
      <c r="BA740" s="39"/>
      <c r="BB740" s="6"/>
      <c r="BC740" s="10"/>
      <c r="BD740" s="6"/>
      <c r="BE740" s="10"/>
    </row>
    <row r="741" spans="19:57">
      <c r="S741" s="6"/>
      <c r="T741" s="6"/>
      <c r="U741" s="6"/>
      <c r="V741" s="6"/>
      <c r="W741" s="6"/>
      <c r="X741" s="6"/>
      <c r="Y741" s="6"/>
      <c r="AB741" s="55"/>
      <c r="AC741" s="55"/>
      <c r="AD741" s="55"/>
      <c r="AE741" s="55"/>
      <c r="AF741" s="55"/>
      <c r="AG741" s="39"/>
      <c r="AH741" s="39"/>
      <c r="AI741" s="39"/>
      <c r="AJ741" s="55"/>
      <c r="AK741" s="55"/>
      <c r="AL741" s="55"/>
      <c r="AM741" s="55"/>
      <c r="AN741" s="55"/>
      <c r="AO741" s="55"/>
      <c r="AP741" s="39"/>
      <c r="AQ741" s="39"/>
      <c r="AR741" s="39"/>
      <c r="AS741" s="39"/>
      <c r="AT741" s="39"/>
      <c r="AU741" s="39"/>
      <c r="AV741" s="39"/>
      <c r="AW741" s="39"/>
      <c r="AX741" s="55"/>
      <c r="AY741" s="55"/>
      <c r="AZ741" s="55"/>
      <c r="BA741" s="39"/>
      <c r="BB741" s="6"/>
      <c r="BC741" s="10"/>
      <c r="BD741" s="6"/>
      <c r="BE741" s="10"/>
    </row>
    <row r="742" spans="19:57">
      <c r="S742" s="6"/>
      <c r="T742" s="6"/>
      <c r="U742" s="6"/>
      <c r="V742" s="6"/>
      <c r="W742" s="6"/>
      <c r="X742" s="6"/>
      <c r="Y742" s="6"/>
      <c r="AB742" s="55"/>
      <c r="AC742" s="55"/>
      <c r="AD742" s="55"/>
      <c r="AE742" s="55"/>
      <c r="AF742" s="55"/>
      <c r="AG742" s="39"/>
      <c r="AH742" s="39"/>
      <c r="AI742" s="39"/>
      <c r="AJ742" s="55"/>
      <c r="AK742" s="55"/>
      <c r="AL742" s="55"/>
      <c r="AM742" s="55"/>
      <c r="AN742" s="55"/>
      <c r="AO742" s="55"/>
      <c r="AP742" s="39"/>
      <c r="AQ742" s="39"/>
      <c r="AR742" s="39"/>
      <c r="AS742" s="39"/>
      <c r="AT742" s="39"/>
      <c r="AU742" s="39"/>
      <c r="AV742" s="39"/>
      <c r="AW742" s="39"/>
      <c r="AX742" s="55"/>
      <c r="AY742" s="55"/>
      <c r="AZ742" s="55"/>
      <c r="BA742" s="39"/>
      <c r="BB742" s="6"/>
      <c r="BC742" s="10"/>
      <c r="BD742" s="6"/>
      <c r="BE742" s="10"/>
    </row>
    <row r="743" spans="19:57">
      <c r="S743" s="6"/>
      <c r="T743" s="6"/>
      <c r="U743" s="6"/>
      <c r="V743" s="6"/>
      <c r="W743" s="6"/>
      <c r="X743" s="6"/>
      <c r="Y743" s="6"/>
      <c r="AB743" s="55"/>
      <c r="AC743" s="55"/>
      <c r="AD743" s="55"/>
      <c r="AE743" s="55"/>
      <c r="AF743" s="55"/>
      <c r="AG743" s="39"/>
      <c r="AH743" s="39"/>
      <c r="AI743" s="39"/>
      <c r="AJ743" s="55"/>
      <c r="AK743" s="55"/>
      <c r="AL743" s="55"/>
      <c r="AM743" s="55"/>
      <c r="AN743" s="55"/>
      <c r="AO743" s="55"/>
      <c r="AP743" s="39"/>
      <c r="AQ743" s="39"/>
      <c r="AR743" s="39"/>
      <c r="AS743" s="39"/>
      <c r="AT743" s="39"/>
      <c r="AU743" s="39"/>
      <c r="AV743" s="39"/>
      <c r="AW743" s="39"/>
      <c r="AX743" s="55"/>
      <c r="AY743" s="55"/>
      <c r="AZ743" s="55"/>
      <c r="BA743" s="39"/>
      <c r="BB743" s="6"/>
      <c r="BC743" s="10"/>
      <c r="BD743" s="6"/>
      <c r="BE743" s="10"/>
    </row>
    <row r="744" spans="19:57">
      <c r="S744" s="6"/>
      <c r="T744" s="6"/>
      <c r="U744" s="6"/>
      <c r="V744" s="6"/>
      <c r="W744" s="6"/>
      <c r="X744" s="6"/>
      <c r="Y744" s="6"/>
      <c r="AB744" s="55"/>
      <c r="AC744" s="55"/>
      <c r="AD744" s="55"/>
      <c r="AE744" s="55"/>
      <c r="AF744" s="55"/>
      <c r="AG744" s="39"/>
      <c r="AH744" s="39"/>
      <c r="AI744" s="39"/>
      <c r="AJ744" s="55"/>
      <c r="AK744" s="55"/>
      <c r="AL744" s="55"/>
      <c r="AM744" s="55"/>
      <c r="AN744" s="55"/>
      <c r="AO744" s="55"/>
      <c r="AP744" s="39"/>
      <c r="AQ744" s="39"/>
      <c r="AR744" s="39"/>
      <c r="AS744" s="39"/>
      <c r="AT744" s="39"/>
      <c r="AU744" s="39"/>
      <c r="AV744" s="39"/>
      <c r="AW744" s="39"/>
      <c r="AX744" s="55"/>
      <c r="AY744" s="55"/>
      <c r="AZ744" s="55"/>
      <c r="BA744" s="39"/>
      <c r="BB744" s="6"/>
      <c r="BC744" s="10"/>
      <c r="BD744" s="6"/>
      <c r="BE744" s="10"/>
    </row>
    <row r="745" spans="19:57">
      <c r="S745" s="6"/>
      <c r="T745" s="6"/>
      <c r="U745" s="6"/>
      <c r="V745" s="6"/>
      <c r="W745" s="6"/>
      <c r="X745" s="6"/>
      <c r="Y745" s="6"/>
      <c r="AB745" s="55"/>
      <c r="AC745" s="55"/>
      <c r="AD745" s="55"/>
      <c r="AE745" s="55"/>
      <c r="AF745" s="55"/>
      <c r="AG745" s="39"/>
      <c r="AH745" s="39"/>
      <c r="AI745" s="39"/>
      <c r="AJ745" s="55"/>
      <c r="AK745" s="55"/>
      <c r="AL745" s="55"/>
      <c r="AM745" s="55"/>
      <c r="AN745" s="55"/>
      <c r="AO745" s="55"/>
      <c r="AP745" s="39"/>
      <c r="AQ745" s="39"/>
      <c r="AR745" s="39"/>
      <c r="AS745" s="39"/>
      <c r="AT745" s="39"/>
      <c r="AU745" s="39"/>
      <c r="AV745" s="39"/>
      <c r="AW745" s="39"/>
      <c r="AX745" s="55"/>
      <c r="AY745" s="55"/>
      <c r="AZ745" s="55"/>
      <c r="BA745" s="39"/>
      <c r="BB745" s="6"/>
      <c r="BC745" s="10"/>
      <c r="BD745" s="6"/>
      <c r="BE745" s="10"/>
    </row>
    <row r="746" spans="19:57">
      <c r="S746" s="6"/>
      <c r="T746" s="6"/>
      <c r="U746" s="6"/>
      <c r="V746" s="6"/>
      <c r="W746" s="6"/>
      <c r="X746" s="6"/>
      <c r="Y746" s="6"/>
      <c r="AB746" s="55"/>
      <c r="AC746" s="55"/>
      <c r="AD746" s="55"/>
      <c r="AE746" s="55"/>
      <c r="AF746" s="55"/>
      <c r="AG746" s="39"/>
      <c r="AH746" s="39"/>
      <c r="AI746" s="39"/>
      <c r="AJ746" s="55"/>
      <c r="AK746" s="55"/>
      <c r="AL746" s="55"/>
      <c r="AM746" s="55"/>
      <c r="AN746" s="55"/>
      <c r="AO746" s="55"/>
      <c r="AP746" s="39"/>
      <c r="AQ746" s="39"/>
      <c r="AR746" s="39"/>
      <c r="AS746" s="39"/>
      <c r="AT746" s="39"/>
      <c r="AU746" s="39"/>
      <c r="AV746" s="39"/>
      <c r="AW746" s="39"/>
      <c r="AX746" s="55"/>
      <c r="AY746" s="55"/>
      <c r="AZ746" s="55"/>
      <c r="BA746" s="39"/>
      <c r="BB746" s="6"/>
      <c r="BC746" s="10"/>
      <c r="BD746" s="6"/>
      <c r="BE746" s="10"/>
    </row>
    <row r="747" spans="19:57">
      <c r="S747" s="6"/>
      <c r="T747" s="6"/>
      <c r="U747" s="6"/>
      <c r="V747" s="6"/>
      <c r="W747" s="6"/>
      <c r="X747" s="6"/>
      <c r="Y747" s="6"/>
      <c r="AB747" s="55"/>
      <c r="AC747" s="55"/>
      <c r="AD747" s="55"/>
      <c r="AE747" s="55"/>
      <c r="AF747" s="55"/>
      <c r="AG747" s="39"/>
      <c r="AH747" s="39"/>
      <c r="AI747" s="39"/>
      <c r="AJ747" s="55"/>
      <c r="AK747" s="55"/>
      <c r="AL747" s="55"/>
      <c r="AM747" s="55"/>
      <c r="AN747" s="55"/>
      <c r="AO747" s="55"/>
      <c r="AP747" s="39"/>
      <c r="AQ747" s="39"/>
      <c r="AR747" s="39"/>
      <c r="AS747" s="39"/>
      <c r="AT747" s="39"/>
      <c r="AU747" s="39"/>
      <c r="AV747" s="39"/>
      <c r="AW747" s="39"/>
      <c r="AX747" s="55"/>
      <c r="AY747" s="55"/>
      <c r="AZ747" s="55"/>
      <c r="BA747" s="39"/>
      <c r="BB747" s="6"/>
      <c r="BC747" s="10"/>
      <c r="BD747" s="6"/>
      <c r="BE747" s="10"/>
    </row>
    <row r="748" spans="19:57">
      <c r="S748" s="6"/>
      <c r="T748" s="6"/>
      <c r="U748" s="6"/>
      <c r="V748" s="6"/>
      <c r="W748" s="6"/>
      <c r="X748" s="6"/>
      <c r="Y748" s="6"/>
      <c r="AB748" s="55"/>
      <c r="AC748" s="55"/>
      <c r="AD748" s="55"/>
      <c r="AE748" s="55"/>
      <c r="AF748" s="55"/>
      <c r="AG748" s="39"/>
      <c r="AH748" s="39"/>
      <c r="AI748" s="39"/>
      <c r="AJ748" s="55"/>
      <c r="AK748" s="55"/>
      <c r="AL748" s="55"/>
      <c r="AM748" s="55"/>
      <c r="AN748" s="55"/>
      <c r="AO748" s="55"/>
      <c r="AP748" s="39"/>
      <c r="AQ748" s="39"/>
      <c r="AR748" s="39"/>
      <c r="AS748" s="39"/>
      <c r="AT748" s="39"/>
      <c r="AU748" s="39"/>
      <c r="AV748" s="39"/>
      <c r="AW748" s="39"/>
      <c r="AX748" s="55"/>
      <c r="AY748" s="55"/>
      <c r="AZ748" s="55"/>
      <c r="BA748" s="39"/>
      <c r="BB748" s="6"/>
      <c r="BC748" s="10"/>
      <c r="BD748" s="6"/>
      <c r="BE748" s="10"/>
    </row>
    <row r="749" spans="19:57">
      <c r="S749" s="6"/>
      <c r="T749" s="6"/>
      <c r="U749" s="6"/>
      <c r="V749" s="6"/>
      <c r="W749" s="6"/>
      <c r="X749" s="6"/>
      <c r="Y749" s="6"/>
      <c r="AB749" s="55"/>
      <c r="AC749" s="55"/>
      <c r="AD749" s="55"/>
      <c r="AE749" s="55"/>
      <c r="AF749" s="55"/>
      <c r="AG749" s="39"/>
      <c r="AH749" s="39"/>
      <c r="AI749" s="39"/>
      <c r="AJ749" s="55"/>
      <c r="AK749" s="55"/>
      <c r="AL749" s="55"/>
      <c r="AM749" s="55"/>
      <c r="AN749" s="55"/>
      <c r="AO749" s="55"/>
      <c r="AP749" s="39"/>
      <c r="AQ749" s="39"/>
      <c r="AR749" s="39"/>
      <c r="AS749" s="39"/>
      <c r="AT749" s="39"/>
      <c r="AU749" s="39"/>
      <c r="AV749" s="39"/>
      <c r="AW749" s="39"/>
      <c r="AX749" s="55"/>
      <c r="AY749" s="55"/>
      <c r="AZ749" s="55"/>
      <c r="BA749" s="39"/>
      <c r="BB749" s="6"/>
      <c r="BC749" s="10"/>
      <c r="BD749" s="6"/>
      <c r="BE749" s="10"/>
    </row>
    <row r="750" spans="19:57">
      <c r="S750" s="6"/>
      <c r="T750" s="6"/>
      <c r="U750" s="6"/>
      <c r="V750" s="6"/>
      <c r="W750" s="6"/>
      <c r="X750" s="6"/>
      <c r="Y750" s="6"/>
      <c r="AB750" s="55"/>
      <c r="AC750" s="55"/>
      <c r="AD750" s="55"/>
      <c r="AE750" s="55"/>
      <c r="AF750" s="55"/>
      <c r="AG750" s="39"/>
      <c r="AH750" s="39"/>
      <c r="AI750" s="39"/>
      <c r="AJ750" s="55"/>
      <c r="AK750" s="55"/>
      <c r="AL750" s="55"/>
      <c r="AM750" s="55"/>
      <c r="AN750" s="55"/>
      <c r="AO750" s="55"/>
      <c r="AP750" s="39"/>
      <c r="AQ750" s="39"/>
      <c r="AR750" s="39"/>
      <c r="AS750" s="39"/>
      <c r="AT750" s="39"/>
      <c r="AU750" s="39"/>
      <c r="AV750" s="39"/>
      <c r="AW750" s="39"/>
      <c r="AX750" s="55"/>
      <c r="AY750" s="55"/>
      <c r="AZ750" s="55"/>
      <c r="BA750" s="39"/>
      <c r="BB750" s="6"/>
      <c r="BC750" s="10"/>
      <c r="BD750" s="6"/>
      <c r="BE750" s="10"/>
    </row>
    <row r="751" spans="19:57">
      <c r="S751" s="6"/>
      <c r="T751" s="6"/>
      <c r="U751" s="6"/>
      <c r="V751" s="6"/>
      <c r="W751" s="6"/>
      <c r="X751" s="6"/>
      <c r="Y751" s="6"/>
      <c r="AB751" s="55"/>
      <c r="AC751" s="55"/>
      <c r="AD751" s="55"/>
      <c r="AE751" s="55"/>
      <c r="AF751" s="55"/>
      <c r="AG751" s="39"/>
      <c r="AH751" s="39"/>
      <c r="AI751" s="39"/>
      <c r="AJ751" s="55"/>
      <c r="AK751" s="55"/>
      <c r="AL751" s="55"/>
      <c r="AM751" s="55"/>
      <c r="AN751" s="55"/>
      <c r="AO751" s="55"/>
      <c r="AP751" s="39"/>
      <c r="AQ751" s="39"/>
      <c r="AR751" s="39"/>
      <c r="AS751" s="39"/>
      <c r="AT751" s="39"/>
      <c r="AU751" s="39"/>
      <c r="AV751" s="39"/>
      <c r="AW751" s="39"/>
      <c r="AX751" s="55"/>
      <c r="AY751" s="55"/>
      <c r="AZ751" s="55"/>
      <c r="BA751" s="39"/>
      <c r="BB751" s="6"/>
      <c r="BC751" s="10"/>
      <c r="BD751" s="6"/>
      <c r="BE751" s="10"/>
    </row>
    <row r="752" spans="19:57">
      <c r="S752" s="6"/>
      <c r="T752" s="6"/>
      <c r="U752" s="6"/>
      <c r="V752" s="6"/>
      <c r="W752" s="6"/>
      <c r="X752" s="6"/>
      <c r="Y752" s="6"/>
      <c r="AB752" s="55"/>
      <c r="AC752" s="55"/>
      <c r="AD752" s="55"/>
      <c r="AE752" s="55"/>
      <c r="AF752" s="55"/>
      <c r="AG752" s="39"/>
      <c r="AH752" s="39"/>
      <c r="AI752" s="39"/>
      <c r="AJ752" s="55"/>
      <c r="AK752" s="55"/>
      <c r="AL752" s="55"/>
      <c r="AM752" s="55"/>
      <c r="AN752" s="55"/>
      <c r="AO752" s="55"/>
      <c r="AP752" s="39"/>
      <c r="AQ752" s="39"/>
      <c r="AR752" s="39"/>
      <c r="AS752" s="39"/>
      <c r="AT752" s="39"/>
      <c r="AU752" s="39"/>
      <c r="AV752" s="39"/>
      <c r="AW752" s="39"/>
      <c r="AX752" s="55"/>
      <c r="AY752" s="55"/>
      <c r="AZ752" s="55"/>
      <c r="BA752" s="39"/>
      <c r="BB752" s="6"/>
      <c r="BC752" s="10"/>
      <c r="BD752" s="6"/>
      <c r="BE752" s="10"/>
    </row>
    <row r="753" spans="19:57">
      <c r="S753" s="6"/>
      <c r="T753" s="6"/>
      <c r="U753" s="6"/>
      <c r="V753" s="6"/>
      <c r="W753" s="6"/>
      <c r="X753" s="6"/>
      <c r="Y753" s="6"/>
      <c r="AB753" s="55"/>
      <c r="AC753" s="55"/>
      <c r="AD753" s="55"/>
      <c r="AE753" s="55"/>
      <c r="AF753" s="55"/>
      <c r="AG753" s="39"/>
      <c r="AH753" s="39"/>
      <c r="AI753" s="39"/>
      <c r="AJ753" s="55"/>
      <c r="AK753" s="55"/>
      <c r="AL753" s="55"/>
      <c r="AM753" s="55"/>
      <c r="AN753" s="55"/>
      <c r="AO753" s="55"/>
      <c r="AP753" s="39"/>
      <c r="AQ753" s="39"/>
      <c r="AR753" s="39"/>
      <c r="AS753" s="39"/>
      <c r="AT753" s="39"/>
      <c r="AU753" s="39"/>
      <c r="AV753" s="39"/>
      <c r="AW753" s="39"/>
      <c r="AX753" s="55"/>
      <c r="AY753" s="55"/>
      <c r="AZ753" s="55"/>
      <c r="BA753" s="39"/>
      <c r="BB753" s="6"/>
      <c r="BC753" s="10"/>
      <c r="BD753" s="6"/>
      <c r="BE753" s="10"/>
    </row>
    <row r="754" spans="19:57">
      <c r="S754" s="6"/>
      <c r="T754" s="6"/>
      <c r="U754" s="6"/>
      <c r="V754" s="6"/>
      <c r="W754" s="6"/>
      <c r="X754" s="6"/>
      <c r="Y754" s="6"/>
      <c r="AB754" s="55"/>
      <c r="AC754" s="55"/>
      <c r="AD754" s="55"/>
      <c r="AE754" s="55"/>
      <c r="AF754" s="55"/>
      <c r="AG754" s="39"/>
      <c r="AH754" s="39"/>
      <c r="AI754" s="39"/>
      <c r="AJ754" s="55"/>
      <c r="AK754" s="55"/>
      <c r="AL754" s="55"/>
      <c r="AM754" s="55"/>
      <c r="AN754" s="55"/>
      <c r="AO754" s="55"/>
      <c r="AP754" s="39"/>
      <c r="AQ754" s="39"/>
      <c r="AR754" s="39"/>
      <c r="AS754" s="39"/>
      <c r="AT754" s="39"/>
      <c r="AU754" s="39"/>
      <c r="AV754" s="39"/>
      <c r="AW754" s="39"/>
      <c r="AX754" s="55"/>
      <c r="AY754" s="55"/>
      <c r="AZ754" s="55"/>
      <c r="BA754" s="39"/>
      <c r="BB754" s="6"/>
      <c r="BC754" s="10"/>
      <c r="BD754" s="6"/>
      <c r="BE754" s="10"/>
    </row>
    <row r="755" spans="19:57">
      <c r="S755" s="6"/>
      <c r="T755" s="6"/>
      <c r="U755" s="6"/>
      <c r="V755" s="6"/>
      <c r="W755" s="6"/>
      <c r="X755" s="6"/>
      <c r="Y755" s="6"/>
      <c r="AB755" s="55"/>
      <c r="AC755" s="55"/>
      <c r="AD755" s="55"/>
      <c r="AE755" s="55"/>
      <c r="AF755" s="55"/>
      <c r="AG755" s="39"/>
      <c r="AH755" s="39"/>
      <c r="AI755" s="39"/>
      <c r="AJ755" s="55"/>
      <c r="AK755" s="55"/>
      <c r="AL755" s="55"/>
      <c r="AM755" s="55"/>
      <c r="AN755" s="55"/>
      <c r="AO755" s="55"/>
      <c r="AP755" s="39"/>
      <c r="AQ755" s="39"/>
      <c r="AR755" s="39"/>
      <c r="AS755" s="39"/>
      <c r="AT755" s="39"/>
      <c r="AU755" s="39"/>
      <c r="AV755" s="39"/>
      <c r="AW755" s="39"/>
      <c r="AX755" s="55"/>
      <c r="AY755" s="55"/>
      <c r="AZ755" s="55"/>
      <c r="BA755" s="39"/>
      <c r="BB755" s="6"/>
      <c r="BC755" s="10"/>
      <c r="BD755" s="6"/>
      <c r="BE755" s="10"/>
    </row>
    <row r="756" spans="19:57">
      <c r="S756" s="6"/>
      <c r="T756" s="6"/>
      <c r="U756" s="6"/>
      <c r="V756" s="6"/>
      <c r="W756" s="6"/>
      <c r="X756" s="6"/>
      <c r="Y756" s="6"/>
      <c r="AB756" s="55"/>
      <c r="AC756" s="55"/>
      <c r="AD756" s="55"/>
      <c r="AE756" s="55"/>
      <c r="AF756" s="55"/>
      <c r="AG756" s="39"/>
      <c r="AH756" s="39"/>
      <c r="AI756" s="39"/>
      <c r="AJ756" s="55"/>
      <c r="AK756" s="55"/>
      <c r="AL756" s="55"/>
      <c r="AM756" s="55"/>
      <c r="AN756" s="55"/>
      <c r="AO756" s="55"/>
      <c r="AP756" s="39"/>
      <c r="AQ756" s="39"/>
      <c r="AR756" s="39"/>
      <c r="AS756" s="39"/>
      <c r="AT756" s="39"/>
      <c r="AU756" s="39"/>
      <c r="AV756" s="39"/>
      <c r="AW756" s="39"/>
      <c r="AX756" s="55"/>
      <c r="AY756" s="55"/>
      <c r="AZ756" s="55"/>
      <c r="BA756" s="39"/>
      <c r="BB756" s="6"/>
      <c r="BC756" s="10"/>
      <c r="BD756" s="6"/>
      <c r="BE756" s="10"/>
    </row>
    <row r="757" spans="19:57">
      <c r="S757" s="6"/>
      <c r="T757" s="6"/>
      <c r="U757" s="6"/>
      <c r="V757" s="6"/>
      <c r="W757" s="6"/>
      <c r="X757" s="6"/>
      <c r="Y757" s="6"/>
      <c r="AB757" s="55"/>
      <c r="AC757" s="55"/>
      <c r="AD757" s="55"/>
      <c r="AE757" s="55"/>
      <c r="AF757" s="55"/>
      <c r="AG757" s="39"/>
      <c r="AH757" s="39"/>
      <c r="AI757" s="39"/>
      <c r="AJ757" s="55"/>
      <c r="AK757" s="55"/>
      <c r="AL757" s="55"/>
      <c r="AM757" s="55"/>
      <c r="AN757" s="55"/>
      <c r="AO757" s="55"/>
      <c r="AP757" s="39"/>
      <c r="AQ757" s="39"/>
      <c r="AR757" s="39"/>
      <c r="AS757" s="39"/>
      <c r="AT757" s="39"/>
      <c r="AU757" s="39"/>
      <c r="AV757" s="39"/>
      <c r="AW757" s="39"/>
      <c r="AX757" s="55"/>
      <c r="AY757" s="55"/>
      <c r="AZ757" s="55"/>
      <c r="BA757" s="39"/>
      <c r="BB757" s="6"/>
      <c r="BC757" s="10"/>
      <c r="BD757" s="6"/>
      <c r="BE757" s="10"/>
    </row>
    <row r="758" spans="19:57">
      <c r="S758" s="6"/>
      <c r="T758" s="6"/>
      <c r="U758" s="6"/>
      <c r="V758" s="6"/>
      <c r="W758" s="6"/>
      <c r="X758" s="6"/>
      <c r="Y758" s="6"/>
      <c r="AB758" s="55"/>
      <c r="AC758" s="55"/>
      <c r="AD758" s="55"/>
      <c r="AE758" s="55"/>
      <c r="AF758" s="55"/>
      <c r="AG758" s="39"/>
      <c r="AH758" s="39"/>
      <c r="AI758" s="39"/>
      <c r="AJ758" s="55"/>
      <c r="AK758" s="55"/>
      <c r="AL758" s="55"/>
      <c r="AM758" s="55"/>
      <c r="AN758" s="55"/>
      <c r="AO758" s="55"/>
      <c r="AP758" s="39"/>
      <c r="AQ758" s="39"/>
      <c r="AR758" s="39"/>
      <c r="AS758" s="39"/>
      <c r="AT758" s="39"/>
      <c r="AU758" s="39"/>
      <c r="AV758" s="39"/>
      <c r="AW758" s="39"/>
      <c r="AX758" s="55"/>
      <c r="AY758" s="55"/>
      <c r="AZ758" s="55"/>
      <c r="BA758" s="39"/>
      <c r="BB758" s="6"/>
      <c r="BC758" s="10"/>
      <c r="BD758" s="6"/>
      <c r="BE758" s="10"/>
    </row>
    <row r="759" spans="19:57">
      <c r="S759" s="6"/>
      <c r="T759" s="6"/>
      <c r="U759" s="6"/>
      <c r="V759" s="6"/>
      <c r="W759" s="6"/>
      <c r="X759" s="6"/>
      <c r="Y759" s="6"/>
      <c r="AB759" s="55"/>
      <c r="AC759" s="55"/>
      <c r="AD759" s="55"/>
      <c r="AE759" s="55"/>
      <c r="AF759" s="55"/>
      <c r="AG759" s="39"/>
      <c r="AH759" s="39"/>
      <c r="AI759" s="39"/>
      <c r="AJ759" s="55"/>
      <c r="AK759" s="55"/>
      <c r="AL759" s="55"/>
      <c r="AM759" s="55"/>
      <c r="AN759" s="55"/>
      <c r="AO759" s="55"/>
      <c r="AP759" s="39"/>
      <c r="AQ759" s="39"/>
      <c r="AR759" s="39"/>
      <c r="AS759" s="39"/>
      <c r="AT759" s="39"/>
      <c r="AU759" s="39"/>
      <c r="AV759" s="39"/>
      <c r="AW759" s="39"/>
      <c r="AX759" s="55"/>
      <c r="AY759" s="55"/>
      <c r="AZ759" s="55"/>
      <c r="BA759" s="39"/>
      <c r="BB759" s="6"/>
      <c r="BC759" s="10"/>
      <c r="BD759" s="6"/>
      <c r="BE759" s="10"/>
    </row>
    <row r="760" spans="19:57">
      <c r="S760" s="6"/>
      <c r="T760" s="6"/>
      <c r="U760" s="6"/>
      <c r="V760" s="6"/>
      <c r="W760" s="6"/>
      <c r="X760" s="6"/>
      <c r="Y760" s="6"/>
      <c r="AB760" s="55"/>
      <c r="AC760" s="55"/>
      <c r="AD760" s="55"/>
      <c r="AE760" s="55"/>
      <c r="AF760" s="55"/>
      <c r="AG760" s="39"/>
      <c r="AH760" s="39"/>
      <c r="AI760" s="39"/>
      <c r="AJ760" s="55"/>
      <c r="AK760" s="55"/>
      <c r="AL760" s="55"/>
      <c r="AM760" s="55"/>
      <c r="AN760" s="55"/>
      <c r="AO760" s="55"/>
      <c r="AP760" s="39"/>
      <c r="AQ760" s="39"/>
      <c r="AR760" s="39"/>
      <c r="AS760" s="39"/>
      <c r="AT760" s="39"/>
      <c r="AU760" s="39"/>
      <c r="AV760" s="39"/>
      <c r="AW760" s="39"/>
      <c r="AX760" s="55"/>
      <c r="AY760" s="55"/>
      <c r="AZ760" s="55"/>
      <c r="BA760" s="39"/>
      <c r="BB760" s="6"/>
      <c r="BC760" s="10"/>
      <c r="BD760" s="6"/>
      <c r="BE760" s="10"/>
    </row>
    <row r="761" spans="19:57">
      <c r="S761" s="6"/>
      <c r="T761" s="6"/>
      <c r="U761" s="6"/>
      <c r="V761" s="6"/>
      <c r="W761" s="6"/>
      <c r="X761" s="6"/>
      <c r="Y761" s="6"/>
      <c r="AB761" s="55"/>
      <c r="AC761" s="55"/>
      <c r="AD761" s="55"/>
      <c r="AE761" s="55"/>
      <c r="AF761" s="55"/>
      <c r="AG761" s="39"/>
      <c r="AH761" s="39"/>
      <c r="AI761" s="39"/>
      <c r="AJ761" s="55"/>
      <c r="AK761" s="55"/>
      <c r="AL761" s="55"/>
      <c r="AM761" s="55"/>
      <c r="AN761" s="55"/>
      <c r="AO761" s="55"/>
      <c r="AP761" s="39"/>
      <c r="AQ761" s="39"/>
      <c r="AR761" s="39"/>
      <c r="AS761" s="39"/>
      <c r="AT761" s="39"/>
      <c r="AU761" s="39"/>
      <c r="AV761" s="39"/>
      <c r="AW761" s="39"/>
      <c r="AX761" s="55"/>
      <c r="AY761" s="55"/>
      <c r="AZ761" s="55"/>
      <c r="BA761" s="39"/>
      <c r="BB761" s="6"/>
      <c r="BC761" s="10"/>
      <c r="BD761" s="6"/>
      <c r="BE761" s="10"/>
    </row>
    <row r="762" spans="19:57">
      <c r="S762" s="6"/>
      <c r="T762" s="6"/>
      <c r="U762" s="6"/>
      <c r="V762" s="6"/>
      <c r="W762" s="6"/>
      <c r="X762" s="6"/>
      <c r="Y762" s="6"/>
      <c r="AB762" s="55"/>
      <c r="AC762" s="55"/>
      <c r="AD762" s="55"/>
      <c r="AE762" s="55"/>
      <c r="AF762" s="55"/>
      <c r="AG762" s="39"/>
      <c r="AH762" s="39"/>
      <c r="AI762" s="39"/>
      <c r="AJ762" s="55"/>
      <c r="AK762" s="55"/>
      <c r="AL762" s="55"/>
      <c r="AM762" s="55"/>
      <c r="AN762" s="55"/>
      <c r="AO762" s="55"/>
      <c r="AP762" s="39"/>
      <c r="AQ762" s="39"/>
      <c r="AR762" s="39"/>
      <c r="AS762" s="39"/>
      <c r="AT762" s="39"/>
      <c r="AU762" s="39"/>
      <c r="AV762" s="39"/>
      <c r="AW762" s="39"/>
      <c r="AX762" s="55"/>
      <c r="AY762" s="55"/>
      <c r="AZ762" s="55"/>
      <c r="BA762" s="39"/>
      <c r="BB762" s="6"/>
      <c r="BC762" s="10"/>
      <c r="BD762" s="6"/>
      <c r="BE762" s="10"/>
    </row>
    <row r="763" spans="19:57">
      <c r="S763" s="6"/>
      <c r="T763" s="6"/>
      <c r="U763" s="6"/>
      <c r="V763" s="6"/>
      <c r="W763" s="6"/>
      <c r="X763" s="6"/>
      <c r="Y763" s="6"/>
      <c r="AB763" s="55"/>
      <c r="AC763" s="55"/>
      <c r="AD763" s="55"/>
      <c r="AE763" s="55"/>
      <c r="AF763" s="55"/>
      <c r="AG763" s="39"/>
      <c r="AH763" s="39"/>
      <c r="AI763" s="39"/>
      <c r="AJ763" s="55"/>
      <c r="AK763" s="55"/>
      <c r="AL763" s="55"/>
      <c r="AM763" s="55"/>
      <c r="AN763" s="55"/>
      <c r="AO763" s="55"/>
      <c r="AP763" s="39"/>
      <c r="AQ763" s="39"/>
      <c r="AR763" s="39"/>
      <c r="AS763" s="39"/>
      <c r="AT763" s="39"/>
      <c r="AU763" s="39"/>
      <c r="AV763" s="39"/>
      <c r="AW763" s="39"/>
      <c r="AX763" s="55"/>
      <c r="AY763" s="55"/>
      <c r="AZ763" s="55"/>
      <c r="BA763" s="39"/>
      <c r="BB763" s="6"/>
      <c r="BC763" s="10"/>
      <c r="BD763" s="6"/>
      <c r="BE763" s="10"/>
    </row>
    <row r="764" spans="19:57">
      <c r="S764" s="6"/>
      <c r="T764" s="6"/>
      <c r="U764" s="6"/>
      <c r="V764" s="6"/>
      <c r="W764" s="6"/>
      <c r="X764" s="6"/>
      <c r="Y764" s="6"/>
      <c r="AB764" s="55"/>
      <c r="AC764" s="55"/>
      <c r="AD764" s="55"/>
      <c r="AE764" s="55"/>
      <c r="AF764" s="55"/>
      <c r="AG764" s="39"/>
      <c r="AH764" s="39"/>
      <c r="AI764" s="39"/>
      <c r="AJ764" s="55"/>
      <c r="AK764" s="55"/>
      <c r="AL764" s="55"/>
      <c r="AM764" s="55"/>
      <c r="AN764" s="55"/>
      <c r="AO764" s="55"/>
      <c r="AP764" s="39"/>
      <c r="AQ764" s="39"/>
      <c r="AR764" s="39"/>
      <c r="AS764" s="39"/>
      <c r="AT764" s="39"/>
      <c r="AU764" s="39"/>
      <c r="AV764" s="39"/>
      <c r="AW764" s="39"/>
      <c r="AX764" s="55"/>
      <c r="AY764" s="55"/>
      <c r="AZ764" s="55"/>
      <c r="BA764" s="39"/>
      <c r="BB764" s="6"/>
      <c r="BC764" s="10"/>
      <c r="BD764" s="6"/>
      <c r="BE764" s="10"/>
    </row>
    <row r="765" spans="19:57">
      <c r="S765" s="6"/>
      <c r="T765" s="6"/>
      <c r="U765" s="6"/>
      <c r="V765" s="6"/>
      <c r="W765" s="6"/>
      <c r="X765" s="6"/>
      <c r="Y765" s="6"/>
      <c r="AB765" s="55"/>
      <c r="AC765" s="55"/>
      <c r="AD765" s="55"/>
      <c r="AE765" s="55"/>
      <c r="AF765" s="55"/>
      <c r="AG765" s="39"/>
      <c r="AH765" s="39"/>
      <c r="AI765" s="39"/>
      <c r="AJ765" s="55"/>
      <c r="AK765" s="55"/>
      <c r="AL765" s="55"/>
      <c r="AM765" s="55"/>
      <c r="AN765" s="55"/>
      <c r="AO765" s="55"/>
      <c r="AP765" s="39"/>
      <c r="AQ765" s="39"/>
      <c r="AR765" s="39"/>
      <c r="AS765" s="39"/>
      <c r="AT765" s="39"/>
      <c r="AU765" s="39"/>
      <c r="AV765" s="39"/>
      <c r="AW765" s="39"/>
      <c r="AX765" s="55"/>
      <c r="AY765" s="55"/>
      <c r="AZ765" s="55"/>
      <c r="BA765" s="39"/>
      <c r="BB765" s="6"/>
      <c r="BC765" s="10"/>
      <c r="BD765" s="6"/>
      <c r="BE765" s="10"/>
    </row>
    <row r="766" spans="19:57">
      <c r="S766" s="6"/>
      <c r="T766" s="6"/>
      <c r="U766" s="6"/>
      <c r="V766" s="6"/>
      <c r="W766" s="6"/>
      <c r="X766" s="6"/>
      <c r="Y766" s="6"/>
      <c r="AB766" s="55"/>
      <c r="AC766" s="55"/>
      <c r="AD766" s="55"/>
      <c r="AE766" s="55"/>
      <c r="AF766" s="55"/>
      <c r="AG766" s="39"/>
      <c r="AH766" s="39"/>
      <c r="AI766" s="39"/>
      <c r="AJ766" s="55"/>
      <c r="AK766" s="55"/>
      <c r="AL766" s="55"/>
      <c r="AM766" s="55"/>
      <c r="AN766" s="55"/>
      <c r="AO766" s="55"/>
      <c r="AP766" s="39"/>
      <c r="AQ766" s="39"/>
      <c r="AR766" s="39"/>
      <c r="AS766" s="39"/>
      <c r="AT766" s="39"/>
      <c r="AU766" s="39"/>
      <c r="AV766" s="39"/>
      <c r="AW766" s="39"/>
      <c r="AX766" s="55"/>
      <c r="AY766" s="55"/>
      <c r="AZ766" s="55"/>
      <c r="BA766" s="39"/>
      <c r="BB766" s="6"/>
      <c r="BC766" s="10"/>
      <c r="BD766" s="6"/>
      <c r="BE766" s="10"/>
    </row>
    <row r="767" spans="19:57">
      <c r="S767" s="6"/>
      <c r="T767" s="6"/>
      <c r="U767" s="6"/>
      <c r="V767" s="6"/>
      <c r="W767" s="6"/>
      <c r="X767" s="6"/>
      <c r="Y767" s="6"/>
      <c r="AB767" s="55"/>
      <c r="AC767" s="55"/>
      <c r="AD767" s="55"/>
      <c r="AE767" s="55"/>
      <c r="AF767" s="55"/>
      <c r="AG767" s="39"/>
      <c r="AH767" s="39"/>
      <c r="AI767" s="39"/>
      <c r="AJ767" s="55"/>
      <c r="AK767" s="55"/>
      <c r="AL767" s="55"/>
      <c r="AM767" s="55"/>
      <c r="AN767" s="55"/>
      <c r="AO767" s="55"/>
      <c r="AP767" s="39"/>
      <c r="AQ767" s="39"/>
      <c r="AR767" s="39"/>
      <c r="AS767" s="39"/>
      <c r="AT767" s="39"/>
      <c r="AU767" s="39"/>
      <c r="AV767" s="39"/>
      <c r="AW767" s="39"/>
      <c r="AX767" s="55"/>
      <c r="AY767" s="55"/>
      <c r="AZ767" s="55"/>
      <c r="BA767" s="39"/>
      <c r="BB767" s="6"/>
      <c r="BC767" s="10"/>
      <c r="BD767" s="6"/>
      <c r="BE767" s="10"/>
    </row>
    <row r="768" spans="19:57">
      <c r="S768" s="6"/>
      <c r="T768" s="6"/>
      <c r="U768" s="6"/>
      <c r="V768" s="6"/>
      <c r="W768" s="6"/>
      <c r="X768" s="6"/>
      <c r="Y768" s="6"/>
      <c r="AB768" s="55"/>
      <c r="AC768" s="55"/>
      <c r="AD768" s="55"/>
      <c r="AE768" s="55"/>
      <c r="AF768" s="55"/>
      <c r="AG768" s="39"/>
      <c r="AH768" s="39"/>
      <c r="AI768" s="39"/>
      <c r="AJ768" s="55"/>
      <c r="AK768" s="55"/>
      <c r="AL768" s="55"/>
      <c r="AM768" s="55"/>
      <c r="AN768" s="55"/>
      <c r="AO768" s="55"/>
      <c r="AP768" s="39"/>
      <c r="AQ768" s="39"/>
      <c r="AR768" s="39"/>
      <c r="AS768" s="39"/>
      <c r="AT768" s="39"/>
      <c r="AU768" s="39"/>
      <c r="AV768" s="39"/>
      <c r="AW768" s="39"/>
      <c r="AX768" s="55"/>
      <c r="AY768" s="55"/>
      <c r="AZ768" s="55"/>
      <c r="BA768" s="39"/>
      <c r="BB768" s="6"/>
      <c r="BC768" s="10"/>
      <c r="BD768" s="6"/>
      <c r="BE768" s="10"/>
    </row>
    <row r="769" spans="19:57">
      <c r="S769" s="6"/>
      <c r="T769" s="6"/>
      <c r="U769" s="6"/>
      <c r="V769" s="6"/>
      <c r="W769" s="6"/>
      <c r="X769" s="6"/>
      <c r="Y769" s="6"/>
      <c r="AB769" s="55"/>
      <c r="AC769" s="55"/>
      <c r="AD769" s="55"/>
      <c r="AE769" s="55"/>
      <c r="AF769" s="55"/>
      <c r="AG769" s="39"/>
      <c r="AH769" s="39"/>
      <c r="AI769" s="39"/>
      <c r="AJ769" s="55"/>
      <c r="AK769" s="55"/>
      <c r="AL769" s="55"/>
      <c r="AM769" s="55"/>
      <c r="AN769" s="55"/>
      <c r="AO769" s="55"/>
      <c r="AP769" s="39"/>
      <c r="AQ769" s="39"/>
      <c r="AR769" s="39"/>
      <c r="AS769" s="39"/>
      <c r="AT769" s="39"/>
      <c r="AU769" s="39"/>
      <c r="AV769" s="39"/>
      <c r="AW769" s="39"/>
      <c r="AX769" s="55"/>
      <c r="AY769" s="55"/>
      <c r="AZ769" s="55"/>
      <c r="BA769" s="39"/>
      <c r="BB769" s="6"/>
      <c r="BC769" s="10"/>
      <c r="BD769" s="6"/>
      <c r="BE769" s="10"/>
    </row>
    <row r="770" spans="19:57">
      <c r="S770" s="6"/>
      <c r="T770" s="6"/>
      <c r="U770" s="6"/>
      <c r="V770" s="6"/>
      <c r="W770" s="6"/>
      <c r="X770" s="6"/>
      <c r="Y770" s="6"/>
      <c r="AB770" s="55"/>
      <c r="AC770" s="55"/>
      <c r="AD770" s="55"/>
      <c r="AE770" s="55"/>
      <c r="AF770" s="55"/>
      <c r="AG770" s="39"/>
      <c r="AH770" s="39"/>
      <c r="AI770" s="39"/>
      <c r="AJ770" s="55"/>
      <c r="AK770" s="55"/>
      <c r="AL770" s="55"/>
      <c r="AM770" s="55"/>
      <c r="AN770" s="55"/>
      <c r="AO770" s="55"/>
      <c r="AP770" s="39"/>
      <c r="AQ770" s="39"/>
      <c r="AR770" s="39"/>
      <c r="AS770" s="39"/>
      <c r="AT770" s="39"/>
      <c r="AU770" s="39"/>
      <c r="AV770" s="39"/>
      <c r="AW770" s="39"/>
      <c r="AX770" s="55"/>
      <c r="AY770" s="55"/>
      <c r="AZ770" s="55"/>
      <c r="BA770" s="39"/>
      <c r="BB770" s="6"/>
      <c r="BC770" s="10"/>
      <c r="BD770" s="6"/>
      <c r="BE770" s="10"/>
    </row>
    <row r="771" spans="19:57">
      <c r="S771" s="6"/>
      <c r="T771" s="6"/>
      <c r="U771" s="6"/>
      <c r="V771" s="6"/>
      <c r="W771" s="6"/>
      <c r="X771" s="6"/>
      <c r="Y771" s="6"/>
      <c r="AB771" s="55"/>
      <c r="AC771" s="55"/>
      <c r="AD771" s="55"/>
      <c r="AE771" s="55"/>
      <c r="AF771" s="55"/>
      <c r="AG771" s="39"/>
      <c r="AH771" s="39"/>
      <c r="AI771" s="39"/>
      <c r="AJ771" s="55"/>
      <c r="AK771" s="55"/>
      <c r="AL771" s="55"/>
      <c r="AM771" s="55"/>
      <c r="AN771" s="55"/>
      <c r="AO771" s="55"/>
      <c r="AP771" s="39"/>
      <c r="AQ771" s="39"/>
      <c r="AR771" s="39"/>
      <c r="AS771" s="39"/>
      <c r="AT771" s="39"/>
      <c r="AU771" s="39"/>
      <c r="AV771" s="39"/>
      <c r="AW771" s="39"/>
      <c r="AX771" s="55"/>
      <c r="AY771" s="55"/>
      <c r="AZ771" s="55"/>
      <c r="BA771" s="39"/>
      <c r="BB771" s="6"/>
      <c r="BC771" s="10"/>
      <c r="BD771" s="6"/>
      <c r="BE771" s="10"/>
    </row>
    <row r="772" spans="19:57">
      <c r="S772" s="6"/>
      <c r="T772" s="6"/>
      <c r="U772" s="6"/>
      <c r="V772" s="6"/>
      <c r="W772" s="6"/>
      <c r="X772" s="6"/>
      <c r="Y772" s="6"/>
      <c r="AB772" s="55"/>
      <c r="AC772" s="55"/>
      <c r="AD772" s="55"/>
      <c r="AE772" s="55"/>
      <c r="AF772" s="55"/>
      <c r="AG772" s="39"/>
      <c r="AH772" s="39"/>
      <c r="AI772" s="39"/>
      <c r="AJ772" s="55"/>
      <c r="AK772" s="55"/>
      <c r="AL772" s="55"/>
      <c r="AM772" s="55"/>
      <c r="AN772" s="55"/>
      <c r="AO772" s="55"/>
      <c r="AP772" s="39"/>
      <c r="AQ772" s="39"/>
      <c r="AR772" s="39"/>
      <c r="AS772" s="39"/>
      <c r="AT772" s="39"/>
      <c r="AU772" s="39"/>
      <c r="AV772" s="39"/>
      <c r="AW772" s="39"/>
      <c r="AX772" s="55"/>
      <c r="AY772" s="55"/>
      <c r="AZ772" s="55"/>
      <c r="BA772" s="39"/>
      <c r="BB772" s="6"/>
      <c r="BC772" s="10"/>
      <c r="BD772" s="6"/>
      <c r="BE772" s="10"/>
    </row>
    <row r="773" spans="19:57">
      <c r="S773" s="6"/>
      <c r="T773" s="6"/>
      <c r="U773" s="6"/>
      <c r="V773" s="6"/>
      <c r="W773" s="6"/>
      <c r="X773" s="6"/>
      <c r="Y773" s="6"/>
      <c r="AB773" s="55"/>
      <c r="AC773" s="55"/>
      <c r="AD773" s="55"/>
      <c r="AE773" s="55"/>
      <c r="AF773" s="55"/>
      <c r="AG773" s="39"/>
      <c r="AH773" s="39"/>
      <c r="AI773" s="39"/>
      <c r="AJ773" s="55"/>
      <c r="AK773" s="55"/>
      <c r="AL773" s="55"/>
      <c r="AM773" s="55"/>
      <c r="AN773" s="55"/>
      <c r="AO773" s="55"/>
      <c r="AP773" s="39"/>
      <c r="AQ773" s="39"/>
      <c r="AR773" s="39"/>
      <c r="AS773" s="39"/>
      <c r="AT773" s="39"/>
      <c r="AU773" s="39"/>
      <c r="AV773" s="39"/>
      <c r="AW773" s="39"/>
      <c r="AX773" s="55"/>
      <c r="AY773" s="55"/>
      <c r="AZ773" s="55"/>
      <c r="BA773" s="39"/>
      <c r="BB773" s="6"/>
      <c r="BC773" s="10"/>
      <c r="BD773" s="6"/>
      <c r="BE773" s="10"/>
    </row>
    <row r="774" spans="19:57">
      <c r="S774" s="6"/>
      <c r="T774" s="6"/>
      <c r="U774" s="6"/>
      <c r="V774" s="6"/>
      <c r="W774" s="6"/>
      <c r="X774" s="6"/>
      <c r="Y774" s="6"/>
      <c r="AB774" s="55"/>
      <c r="AC774" s="55"/>
      <c r="AD774" s="55"/>
      <c r="AE774" s="55"/>
      <c r="AF774" s="55"/>
      <c r="AG774" s="39"/>
      <c r="AH774" s="39"/>
      <c r="AI774" s="39"/>
      <c r="AJ774" s="55"/>
      <c r="AK774" s="55"/>
      <c r="AL774" s="55"/>
      <c r="AM774" s="55"/>
      <c r="AN774" s="55"/>
      <c r="AO774" s="55"/>
      <c r="AP774" s="39"/>
      <c r="AQ774" s="39"/>
      <c r="AR774" s="39"/>
      <c r="AS774" s="39"/>
      <c r="AT774" s="39"/>
      <c r="AU774" s="39"/>
      <c r="AV774" s="39"/>
      <c r="AW774" s="39"/>
      <c r="AX774" s="55"/>
      <c r="AY774" s="55"/>
      <c r="AZ774" s="55"/>
      <c r="BA774" s="39"/>
      <c r="BB774" s="6"/>
      <c r="BC774" s="10"/>
      <c r="BD774" s="6"/>
      <c r="BE774" s="10"/>
    </row>
    <row r="775" spans="19:57">
      <c r="S775" s="6"/>
      <c r="T775" s="6"/>
      <c r="U775" s="6"/>
      <c r="V775" s="6"/>
      <c r="W775" s="6"/>
      <c r="X775" s="6"/>
      <c r="Y775" s="6"/>
      <c r="AB775" s="55"/>
      <c r="AC775" s="55"/>
      <c r="AD775" s="55"/>
      <c r="AE775" s="55"/>
      <c r="AF775" s="55"/>
      <c r="AG775" s="39"/>
      <c r="AH775" s="39"/>
      <c r="AI775" s="39"/>
      <c r="AJ775" s="55"/>
      <c r="AK775" s="55"/>
      <c r="AL775" s="55"/>
      <c r="AM775" s="55"/>
      <c r="AN775" s="55"/>
      <c r="AO775" s="55"/>
      <c r="AP775" s="39"/>
      <c r="AQ775" s="39"/>
      <c r="AR775" s="39"/>
      <c r="AS775" s="39"/>
      <c r="AT775" s="39"/>
      <c r="AU775" s="39"/>
      <c r="AV775" s="39"/>
      <c r="AW775" s="39"/>
      <c r="AX775" s="55"/>
      <c r="AY775" s="55"/>
      <c r="AZ775" s="55"/>
      <c r="BA775" s="39"/>
      <c r="BB775" s="6"/>
      <c r="BC775" s="10"/>
      <c r="BD775" s="6"/>
      <c r="BE775" s="10"/>
    </row>
    <row r="776" spans="19:57">
      <c r="S776" s="6"/>
      <c r="T776" s="6"/>
      <c r="U776" s="6"/>
      <c r="V776" s="6"/>
      <c r="W776" s="6"/>
      <c r="X776" s="6"/>
      <c r="Y776" s="6"/>
      <c r="AB776" s="55"/>
      <c r="AC776" s="55"/>
      <c r="AD776" s="55"/>
      <c r="AE776" s="55"/>
      <c r="AF776" s="55"/>
      <c r="AG776" s="39"/>
      <c r="AH776" s="39"/>
      <c r="AI776" s="39"/>
      <c r="AJ776" s="55"/>
      <c r="AK776" s="55"/>
      <c r="AL776" s="55"/>
      <c r="AM776" s="55"/>
      <c r="AN776" s="55"/>
      <c r="AO776" s="55"/>
      <c r="AP776" s="39"/>
      <c r="AQ776" s="39"/>
      <c r="AR776" s="39"/>
      <c r="AS776" s="39"/>
      <c r="AT776" s="39"/>
      <c r="AU776" s="39"/>
      <c r="AV776" s="39"/>
      <c r="AW776" s="39"/>
      <c r="AX776" s="55"/>
      <c r="AY776" s="55"/>
      <c r="AZ776" s="55"/>
      <c r="BA776" s="39"/>
      <c r="BB776" s="6"/>
      <c r="BC776" s="10"/>
      <c r="BD776" s="6"/>
      <c r="BE776" s="10"/>
    </row>
    <row r="777" spans="19:57">
      <c r="S777" s="6"/>
      <c r="T777" s="6"/>
      <c r="U777" s="6"/>
      <c r="V777" s="6"/>
      <c r="W777" s="6"/>
      <c r="X777" s="6"/>
      <c r="Y777" s="6"/>
      <c r="AB777" s="55"/>
      <c r="AC777" s="55"/>
      <c r="AD777" s="55"/>
      <c r="AE777" s="55"/>
      <c r="AF777" s="55"/>
      <c r="AG777" s="39"/>
      <c r="AH777" s="39"/>
      <c r="AI777" s="39"/>
      <c r="AJ777" s="55"/>
      <c r="AK777" s="55"/>
      <c r="AL777" s="55"/>
      <c r="AM777" s="55"/>
      <c r="AN777" s="55"/>
      <c r="AO777" s="55"/>
      <c r="AP777" s="39"/>
      <c r="AQ777" s="39"/>
      <c r="AR777" s="39"/>
      <c r="AS777" s="39"/>
      <c r="AT777" s="39"/>
      <c r="AU777" s="39"/>
      <c r="AV777" s="39"/>
      <c r="AW777" s="39"/>
      <c r="AX777" s="55"/>
      <c r="AY777" s="55"/>
      <c r="AZ777" s="55"/>
      <c r="BA777" s="39"/>
      <c r="BB777" s="6"/>
      <c r="BC777" s="10"/>
      <c r="BD777" s="6"/>
      <c r="BE777" s="10"/>
    </row>
    <row r="778" spans="19:57">
      <c r="S778" s="6"/>
      <c r="T778" s="6"/>
      <c r="U778" s="6"/>
      <c r="V778" s="6"/>
      <c r="W778" s="6"/>
      <c r="X778" s="6"/>
      <c r="Y778" s="6"/>
      <c r="AB778" s="55"/>
      <c r="AC778" s="55"/>
      <c r="AD778" s="55"/>
      <c r="AE778" s="55"/>
      <c r="AF778" s="55"/>
      <c r="AG778" s="39"/>
      <c r="AH778" s="39"/>
      <c r="AI778" s="39"/>
      <c r="AJ778" s="55"/>
      <c r="AK778" s="55"/>
      <c r="AL778" s="55"/>
      <c r="AM778" s="55"/>
      <c r="AN778" s="55"/>
      <c r="AO778" s="55"/>
      <c r="AP778" s="39"/>
      <c r="AQ778" s="39"/>
      <c r="AR778" s="39"/>
      <c r="AS778" s="39"/>
      <c r="AT778" s="39"/>
      <c r="AU778" s="39"/>
      <c r="AV778" s="39"/>
      <c r="AW778" s="39"/>
      <c r="AX778" s="55"/>
      <c r="AY778" s="55"/>
      <c r="AZ778" s="55"/>
      <c r="BA778" s="39"/>
      <c r="BB778" s="6"/>
      <c r="BC778" s="10"/>
      <c r="BD778" s="6"/>
      <c r="BE778" s="10"/>
    </row>
    <row r="779" spans="19:57">
      <c r="S779" s="6"/>
      <c r="T779" s="6"/>
      <c r="U779" s="6"/>
      <c r="V779" s="6"/>
      <c r="W779" s="6"/>
      <c r="X779" s="6"/>
      <c r="Y779" s="6"/>
      <c r="AB779" s="55"/>
      <c r="AC779" s="55"/>
      <c r="AD779" s="55"/>
      <c r="AE779" s="55"/>
      <c r="AF779" s="55"/>
      <c r="AG779" s="39"/>
      <c r="AH779" s="39"/>
      <c r="AI779" s="39"/>
      <c r="AJ779" s="55"/>
      <c r="AK779" s="55"/>
      <c r="AL779" s="55"/>
      <c r="AM779" s="55"/>
      <c r="AN779" s="55"/>
      <c r="AO779" s="55"/>
      <c r="AP779" s="39"/>
      <c r="AQ779" s="39"/>
      <c r="AR779" s="39"/>
      <c r="AS779" s="39"/>
      <c r="AT779" s="39"/>
      <c r="AU779" s="39"/>
      <c r="AV779" s="39"/>
      <c r="AW779" s="39"/>
      <c r="AX779" s="55"/>
      <c r="AY779" s="55"/>
      <c r="AZ779" s="55"/>
      <c r="BA779" s="39"/>
      <c r="BB779" s="6"/>
      <c r="BC779" s="10"/>
      <c r="BD779" s="6"/>
      <c r="BE779" s="10"/>
    </row>
    <row r="780" spans="19:57">
      <c r="S780" s="6"/>
      <c r="T780" s="6"/>
      <c r="U780" s="6"/>
      <c r="V780" s="6"/>
      <c r="W780" s="6"/>
      <c r="X780" s="6"/>
      <c r="Y780" s="6"/>
      <c r="AB780" s="55"/>
      <c r="AC780" s="55"/>
      <c r="AD780" s="55"/>
      <c r="AE780" s="55"/>
      <c r="AF780" s="55"/>
      <c r="AG780" s="39"/>
      <c r="AH780" s="39"/>
      <c r="AI780" s="39"/>
      <c r="AJ780" s="55"/>
      <c r="AK780" s="55"/>
      <c r="AL780" s="55"/>
      <c r="AM780" s="55"/>
      <c r="AN780" s="55"/>
      <c r="AO780" s="55"/>
      <c r="AP780" s="39"/>
      <c r="AQ780" s="39"/>
      <c r="AR780" s="39"/>
      <c r="AS780" s="39"/>
      <c r="AT780" s="39"/>
      <c r="AU780" s="39"/>
      <c r="AV780" s="39"/>
      <c r="AW780" s="39"/>
      <c r="AX780" s="55"/>
      <c r="AY780" s="55"/>
      <c r="AZ780" s="55"/>
      <c r="BA780" s="39"/>
      <c r="BB780" s="6"/>
      <c r="BC780" s="10"/>
      <c r="BD780" s="6"/>
      <c r="BE780" s="10"/>
    </row>
    <row r="781" spans="19:57">
      <c r="S781" s="6"/>
      <c r="T781" s="6"/>
      <c r="U781" s="6"/>
      <c r="V781" s="6"/>
      <c r="W781" s="6"/>
      <c r="X781" s="6"/>
      <c r="Y781" s="6"/>
      <c r="AB781" s="55"/>
      <c r="AC781" s="55"/>
      <c r="AD781" s="55"/>
      <c r="AE781" s="55"/>
      <c r="AF781" s="55"/>
      <c r="AG781" s="39"/>
      <c r="AH781" s="39"/>
      <c r="AI781" s="39"/>
      <c r="AJ781" s="55"/>
      <c r="AK781" s="55"/>
      <c r="AL781" s="55"/>
      <c r="AM781" s="55"/>
      <c r="AN781" s="55"/>
      <c r="AO781" s="55"/>
      <c r="AP781" s="39"/>
      <c r="AQ781" s="39"/>
      <c r="AR781" s="39"/>
      <c r="AS781" s="39"/>
      <c r="AT781" s="39"/>
      <c r="AU781" s="39"/>
      <c r="AV781" s="39"/>
      <c r="AW781" s="39"/>
      <c r="AX781" s="55"/>
      <c r="AY781" s="55"/>
      <c r="AZ781" s="55"/>
      <c r="BA781" s="39"/>
      <c r="BB781" s="6"/>
      <c r="BC781" s="10"/>
      <c r="BD781" s="6"/>
      <c r="BE781" s="10"/>
    </row>
    <row r="782" spans="19:57">
      <c r="S782" s="6"/>
      <c r="T782" s="6"/>
      <c r="U782" s="6"/>
      <c r="V782" s="6"/>
      <c r="W782" s="6"/>
      <c r="X782" s="6"/>
      <c r="Y782" s="6"/>
      <c r="AB782" s="55"/>
      <c r="AC782" s="55"/>
      <c r="AD782" s="55"/>
      <c r="AE782" s="55"/>
      <c r="AF782" s="55"/>
      <c r="AG782" s="39"/>
      <c r="AH782" s="39"/>
      <c r="AI782" s="39"/>
      <c r="AJ782" s="55"/>
      <c r="AK782" s="55"/>
      <c r="AL782" s="55"/>
      <c r="AM782" s="55"/>
      <c r="AN782" s="55"/>
      <c r="AO782" s="55"/>
      <c r="AP782" s="39"/>
      <c r="AQ782" s="39"/>
      <c r="AR782" s="39"/>
      <c r="AS782" s="39"/>
      <c r="AT782" s="39"/>
      <c r="AU782" s="39"/>
      <c r="AV782" s="39"/>
      <c r="AW782" s="39"/>
      <c r="AX782" s="55"/>
      <c r="AY782" s="55"/>
      <c r="AZ782" s="55"/>
      <c r="BA782" s="39"/>
      <c r="BB782" s="6"/>
      <c r="BC782" s="10"/>
      <c r="BD782" s="6"/>
      <c r="BE782" s="10"/>
    </row>
    <row r="783" spans="19:57">
      <c r="S783" s="6"/>
      <c r="T783" s="6"/>
      <c r="U783" s="6"/>
      <c r="V783" s="6"/>
      <c r="W783" s="6"/>
      <c r="X783" s="6"/>
      <c r="Y783" s="6"/>
      <c r="AB783" s="55"/>
      <c r="AC783" s="55"/>
      <c r="AD783" s="55"/>
      <c r="AE783" s="55"/>
      <c r="AF783" s="55"/>
      <c r="AG783" s="39"/>
      <c r="AH783" s="39"/>
      <c r="AI783" s="39"/>
      <c r="AJ783" s="55"/>
      <c r="AK783" s="55"/>
      <c r="AL783" s="55"/>
      <c r="AM783" s="55"/>
      <c r="AN783" s="55"/>
      <c r="AO783" s="55"/>
      <c r="AP783" s="39"/>
      <c r="AQ783" s="39"/>
      <c r="AR783" s="39"/>
      <c r="AS783" s="39"/>
      <c r="AT783" s="39"/>
      <c r="AU783" s="39"/>
      <c r="AV783" s="39"/>
      <c r="AW783" s="39"/>
      <c r="AX783" s="55"/>
      <c r="AY783" s="55"/>
      <c r="AZ783" s="55"/>
      <c r="BA783" s="39"/>
      <c r="BB783" s="6"/>
      <c r="BC783" s="10"/>
      <c r="BD783" s="6"/>
      <c r="BE783" s="10"/>
    </row>
    <row r="784" spans="19:57">
      <c r="S784" s="6"/>
      <c r="T784" s="6"/>
      <c r="U784" s="6"/>
      <c r="V784" s="6"/>
      <c r="W784" s="6"/>
      <c r="X784" s="6"/>
      <c r="Y784" s="6"/>
      <c r="AB784" s="55"/>
      <c r="AC784" s="55"/>
      <c r="AD784" s="55"/>
      <c r="AE784" s="55"/>
      <c r="AF784" s="55"/>
      <c r="AG784" s="39"/>
      <c r="AH784" s="39"/>
      <c r="AI784" s="39"/>
      <c r="AJ784" s="55"/>
      <c r="AK784" s="55"/>
      <c r="AL784" s="55"/>
      <c r="AM784" s="55"/>
      <c r="AN784" s="55"/>
      <c r="AO784" s="55"/>
      <c r="AP784" s="39"/>
      <c r="AQ784" s="39"/>
      <c r="AR784" s="39"/>
      <c r="AS784" s="39"/>
      <c r="AT784" s="39"/>
      <c r="AU784" s="39"/>
      <c r="AV784" s="39"/>
      <c r="AW784" s="39"/>
      <c r="AX784" s="55"/>
      <c r="AY784" s="55"/>
      <c r="AZ784" s="55"/>
      <c r="BA784" s="39"/>
      <c r="BB784" s="6"/>
      <c r="BC784" s="10"/>
      <c r="BD784" s="6"/>
      <c r="BE784" s="10"/>
    </row>
    <row r="785" spans="19:57">
      <c r="S785" s="6"/>
      <c r="T785" s="6"/>
      <c r="U785" s="6"/>
      <c r="V785" s="6"/>
      <c r="W785" s="6"/>
      <c r="X785" s="6"/>
      <c r="Y785" s="6"/>
      <c r="AB785" s="55"/>
      <c r="AC785" s="55"/>
      <c r="AD785" s="55"/>
      <c r="AE785" s="55"/>
      <c r="AF785" s="55"/>
      <c r="AG785" s="39"/>
      <c r="AH785" s="39"/>
      <c r="AI785" s="39"/>
      <c r="AJ785" s="55"/>
      <c r="AK785" s="55"/>
      <c r="AL785" s="55"/>
      <c r="AM785" s="55"/>
      <c r="AN785" s="55"/>
      <c r="AO785" s="55"/>
      <c r="AP785" s="39"/>
      <c r="AQ785" s="39"/>
      <c r="AR785" s="39"/>
      <c r="AS785" s="39"/>
      <c r="AT785" s="39"/>
      <c r="AU785" s="39"/>
      <c r="AV785" s="39"/>
      <c r="AW785" s="39"/>
      <c r="AX785" s="55"/>
      <c r="AY785" s="55"/>
      <c r="AZ785" s="55"/>
      <c r="BA785" s="39"/>
      <c r="BB785" s="6"/>
      <c r="BC785" s="10"/>
      <c r="BD785" s="6"/>
      <c r="BE785" s="10"/>
    </row>
    <row r="786" spans="19:57">
      <c r="S786" s="6"/>
      <c r="T786" s="6"/>
      <c r="U786" s="6"/>
      <c r="V786" s="6"/>
      <c r="W786" s="6"/>
      <c r="X786" s="6"/>
      <c r="Y786" s="6"/>
      <c r="AB786" s="55"/>
      <c r="AC786" s="55"/>
      <c r="AD786" s="55"/>
      <c r="AE786" s="55"/>
      <c r="AF786" s="55"/>
      <c r="AG786" s="39"/>
      <c r="AH786" s="39"/>
      <c r="AI786" s="39"/>
      <c r="AJ786" s="55"/>
      <c r="AK786" s="55"/>
      <c r="AL786" s="55"/>
      <c r="AM786" s="55"/>
      <c r="AN786" s="55"/>
      <c r="AO786" s="55"/>
      <c r="AP786" s="39"/>
      <c r="AQ786" s="39"/>
      <c r="AR786" s="39"/>
      <c r="AS786" s="39"/>
      <c r="AT786" s="39"/>
      <c r="AU786" s="39"/>
      <c r="AV786" s="39"/>
      <c r="AW786" s="39"/>
      <c r="AX786" s="55"/>
      <c r="AY786" s="55"/>
      <c r="AZ786" s="55"/>
      <c r="BA786" s="39"/>
      <c r="BB786" s="6"/>
      <c r="BC786" s="10"/>
      <c r="BD786" s="6"/>
      <c r="BE786" s="10"/>
    </row>
    <row r="787" spans="19:57">
      <c r="S787" s="6"/>
      <c r="T787" s="6"/>
      <c r="U787" s="6"/>
      <c r="V787" s="6"/>
      <c r="W787" s="6"/>
      <c r="X787" s="6"/>
      <c r="Y787" s="6"/>
      <c r="AB787" s="55"/>
      <c r="AC787" s="55"/>
      <c r="AD787" s="55"/>
      <c r="AE787" s="55"/>
      <c r="AF787" s="55"/>
      <c r="AG787" s="39"/>
      <c r="AH787" s="39"/>
      <c r="AI787" s="39"/>
      <c r="AJ787" s="55"/>
      <c r="AK787" s="55"/>
      <c r="AL787" s="55"/>
      <c r="AM787" s="55"/>
      <c r="AN787" s="55"/>
      <c r="AO787" s="55"/>
      <c r="AP787" s="39"/>
      <c r="AQ787" s="39"/>
      <c r="AR787" s="39"/>
      <c r="AS787" s="39"/>
      <c r="AT787" s="39"/>
      <c r="AU787" s="39"/>
      <c r="AV787" s="39"/>
      <c r="AW787" s="39"/>
      <c r="AX787" s="55"/>
      <c r="AY787" s="55"/>
      <c r="AZ787" s="55"/>
      <c r="BA787" s="39"/>
      <c r="BB787" s="6"/>
      <c r="BC787" s="10"/>
      <c r="BD787" s="6"/>
      <c r="BE787" s="10"/>
    </row>
    <row r="788" spans="19:57">
      <c r="S788" s="6"/>
      <c r="T788" s="6"/>
      <c r="U788" s="6"/>
      <c r="V788" s="6"/>
      <c r="W788" s="6"/>
      <c r="X788" s="6"/>
      <c r="Y788" s="6"/>
      <c r="AB788" s="55"/>
      <c r="AC788" s="55"/>
      <c r="AD788" s="55"/>
      <c r="AE788" s="55"/>
      <c r="AF788" s="55"/>
      <c r="AG788" s="39"/>
      <c r="AH788" s="39"/>
      <c r="AI788" s="39"/>
      <c r="AJ788" s="55"/>
      <c r="AK788" s="55"/>
      <c r="AL788" s="55"/>
      <c r="AM788" s="55"/>
      <c r="AN788" s="55"/>
      <c r="AO788" s="55"/>
      <c r="AP788" s="39"/>
      <c r="AQ788" s="39"/>
      <c r="AR788" s="39"/>
      <c r="AS788" s="39"/>
      <c r="AT788" s="39"/>
      <c r="AU788" s="39"/>
      <c r="AV788" s="39"/>
      <c r="AW788" s="39"/>
      <c r="AX788" s="55"/>
      <c r="AY788" s="55"/>
      <c r="AZ788" s="55"/>
      <c r="BA788" s="39"/>
      <c r="BB788" s="6"/>
      <c r="BC788" s="10"/>
      <c r="BD788" s="6"/>
      <c r="BE788" s="10"/>
    </row>
    <row r="789" spans="19:57">
      <c r="S789" s="6"/>
      <c r="T789" s="6"/>
      <c r="U789" s="6"/>
      <c r="V789" s="6"/>
      <c r="W789" s="6"/>
      <c r="X789" s="6"/>
      <c r="Y789" s="6"/>
      <c r="AB789" s="55"/>
      <c r="AC789" s="55"/>
      <c r="AD789" s="55"/>
      <c r="AE789" s="55"/>
      <c r="AF789" s="55"/>
      <c r="AG789" s="39"/>
      <c r="AH789" s="39"/>
      <c r="AI789" s="39"/>
      <c r="AJ789" s="55"/>
      <c r="AK789" s="55"/>
      <c r="AL789" s="55"/>
      <c r="AM789" s="55"/>
      <c r="AN789" s="55"/>
      <c r="AO789" s="55"/>
      <c r="AP789" s="39"/>
      <c r="AQ789" s="39"/>
      <c r="AR789" s="39"/>
      <c r="AS789" s="39"/>
      <c r="AT789" s="39"/>
      <c r="AU789" s="39"/>
      <c r="AV789" s="39"/>
      <c r="AW789" s="39"/>
      <c r="AX789" s="55"/>
      <c r="AY789" s="55"/>
      <c r="AZ789" s="55"/>
      <c r="BA789" s="39"/>
      <c r="BB789" s="6"/>
      <c r="BC789" s="10"/>
      <c r="BD789" s="6"/>
      <c r="BE789" s="10"/>
    </row>
    <row r="790" spans="19:57">
      <c r="S790" s="6"/>
      <c r="T790" s="6"/>
      <c r="U790" s="6"/>
      <c r="V790" s="6"/>
      <c r="W790" s="6"/>
      <c r="X790" s="6"/>
      <c r="Y790" s="6"/>
      <c r="AB790" s="55"/>
      <c r="AC790" s="55"/>
      <c r="AD790" s="55"/>
      <c r="AE790" s="55"/>
      <c r="AF790" s="55"/>
      <c r="AG790" s="39"/>
      <c r="AH790" s="39"/>
      <c r="AI790" s="39"/>
      <c r="AJ790" s="55"/>
      <c r="AK790" s="55"/>
      <c r="AL790" s="55"/>
      <c r="AM790" s="55"/>
      <c r="AN790" s="55"/>
      <c r="AO790" s="55"/>
      <c r="AP790" s="39"/>
      <c r="AQ790" s="39"/>
      <c r="AR790" s="39"/>
      <c r="AS790" s="39"/>
      <c r="AT790" s="39"/>
      <c r="AU790" s="39"/>
      <c r="AV790" s="39"/>
      <c r="AW790" s="39"/>
      <c r="AX790" s="55"/>
      <c r="AY790" s="55"/>
      <c r="AZ790" s="55"/>
      <c r="BA790" s="39"/>
      <c r="BB790" s="6"/>
      <c r="BC790" s="10"/>
      <c r="BD790" s="6"/>
      <c r="BE790" s="10"/>
    </row>
    <row r="791" spans="19:57">
      <c r="S791" s="6"/>
      <c r="T791" s="6"/>
      <c r="U791" s="6"/>
      <c r="V791" s="6"/>
      <c r="W791" s="6"/>
      <c r="X791" s="6"/>
      <c r="Y791" s="6"/>
      <c r="AB791" s="55"/>
      <c r="AC791" s="55"/>
      <c r="AD791" s="55"/>
      <c r="AE791" s="55"/>
      <c r="AF791" s="55"/>
      <c r="AG791" s="39"/>
      <c r="AH791" s="39"/>
      <c r="AI791" s="39"/>
      <c r="AJ791" s="55"/>
      <c r="AK791" s="55"/>
      <c r="AL791" s="55"/>
      <c r="AM791" s="55"/>
      <c r="AN791" s="55"/>
      <c r="AO791" s="55"/>
      <c r="AP791" s="39"/>
      <c r="AQ791" s="39"/>
      <c r="AR791" s="39"/>
      <c r="AS791" s="39"/>
      <c r="AT791" s="39"/>
      <c r="AU791" s="39"/>
      <c r="AV791" s="39"/>
      <c r="AW791" s="39"/>
      <c r="AX791" s="55"/>
      <c r="AY791" s="55"/>
      <c r="AZ791" s="55"/>
      <c r="BA791" s="39"/>
      <c r="BB791" s="6"/>
      <c r="BC791" s="10"/>
      <c r="BD791" s="6"/>
      <c r="BE791" s="10"/>
    </row>
    <row r="792" spans="19:57">
      <c r="S792" s="6"/>
      <c r="T792" s="6"/>
      <c r="U792" s="6"/>
      <c r="V792" s="6"/>
      <c r="W792" s="6"/>
      <c r="X792" s="6"/>
      <c r="Y792" s="6"/>
      <c r="AB792" s="55"/>
      <c r="AC792" s="55"/>
      <c r="AD792" s="55"/>
      <c r="AE792" s="55"/>
      <c r="AF792" s="55"/>
      <c r="AG792" s="39"/>
      <c r="AH792" s="39"/>
      <c r="AI792" s="39"/>
      <c r="AJ792" s="55"/>
      <c r="AK792" s="55"/>
      <c r="AL792" s="55"/>
      <c r="AM792" s="55"/>
      <c r="AN792" s="55"/>
      <c r="AO792" s="55"/>
      <c r="AP792" s="39"/>
      <c r="AQ792" s="39"/>
      <c r="AR792" s="39"/>
      <c r="AS792" s="39"/>
      <c r="AT792" s="39"/>
      <c r="AU792" s="39"/>
      <c r="AV792" s="39"/>
      <c r="AW792" s="39"/>
      <c r="AX792" s="55"/>
      <c r="AY792" s="55"/>
      <c r="AZ792" s="55"/>
      <c r="BA792" s="39"/>
      <c r="BB792" s="6"/>
      <c r="BC792" s="10"/>
      <c r="BD792" s="6"/>
      <c r="BE792" s="10"/>
    </row>
    <row r="793" spans="19:57">
      <c r="S793" s="6"/>
      <c r="T793" s="6"/>
      <c r="U793" s="6"/>
      <c r="V793" s="6"/>
      <c r="W793" s="6"/>
      <c r="X793" s="6"/>
      <c r="Y793" s="6"/>
      <c r="AB793" s="55"/>
      <c r="AC793" s="55"/>
      <c r="AD793" s="55"/>
      <c r="AE793" s="55"/>
      <c r="AF793" s="55"/>
      <c r="AG793" s="39"/>
      <c r="AH793" s="39"/>
      <c r="AI793" s="39"/>
      <c r="AJ793" s="55"/>
      <c r="AK793" s="55"/>
      <c r="AL793" s="55"/>
      <c r="AM793" s="55"/>
      <c r="AN793" s="55"/>
      <c r="AO793" s="55"/>
      <c r="AP793" s="39"/>
      <c r="AQ793" s="39"/>
      <c r="AR793" s="39"/>
      <c r="AS793" s="39"/>
      <c r="AT793" s="39"/>
      <c r="AU793" s="39"/>
      <c r="AV793" s="39"/>
      <c r="AW793" s="39"/>
      <c r="AX793" s="55"/>
      <c r="AY793" s="55"/>
      <c r="AZ793" s="55"/>
      <c r="BA793" s="39"/>
      <c r="BB793" s="6"/>
      <c r="BC793" s="10"/>
      <c r="BD793" s="6"/>
      <c r="BE793" s="10"/>
    </row>
    <row r="794" spans="19:57">
      <c r="S794" s="6"/>
      <c r="T794" s="6"/>
      <c r="U794" s="6"/>
      <c r="V794" s="6"/>
      <c r="W794" s="6"/>
      <c r="X794" s="6"/>
      <c r="Y794" s="6"/>
      <c r="AB794" s="55"/>
      <c r="AC794" s="55"/>
      <c r="AD794" s="55"/>
      <c r="AE794" s="55"/>
      <c r="AF794" s="55"/>
      <c r="AG794" s="39"/>
      <c r="AH794" s="39"/>
      <c r="AI794" s="39"/>
      <c r="AJ794" s="55"/>
      <c r="AK794" s="55"/>
      <c r="AL794" s="55"/>
      <c r="AM794" s="55"/>
      <c r="AN794" s="55"/>
      <c r="AO794" s="55"/>
      <c r="AP794" s="39"/>
      <c r="AQ794" s="39"/>
      <c r="AR794" s="39"/>
      <c r="AS794" s="39"/>
      <c r="AT794" s="39"/>
      <c r="AU794" s="39"/>
      <c r="AV794" s="39"/>
      <c r="AW794" s="39"/>
      <c r="AX794" s="55"/>
      <c r="AY794" s="55"/>
      <c r="AZ794" s="55"/>
      <c r="BA794" s="39"/>
      <c r="BB794" s="6"/>
      <c r="BC794" s="10"/>
      <c r="BD794" s="6"/>
      <c r="BE794" s="10"/>
    </row>
    <row r="795" spans="19:57">
      <c r="S795" s="6"/>
      <c r="T795" s="6"/>
      <c r="U795" s="6"/>
      <c r="V795" s="6"/>
      <c r="W795" s="6"/>
      <c r="X795" s="6"/>
      <c r="Y795" s="6"/>
      <c r="AB795" s="55"/>
      <c r="AC795" s="55"/>
      <c r="AD795" s="55"/>
      <c r="AE795" s="55"/>
      <c r="AF795" s="55"/>
      <c r="AG795" s="39"/>
      <c r="AH795" s="39"/>
      <c r="AI795" s="39"/>
      <c r="AJ795" s="55"/>
      <c r="AK795" s="55"/>
      <c r="AL795" s="55"/>
      <c r="AM795" s="55"/>
      <c r="AN795" s="55"/>
      <c r="AO795" s="55"/>
      <c r="AP795" s="39"/>
      <c r="AQ795" s="39"/>
      <c r="AR795" s="39"/>
      <c r="AS795" s="39"/>
      <c r="AT795" s="39"/>
      <c r="AU795" s="39"/>
      <c r="AV795" s="39"/>
      <c r="AW795" s="39"/>
      <c r="AX795" s="55"/>
      <c r="AY795" s="55"/>
      <c r="AZ795" s="55"/>
      <c r="BA795" s="39"/>
      <c r="BB795" s="6"/>
      <c r="BC795" s="10"/>
      <c r="BD795" s="6"/>
      <c r="BE795" s="10"/>
    </row>
    <row r="796" spans="19:57">
      <c r="S796" s="6"/>
      <c r="T796" s="6"/>
      <c r="U796" s="6"/>
      <c r="V796" s="6"/>
      <c r="W796" s="6"/>
      <c r="X796" s="6"/>
      <c r="Y796" s="6"/>
      <c r="AB796" s="55"/>
      <c r="AC796" s="55"/>
      <c r="AD796" s="55"/>
      <c r="AE796" s="55"/>
      <c r="AF796" s="55"/>
      <c r="AG796" s="39"/>
      <c r="AH796" s="39"/>
      <c r="AI796" s="39"/>
      <c r="AJ796" s="55"/>
      <c r="AK796" s="55"/>
      <c r="AL796" s="55"/>
      <c r="AM796" s="55"/>
      <c r="AN796" s="55"/>
      <c r="AO796" s="55"/>
      <c r="AP796" s="39"/>
      <c r="AQ796" s="39"/>
      <c r="AR796" s="39"/>
      <c r="AS796" s="39"/>
      <c r="AT796" s="39"/>
      <c r="AU796" s="39"/>
      <c r="AV796" s="39"/>
      <c r="AW796" s="39"/>
      <c r="AX796" s="55"/>
      <c r="AY796" s="55"/>
      <c r="AZ796" s="55"/>
      <c r="BA796" s="39"/>
      <c r="BB796" s="6"/>
      <c r="BC796" s="10"/>
      <c r="BD796" s="6"/>
      <c r="BE796" s="10"/>
    </row>
    <row r="797" spans="19:57">
      <c r="S797" s="6"/>
      <c r="T797" s="6"/>
      <c r="U797" s="6"/>
      <c r="V797" s="6"/>
      <c r="W797" s="6"/>
      <c r="X797" s="6"/>
      <c r="Y797" s="6"/>
      <c r="AB797" s="55"/>
      <c r="AC797" s="55"/>
      <c r="AD797" s="55"/>
      <c r="AE797" s="55"/>
      <c r="AF797" s="55"/>
      <c r="AG797" s="39"/>
      <c r="AH797" s="39"/>
      <c r="AI797" s="39"/>
      <c r="AJ797" s="55"/>
      <c r="AK797" s="55"/>
      <c r="AL797" s="55"/>
      <c r="AM797" s="55"/>
      <c r="AN797" s="55"/>
      <c r="AO797" s="55"/>
      <c r="AP797" s="39"/>
      <c r="AQ797" s="39"/>
      <c r="AR797" s="39"/>
      <c r="AS797" s="39"/>
      <c r="AT797" s="39"/>
      <c r="AU797" s="39"/>
      <c r="AV797" s="39"/>
      <c r="AW797" s="39"/>
      <c r="AX797" s="55"/>
      <c r="AY797" s="55"/>
      <c r="AZ797" s="55"/>
      <c r="BA797" s="39"/>
      <c r="BB797" s="6"/>
      <c r="BC797" s="10"/>
      <c r="BD797" s="6"/>
      <c r="BE797" s="10"/>
    </row>
    <row r="798" spans="19:57">
      <c r="S798" s="6"/>
      <c r="T798" s="6"/>
      <c r="U798" s="6"/>
      <c r="V798" s="6"/>
      <c r="W798" s="6"/>
      <c r="X798" s="6"/>
      <c r="Y798" s="6"/>
      <c r="AB798" s="55"/>
      <c r="AC798" s="55"/>
      <c r="AD798" s="55"/>
      <c r="AE798" s="55"/>
      <c r="AF798" s="55"/>
      <c r="AG798" s="39"/>
      <c r="AH798" s="39"/>
      <c r="AI798" s="39"/>
      <c r="AJ798" s="55"/>
      <c r="AK798" s="55"/>
      <c r="AL798" s="55"/>
      <c r="AM798" s="55"/>
      <c r="AN798" s="55"/>
      <c r="AO798" s="55"/>
      <c r="AP798" s="39"/>
      <c r="AQ798" s="39"/>
      <c r="AR798" s="39"/>
      <c r="AS798" s="39"/>
      <c r="AT798" s="39"/>
      <c r="AU798" s="39"/>
      <c r="AV798" s="39"/>
      <c r="AW798" s="39"/>
      <c r="AX798" s="55"/>
      <c r="AY798" s="55"/>
      <c r="AZ798" s="55"/>
      <c r="BA798" s="39"/>
      <c r="BB798" s="6"/>
      <c r="BC798" s="10"/>
      <c r="BD798" s="6"/>
      <c r="BE798" s="10"/>
    </row>
    <row r="799" spans="19:57">
      <c r="S799" s="6"/>
      <c r="T799" s="6"/>
      <c r="U799" s="6"/>
      <c r="V799" s="6"/>
      <c r="W799" s="6"/>
      <c r="X799" s="6"/>
      <c r="Y799" s="6"/>
      <c r="AB799" s="55"/>
      <c r="AC799" s="55"/>
      <c r="AD799" s="55"/>
      <c r="AE799" s="55"/>
      <c r="AF799" s="55"/>
      <c r="AG799" s="39"/>
      <c r="AH799" s="39"/>
      <c r="AI799" s="39"/>
      <c r="AJ799" s="55"/>
      <c r="AK799" s="55"/>
      <c r="AL799" s="55"/>
      <c r="AM799" s="55"/>
      <c r="AN799" s="55"/>
      <c r="AO799" s="55"/>
      <c r="AP799" s="39"/>
      <c r="AQ799" s="39"/>
      <c r="AR799" s="39"/>
      <c r="AS799" s="39"/>
      <c r="AT799" s="39"/>
      <c r="AU799" s="39"/>
      <c r="AV799" s="39"/>
      <c r="AW799" s="39"/>
      <c r="AX799" s="55"/>
      <c r="AY799" s="55"/>
      <c r="AZ799" s="55"/>
      <c r="BA799" s="39"/>
      <c r="BB799" s="6"/>
      <c r="BC799" s="10"/>
      <c r="BD799" s="6"/>
      <c r="BE799" s="10"/>
    </row>
    <row r="800" spans="19:57">
      <c r="S800" s="6"/>
      <c r="T800" s="6"/>
      <c r="U800" s="6"/>
      <c r="V800" s="6"/>
      <c r="W800" s="6"/>
      <c r="X800" s="6"/>
      <c r="Y800" s="6"/>
      <c r="AB800" s="55"/>
      <c r="AC800" s="55"/>
      <c r="AD800" s="55"/>
      <c r="AE800" s="55"/>
      <c r="AF800" s="55"/>
      <c r="AG800" s="39"/>
      <c r="AH800" s="39"/>
      <c r="AI800" s="39"/>
      <c r="AJ800" s="55"/>
      <c r="AK800" s="55"/>
      <c r="AL800" s="55"/>
      <c r="AM800" s="55"/>
      <c r="AN800" s="55"/>
      <c r="AO800" s="55"/>
      <c r="AP800" s="39"/>
      <c r="AQ800" s="39"/>
      <c r="AR800" s="39"/>
      <c r="AS800" s="39"/>
      <c r="AT800" s="39"/>
      <c r="AU800" s="39"/>
      <c r="AV800" s="39"/>
      <c r="AW800" s="39"/>
      <c r="AX800" s="55"/>
      <c r="AY800" s="55"/>
      <c r="AZ800" s="55"/>
      <c r="BA800" s="39"/>
      <c r="BB800" s="6"/>
      <c r="BC800" s="10"/>
      <c r="BD800" s="6"/>
      <c r="BE800" s="10"/>
    </row>
    <row r="801" spans="19:57">
      <c r="S801" s="6"/>
      <c r="T801" s="6"/>
      <c r="U801" s="6"/>
      <c r="V801" s="6"/>
      <c r="W801" s="6"/>
      <c r="X801" s="6"/>
      <c r="Y801" s="6"/>
      <c r="AB801" s="55"/>
      <c r="AC801" s="55"/>
      <c r="AD801" s="55"/>
      <c r="AE801" s="55"/>
      <c r="AF801" s="55"/>
      <c r="AG801" s="39"/>
      <c r="AH801" s="39"/>
      <c r="AI801" s="39"/>
      <c r="AJ801" s="55"/>
      <c r="AK801" s="55"/>
      <c r="AL801" s="55"/>
      <c r="AM801" s="55"/>
      <c r="AN801" s="55"/>
      <c r="AO801" s="55"/>
      <c r="AP801" s="39"/>
      <c r="AQ801" s="39"/>
      <c r="AR801" s="39"/>
      <c r="AS801" s="39"/>
      <c r="AT801" s="39"/>
      <c r="AU801" s="39"/>
      <c r="AV801" s="39"/>
      <c r="AW801" s="39"/>
      <c r="AX801" s="55"/>
      <c r="AY801" s="55"/>
      <c r="AZ801" s="55"/>
      <c r="BA801" s="39"/>
      <c r="BB801" s="6"/>
      <c r="BC801" s="10"/>
      <c r="BD801" s="6"/>
      <c r="BE801" s="10"/>
    </row>
    <row r="802" spans="19:57">
      <c r="S802" s="6"/>
      <c r="T802" s="6"/>
      <c r="U802" s="6"/>
      <c r="V802" s="6"/>
      <c r="W802" s="6"/>
      <c r="X802" s="6"/>
      <c r="Y802" s="6"/>
      <c r="AB802" s="55"/>
      <c r="AC802" s="55"/>
      <c r="AD802" s="55"/>
      <c r="AE802" s="55"/>
      <c r="AF802" s="55"/>
      <c r="AG802" s="39"/>
      <c r="AH802" s="39"/>
      <c r="AI802" s="39"/>
      <c r="AJ802" s="55"/>
      <c r="AK802" s="55"/>
      <c r="AL802" s="55"/>
      <c r="AM802" s="55"/>
      <c r="AN802" s="55"/>
      <c r="AO802" s="55"/>
      <c r="AP802" s="39"/>
      <c r="AQ802" s="39"/>
      <c r="AR802" s="39"/>
      <c r="AS802" s="39"/>
      <c r="AT802" s="39"/>
      <c r="AU802" s="39"/>
      <c r="AV802" s="39"/>
      <c r="AW802" s="39"/>
      <c r="AX802" s="55"/>
      <c r="AY802" s="55"/>
      <c r="AZ802" s="55"/>
      <c r="BA802" s="39"/>
      <c r="BB802" s="6"/>
      <c r="BC802" s="10"/>
      <c r="BD802" s="6"/>
      <c r="BE802" s="10"/>
    </row>
    <row r="803" spans="19:57">
      <c r="S803" s="6"/>
      <c r="T803" s="6"/>
      <c r="U803" s="6"/>
      <c r="V803" s="6"/>
      <c r="W803" s="6"/>
      <c r="X803" s="6"/>
      <c r="Y803" s="6"/>
      <c r="AB803" s="55"/>
      <c r="AC803" s="55"/>
      <c r="AD803" s="55"/>
      <c r="AE803" s="55"/>
      <c r="AF803" s="55"/>
      <c r="AG803" s="39"/>
      <c r="AH803" s="39"/>
      <c r="AI803" s="39"/>
      <c r="AJ803" s="55"/>
      <c r="AK803" s="55"/>
      <c r="AL803" s="55"/>
      <c r="AM803" s="55"/>
      <c r="AN803" s="55"/>
      <c r="AO803" s="55"/>
      <c r="AP803" s="39"/>
      <c r="AQ803" s="39"/>
      <c r="AR803" s="39"/>
      <c r="AS803" s="39"/>
      <c r="AT803" s="39"/>
      <c r="AU803" s="39"/>
      <c r="AV803" s="39"/>
      <c r="AW803" s="39"/>
      <c r="AX803" s="55"/>
      <c r="AY803" s="55"/>
      <c r="AZ803" s="55"/>
      <c r="BA803" s="39"/>
      <c r="BB803" s="6"/>
      <c r="BC803" s="10"/>
      <c r="BD803" s="6"/>
      <c r="BE803" s="10"/>
    </row>
    <row r="804" spans="19:57">
      <c r="S804" s="6"/>
      <c r="T804" s="6"/>
      <c r="U804" s="6"/>
      <c r="V804" s="6"/>
      <c r="W804" s="6"/>
      <c r="X804" s="6"/>
      <c r="Y804" s="6"/>
      <c r="AB804" s="55"/>
      <c r="AC804" s="55"/>
      <c r="AD804" s="55"/>
      <c r="AE804" s="55"/>
      <c r="AF804" s="55"/>
      <c r="AG804" s="39"/>
      <c r="AH804" s="39"/>
      <c r="AI804" s="39"/>
      <c r="AJ804" s="55"/>
      <c r="AK804" s="55"/>
      <c r="AL804" s="55"/>
      <c r="AM804" s="55"/>
      <c r="AN804" s="55"/>
      <c r="AO804" s="55"/>
      <c r="AP804" s="39"/>
      <c r="AQ804" s="39"/>
      <c r="AR804" s="39"/>
      <c r="AS804" s="39"/>
      <c r="AT804" s="39"/>
      <c r="AU804" s="39"/>
      <c r="AV804" s="39"/>
      <c r="AW804" s="39"/>
      <c r="AX804" s="55"/>
      <c r="AY804" s="55"/>
      <c r="AZ804" s="55"/>
      <c r="BA804" s="39"/>
      <c r="BB804" s="6"/>
      <c r="BC804" s="10"/>
      <c r="BD804" s="6"/>
      <c r="BE804" s="10"/>
    </row>
    <row r="805" spans="19:57">
      <c r="S805" s="6"/>
      <c r="T805" s="6"/>
      <c r="U805" s="6"/>
      <c r="V805" s="6"/>
      <c r="W805" s="6"/>
      <c r="X805" s="6"/>
      <c r="Y805" s="6"/>
      <c r="AB805" s="55"/>
      <c r="AC805" s="55"/>
      <c r="AD805" s="55"/>
      <c r="AE805" s="55"/>
      <c r="AF805" s="55"/>
      <c r="AG805" s="39"/>
      <c r="AH805" s="39"/>
      <c r="AI805" s="39"/>
      <c r="AJ805" s="55"/>
      <c r="AK805" s="55"/>
      <c r="AL805" s="55"/>
      <c r="AM805" s="55"/>
      <c r="AN805" s="55"/>
      <c r="AO805" s="55"/>
      <c r="AP805" s="39"/>
      <c r="AQ805" s="39"/>
      <c r="AR805" s="39"/>
      <c r="AS805" s="39"/>
      <c r="AT805" s="39"/>
      <c r="AU805" s="39"/>
      <c r="AV805" s="39"/>
      <c r="AW805" s="39"/>
      <c r="AX805" s="55"/>
      <c r="AY805" s="55"/>
      <c r="AZ805" s="55"/>
      <c r="BA805" s="39"/>
      <c r="BB805" s="6"/>
      <c r="BC805" s="10"/>
      <c r="BD805" s="6"/>
      <c r="BE805" s="10"/>
    </row>
    <row r="806" spans="19:57">
      <c r="S806" s="6"/>
      <c r="T806" s="6"/>
      <c r="U806" s="6"/>
      <c r="V806" s="6"/>
      <c r="W806" s="6"/>
      <c r="X806" s="6"/>
      <c r="Y806" s="6"/>
      <c r="AB806" s="55"/>
      <c r="AC806" s="55"/>
      <c r="AD806" s="55"/>
      <c r="AE806" s="55"/>
      <c r="AF806" s="55"/>
      <c r="AG806" s="39"/>
      <c r="AH806" s="39"/>
      <c r="AI806" s="39"/>
      <c r="AJ806" s="55"/>
      <c r="AK806" s="55"/>
      <c r="AL806" s="55"/>
      <c r="AM806" s="55"/>
      <c r="AN806" s="55"/>
      <c r="AO806" s="55"/>
      <c r="AP806" s="39"/>
      <c r="AQ806" s="39"/>
      <c r="AR806" s="39"/>
      <c r="AS806" s="39"/>
      <c r="AT806" s="39"/>
      <c r="AU806" s="39"/>
      <c r="AV806" s="39"/>
      <c r="AW806" s="39"/>
      <c r="AX806" s="55"/>
      <c r="AY806" s="55"/>
      <c r="AZ806" s="55"/>
      <c r="BA806" s="39"/>
      <c r="BB806" s="6"/>
      <c r="BC806" s="10"/>
      <c r="BD806" s="6"/>
      <c r="BE806" s="10"/>
    </row>
    <row r="807" spans="19:57">
      <c r="S807" s="6"/>
      <c r="T807" s="6"/>
      <c r="U807" s="6"/>
      <c r="V807" s="6"/>
      <c r="W807" s="6"/>
      <c r="X807" s="6"/>
      <c r="Y807" s="6"/>
      <c r="AB807" s="55"/>
      <c r="AC807" s="55"/>
      <c r="AD807" s="55"/>
      <c r="AE807" s="55"/>
      <c r="AF807" s="55"/>
      <c r="AG807" s="39"/>
      <c r="AH807" s="39"/>
      <c r="AI807" s="39"/>
      <c r="AJ807" s="55"/>
      <c r="AK807" s="55"/>
      <c r="AL807" s="55"/>
      <c r="AM807" s="55"/>
      <c r="AN807" s="55"/>
      <c r="AO807" s="55"/>
      <c r="AP807" s="39"/>
      <c r="AQ807" s="39"/>
      <c r="AR807" s="39"/>
      <c r="AS807" s="39"/>
      <c r="AT807" s="39"/>
      <c r="AU807" s="39"/>
      <c r="AV807" s="39"/>
      <c r="AW807" s="39"/>
      <c r="AX807" s="55"/>
      <c r="AY807" s="55"/>
      <c r="AZ807" s="55"/>
      <c r="BA807" s="39"/>
      <c r="BB807" s="6"/>
      <c r="BC807" s="10"/>
      <c r="BD807" s="6"/>
      <c r="BE807" s="10"/>
    </row>
    <row r="808" spans="19:57">
      <c r="S808" s="6"/>
      <c r="T808" s="6"/>
      <c r="U808" s="6"/>
      <c r="V808" s="6"/>
      <c r="W808" s="6"/>
      <c r="X808" s="6"/>
      <c r="Y808" s="6"/>
      <c r="AB808" s="55"/>
      <c r="AC808" s="55"/>
      <c r="AD808" s="55"/>
      <c r="AE808" s="55"/>
      <c r="AF808" s="55"/>
      <c r="AG808" s="39"/>
      <c r="AH808" s="39"/>
      <c r="AI808" s="39"/>
      <c r="AJ808" s="55"/>
      <c r="AK808" s="55"/>
      <c r="AL808" s="55"/>
      <c r="AM808" s="55"/>
      <c r="AN808" s="55"/>
      <c r="AO808" s="55"/>
      <c r="AP808" s="39"/>
      <c r="AQ808" s="39"/>
      <c r="AR808" s="39"/>
      <c r="AS808" s="39"/>
      <c r="AT808" s="39"/>
      <c r="AU808" s="39"/>
      <c r="AV808" s="39"/>
      <c r="AW808" s="39"/>
      <c r="AX808" s="55"/>
      <c r="AY808" s="55"/>
      <c r="AZ808" s="55"/>
      <c r="BA808" s="39"/>
      <c r="BB808" s="6"/>
      <c r="BC808" s="10"/>
      <c r="BD808" s="6"/>
      <c r="BE808" s="10"/>
    </row>
    <row r="809" spans="19:57">
      <c r="S809" s="6"/>
      <c r="T809" s="6"/>
      <c r="U809" s="6"/>
      <c r="V809" s="6"/>
      <c r="W809" s="6"/>
      <c r="X809" s="6"/>
      <c r="Y809" s="6"/>
      <c r="AB809" s="55"/>
      <c r="AC809" s="55"/>
      <c r="AD809" s="55"/>
      <c r="AE809" s="55"/>
      <c r="AF809" s="55"/>
      <c r="AG809" s="39"/>
      <c r="AH809" s="39"/>
      <c r="AI809" s="39"/>
      <c r="AJ809" s="55"/>
      <c r="AK809" s="55"/>
      <c r="AL809" s="55"/>
      <c r="AM809" s="55"/>
      <c r="AN809" s="55"/>
      <c r="AO809" s="55"/>
      <c r="AP809" s="39"/>
      <c r="AQ809" s="39"/>
      <c r="AR809" s="39"/>
      <c r="AS809" s="39"/>
      <c r="AT809" s="39"/>
      <c r="AU809" s="39"/>
      <c r="AV809" s="39"/>
      <c r="AW809" s="39"/>
      <c r="AX809" s="55"/>
      <c r="AY809" s="55"/>
      <c r="AZ809" s="55"/>
      <c r="BA809" s="39"/>
      <c r="BB809" s="6"/>
      <c r="BC809" s="10"/>
      <c r="BD809" s="6"/>
      <c r="BE809" s="10"/>
    </row>
    <row r="810" spans="19:57">
      <c r="S810" s="6"/>
      <c r="T810" s="6"/>
      <c r="U810" s="6"/>
      <c r="V810" s="6"/>
      <c r="W810" s="6"/>
      <c r="X810" s="6"/>
      <c r="Y810" s="6"/>
      <c r="AB810" s="55"/>
      <c r="AC810" s="55"/>
      <c r="AD810" s="55"/>
      <c r="AE810" s="55"/>
      <c r="AF810" s="55"/>
      <c r="AG810" s="39"/>
      <c r="AH810" s="39"/>
      <c r="AI810" s="39"/>
      <c r="AJ810" s="55"/>
      <c r="AK810" s="55"/>
      <c r="AL810" s="55"/>
      <c r="AM810" s="55"/>
      <c r="AN810" s="55"/>
      <c r="AO810" s="55"/>
      <c r="AP810" s="39"/>
      <c r="AQ810" s="39"/>
      <c r="AR810" s="39"/>
      <c r="AS810" s="39"/>
      <c r="AT810" s="39"/>
      <c r="AU810" s="39"/>
      <c r="AV810" s="39"/>
      <c r="AW810" s="39"/>
      <c r="AX810" s="55"/>
      <c r="AY810" s="55"/>
      <c r="AZ810" s="55"/>
      <c r="BA810" s="39"/>
      <c r="BB810" s="6"/>
      <c r="BC810" s="10"/>
      <c r="BD810" s="6"/>
      <c r="BE810" s="10"/>
    </row>
    <row r="811" spans="19:57">
      <c r="S811" s="6"/>
      <c r="T811" s="6"/>
      <c r="U811" s="6"/>
      <c r="V811" s="6"/>
      <c r="W811" s="6"/>
      <c r="X811" s="6"/>
      <c r="Y811" s="6"/>
      <c r="AB811" s="55"/>
      <c r="AC811" s="55"/>
      <c r="AD811" s="55"/>
      <c r="AE811" s="55"/>
      <c r="AF811" s="55"/>
      <c r="AG811" s="39"/>
      <c r="AH811" s="39"/>
      <c r="AI811" s="39"/>
      <c r="AJ811" s="55"/>
      <c r="AK811" s="55"/>
      <c r="AL811" s="55"/>
      <c r="AM811" s="55"/>
      <c r="AN811" s="55"/>
      <c r="AO811" s="55"/>
      <c r="AP811" s="39"/>
      <c r="AQ811" s="39"/>
      <c r="AR811" s="39"/>
      <c r="AS811" s="39"/>
      <c r="AT811" s="39"/>
      <c r="AU811" s="39"/>
      <c r="AV811" s="39"/>
      <c r="AW811" s="39"/>
      <c r="AX811" s="55"/>
      <c r="AY811" s="55"/>
      <c r="AZ811" s="55"/>
      <c r="BA811" s="39"/>
      <c r="BB811" s="6"/>
      <c r="BC811" s="10"/>
      <c r="BD811" s="6"/>
      <c r="BE811" s="10"/>
    </row>
    <row r="812" spans="19:57">
      <c r="S812" s="6"/>
      <c r="T812" s="6"/>
      <c r="U812" s="6"/>
      <c r="V812" s="6"/>
      <c r="W812" s="6"/>
      <c r="X812" s="6"/>
      <c r="Y812" s="6"/>
      <c r="AB812" s="55"/>
      <c r="AC812" s="55"/>
      <c r="AD812" s="55"/>
      <c r="AE812" s="55"/>
      <c r="AF812" s="55"/>
      <c r="AG812" s="39"/>
      <c r="AH812" s="39"/>
      <c r="AI812" s="39"/>
      <c r="AJ812" s="55"/>
      <c r="AK812" s="55"/>
      <c r="AL812" s="55"/>
      <c r="AM812" s="55"/>
      <c r="AN812" s="55"/>
      <c r="AO812" s="55"/>
      <c r="AP812" s="39"/>
      <c r="AQ812" s="39"/>
      <c r="AR812" s="39"/>
      <c r="AS812" s="39"/>
      <c r="AT812" s="39"/>
      <c r="AU812" s="39"/>
      <c r="AV812" s="39"/>
      <c r="AW812" s="39"/>
      <c r="AX812" s="55"/>
      <c r="AY812" s="55"/>
      <c r="AZ812" s="55"/>
      <c r="BA812" s="39"/>
      <c r="BB812" s="6"/>
      <c r="BC812" s="10"/>
      <c r="BD812" s="6"/>
      <c r="BE812" s="10"/>
    </row>
    <row r="813" spans="19:57">
      <c r="S813" s="6"/>
      <c r="T813" s="6"/>
      <c r="U813" s="6"/>
      <c r="V813" s="6"/>
      <c r="W813" s="6"/>
      <c r="X813" s="6"/>
      <c r="Y813" s="6"/>
      <c r="AB813" s="55"/>
      <c r="AC813" s="55"/>
      <c r="AD813" s="55"/>
      <c r="AE813" s="55"/>
      <c r="AF813" s="55"/>
      <c r="AG813" s="39"/>
      <c r="AH813" s="39"/>
      <c r="AI813" s="39"/>
      <c r="AJ813" s="55"/>
      <c r="AK813" s="55"/>
      <c r="AL813" s="55"/>
      <c r="AM813" s="55"/>
      <c r="AN813" s="55"/>
      <c r="AO813" s="55"/>
      <c r="AP813" s="39"/>
      <c r="AQ813" s="39"/>
      <c r="AR813" s="39"/>
      <c r="AS813" s="39"/>
      <c r="AT813" s="39"/>
      <c r="AU813" s="39"/>
      <c r="AV813" s="39"/>
      <c r="AW813" s="39"/>
      <c r="AX813" s="55"/>
      <c r="AY813" s="55"/>
      <c r="AZ813" s="55"/>
      <c r="BA813" s="39"/>
      <c r="BB813" s="6"/>
      <c r="BC813" s="10"/>
      <c r="BD813" s="6"/>
      <c r="BE813" s="10"/>
    </row>
    <row r="814" spans="19:57">
      <c r="S814" s="6"/>
      <c r="T814" s="6"/>
      <c r="U814" s="6"/>
      <c r="V814" s="6"/>
      <c r="W814" s="6"/>
      <c r="X814" s="6"/>
      <c r="Y814" s="6"/>
      <c r="AB814" s="55"/>
      <c r="AC814" s="55"/>
      <c r="AD814" s="55"/>
      <c r="AE814" s="55"/>
      <c r="AF814" s="55"/>
      <c r="AG814" s="39"/>
      <c r="AH814" s="39"/>
      <c r="AI814" s="39"/>
      <c r="AJ814" s="55"/>
      <c r="AK814" s="55"/>
      <c r="AL814" s="55"/>
      <c r="AM814" s="55"/>
      <c r="AN814" s="55"/>
      <c r="AO814" s="55"/>
      <c r="AP814" s="39"/>
      <c r="AQ814" s="39"/>
      <c r="AR814" s="39"/>
      <c r="AS814" s="39"/>
      <c r="AT814" s="39"/>
      <c r="AU814" s="39"/>
      <c r="AV814" s="39"/>
      <c r="AW814" s="39"/>
      <c r="AX814" s="55"/>
      <c r="AY814" s="55"/>
      <c r="AZ814" s="55"/>
      <c r="BA814" s="39"/>
      <c r="BB814" s="6"/>
      <c r="BC814" s="10"/>
      <c r="BD814" s="6"/>
      <c r="BE814" s="10"/>
    </row>
    <row r="815" spans="19:57">
      <c r="S815" s="6"/>
      <c r="T815" s="6"/>
      <c r="U815" s="6"/>
      <c r="V815" s="6"/>
      <c r="W815" s="6"/>
      <c r="X815" s="6"/>
      <c r="Y815" s="6"/>
      <c r="AB815" s="55"/>
      <c r="AC815" s="55"/>
      <c r="AD815" s="55"/>
      <c r="AE815" s="55"/>
      <c r="AF815" s="55"/>
      <c r="AG815" s="39"/>
      <c r="AH815" s="39"/>
      <c r="AI815" s="39"/>
      <c r="AJ815" s="55"/>
      <c r="AK815" s="55"/>
      <c r="AL815" s="55"/>
      <c r="AM815" s="55"/>
      <c r="AN815" s="55"/>
      <c r="AO815" s="55"/>
      <c r="AP815" s="39"/>
      <c r="AQ815" s="39"/>
      <c r="AR815" s="39"/>
      <c r="AS815" s="39"/>
      <c r="AT815" s="39"/>
      <c r="AU815" s="39"/>
      <c r="AV815" s="39"/>
      <c r="AW815" s="39"/>
      <c r="AX815" s="55"/>
      <c r="AY815" s="55"/>
      <c r="AZ815" s="55"/>
      <c r="BA815" s="39"/>
      <c r="BB815" s="6"/>
      <c r="BC815" s="10"/>
      <c r="BD815" s="6"/>
      <c r="BE815" s="10"/>
    </row>
    <row r="816" spans="19:57">
      <c r="S816" s="6"/>
      <c r="T816" s="6"/>
      <c r="U816" s="6"/>
      <c r="V816" s="6"/>
      <c r="W816" s="6"/>
      <c r="X816" s="6"/>
      <c r="Y816" s="6"/>
      <c r="AB816" s="55"/>
      <c r="AC816" s="55"/>
      <c r="AD816" s="55"/>
      <c r="AE816" s="55"/>
      <c r="AF816" s="55"/>
      <c r="AG816" s="39"/>
      <c r="AH816" s="39"/>
      <c r="AI816" s="39"/>
      <c r="AJ816" s="55"/>
      <c r="AK816" s="55"/>
      <c r="AL816" s="55"/>
      <c r="AM816" s="55"/>
      <c r="AN816" s="55"/>
      <c r="AO816" s="55"/>
      <c r="AP816" s="39"/>
      <c r="AQ816" s="39"/>
      <c r="AR816" s="39"/>
      <c r="AS816" s="39"/>
      <c r="AT816" s="39"/>
      <c r="AU816" s="39"/>
      <c r="AV816" s="39"/>
      <c r="AW816" s="39"/>
      <c r="AX816" s="55"/>
      <c r="AY816" s="55"/>
      <c r="AZ816" s="55"/>
      <c r="BA816" s="39"/>
      <c r="BB816" s="6"/>
      <c r="BC816" s="10"/>
      <c r="BD816" s="6"/>
      <c r="BE816" s="10"/>
    </row>
    <row r="817" spans="19:57">
      <c r="S817" s="6"/>
      <c r="T817" s="6"/>
      <c r="U817" s="6"/>
      <c r="V817" s="6"/>
      <c r="W817" s="6"/>
      <c r="X817" s="6"/>
      <c r="Y817" s="6"/>
      <c r="AB817" s="55"/>
      <c r="AC817" s="55"/>
      <c r="AD817" s="55"/>
      <c r="AE817" s="55"/>
      <c r="AF817" s="55"/>
      <c r="AG817" s="39"/>
      <c r="AH817" s="39"/>
      <c r="AI817" s="39"/>
      <c r="AJ817" s="55"/>
      <c r="AK817" s="55"/>
      <c r="AL817" s="55"/>
      <c r="AM817" s="55"/>
      <c r="AN817" s="55"/>
      <c r="AO817" s="55"/>
      <c r="AP817" s="39"/>
      <c r="AQ817" s="39"/>
      <c r="AR817" s="39"/>
      <c r="AS817" s="39"/>
      <c r="AT817" s="39"/>
      <c r="AU817" s="39"/>
      <c r="AV817" s="39"/>
      <c r="AW817" s="39"/>
      <c r="AX817" s="55"/>
      <c r="AY817" s="55"/>
      <c r="AZ817" s="55"/>
      <c r="BA817" s="39"/>
      <c r="BB817" s="6"/>
      <c r="BC817" s="10"/>
      <c r="BD817" s="6"/>
      <c r="BE817" s="10"/>
    </row>
    <row r="818" spans="19:57">
      <c r="S818" s="6"/>
      <c r="T818" s="6"/>
      <c r="U818" s="6"/>
      <c r="V818" s="6"/>
      <c r="W818" s="6"/>
      <c r="X818" s="6"/>
      <c r="Y818" s="6"/>
      <c r="AB818" s="55"/>
      <c r="AC818" s="55"/>
      <c r="AD818" s="55"/>
      <c r="AE818" s="55"/>
      <c r="AF818" s="55"/>
      <c r="AG818" s="39"/>
      <c r="AH818" s="39"/>
      <c r="AI818" s="39"/>
      <c r="AJ818" s="55"/>
      <c r="AK818" s="55"/>
      <c r="AL818" s="55"/>
      <c r="AM818" s="55"/>
      <c r="AN818" s="55"/>
      <c r="AO818" s="55"/>
      <c r="AP818" s="39"/>
      <c r="AQ818" s="39"/>
      <c r="AR818" s="39"/>
      <c r="AS818" s="39"/>
      <c r="AT818" s="39"/>
      <c r="AU818" s="39"/>
      <c r="AV818" s="39"/>
      <c r="AW818" s="39"/>
      <c r="AX818" s="55"/>
      <c r="AY818" s="55"/>
      <c r="AZ818" s="55"/>
      <c r="BA818" s="39"/>
      <c r="BB818" s="6"/>
      <c r="BC818" s="10"/>
      <c r="BD818" s="6"/>
      <c r="BE818" s="10"/>
    </row>
    <row r="819" spans="19:57">
      <c r="S819" s="6"/>
      <c r="T819" s="6"/>
      <c r="U819" s="6"/>
      <c r="V819" s="6"/>
      <c r="W819" s="6"/>
      <c r="X819" s="6"/>
      <c r="Y819" s="6"/>
      <c r="AB819" s="55"/>
      <c r="AC819" s="55"/>
      <c r="AD819" s="55"/>
      <c r="AE819" s="55"/>
      <c r="AF819" s="55"/>
      <c r="AG819" s="39"/>
      <c r="AH819" s="39"/>
      <c r="AI819" s="39"/>
      <c r="AJ819" s="55"/>
      <c r="AK819" s="55"/>
      <c r="AL819" s="55"/>
      <c r="AM819" s="55"/>
      <c r="AN819" s="55"/>
      <c r="AO819" s="55"/>
      <c r="AP819" s="39"/>
      <c r="AQ819" s="39"/>
      <c r="AR819" s="39"/>
      <c r="AS819" s="39"/>
      <c r="AT819" s="39"/>
      <c r="AU819" s="39"/>
      <c r="AV819" s="39"/>
      <c r="AW819" s="39"/>
      <c r="AX819" s="55"/>
      <c r="AY819" s="55"/>
      <c r="AZ819" s="55"/>
      <c r="BA819" s="39"/>
      <c r="BB819" s="6"/>
      <c r="BC819" s="10"/>
      <c r="BD819" s="6"/>
      <c r="BE819" s="10"/>
    </row>
    <row r="820" spans="19:57">
      <c r="S820" s="6"/>
      <c r="T820" s="6"/>
      <c r="U820" s="6"/>
      <c r="V820" s="6"/>
      <c r="W820" s="6"/>
      <c r="X820" s="6"/>
      <c r="Y820" s="6"/>
      <c r="AB820" s="55"/>
      <c r="AC820" s="55"/>
      <c r="AD820" s="55"/>
      <c r="AE820" s="55"/>
      <c r="AF820" s="55"/>
      <c r="AG820" s="39"/>
      <c r="AH820" s="39"/>
      <c r="AI820" s="39"/>
      <c r="AJ820" s="55"/>
      <c r="AK820" s="55"/>
      <c r="AL820" s="55"/>
      <c r="AM820" s="55"/>
      <c r="AN820" s="55"/>
      <c r="AO820" s="55"/>
      <c r="AP820" s="39"/>
      <c r="AQ820" s="39"/>
      <c r="AR820" s="39"/>
      <c r="AS820" s="39"/>
      <c r="AT820" s="39"/>
      <c r="AU820" s="39"/>
      <c r="AV820" s="39"/>
      <c r="AW820" s="39"/>
      <c r="AX820" s="55"/>
      <c r="AY820" s="55"/>
      <c r="AZ820" s="55"/>
      <c r="BA820" s="39"/>
      <c r="BB820" s="6"/>
      <c r="BC820" s="10"/>
      <c r="BD820" s="6"/>
      <c r="BE820" s="10"/>
    </row>
    <row r="821" spans="19:57">
      <c r="S821" s="6"/>
      <c r="T821" s="6"/>
      <c r="U821" s="6"/>
      <c r="V821" s="6"/>
      <c r="W821" s="6"/>
      <c r="X821" s="6"/>
      <c r="Y821" s="6"/>
      <c r="AB821" s="55"/>
      <c r="AC821" s="55"/>
      <c r="AD821" s="55"/>
      <c r="AE821" s="55"/>
      <c r="AF821" s="55"/>
      <c r="AG821" s="39"/>
      <c r="AH821" s="39"/>
      <c r="AI821" s="39"/>
      <c r="AJ821" s="55"/>
      <c r="AK821" s="55"/>
      <c r="AL821" s="55"/>
      <c r="AM821" s="55"/>
      <c r="AN821" s="55"/>
      <c r="AO821" s="55"/>
      <c r="AP821" s="39"/>
      <c r="AQ821" s="39"/>
      <c r="AR821" s="39"/>
      <c r="AS821" s="39"/>
      <c r="AT821" s="39"/>
      <c r="AU821" s="39"/>
      <c r="AV821" s="39"/>
      <c r="AW821" s="39"/>
      <c r="AX821" s="55"/>
      <c r="AY821" s="55"/>
      <c r="AZ821" s="55"/>
      <c r="BA821" s="39"/>
      <c r="BB821" s="6"/>
      <c r="BC821" s="10"/>
      <c r="BD821" s="6"/>
      <c r="BE821" s="10"/>
    </row>
    <row r="822" spans="19:57">
      <c r="S822" s="6"/>
      <c r="T822" s="6"/>
      <c r="U822" s="6"/>
      <c r="V822" s="6"/>
      <c r="W822" s="6"/>
      <c r="X822" s="6"/>
      <c r="Y822" s="6"/>
      <c r="AB822" s="55"/>
      <c r="AC822" s="55"/>
      <c r="AD822" s="55"/>
      <c r="AE822" s="55"/>
      <c r="AF822" s="55"/>
      <c r="AG822" s="39"/>
      <c r="AH822" s="39"/>
      <c r="AI822" s="39"/>
      <c r="AJ822" s="55"/>
      <c r="AK822" s="55"/>
      <c r="AL822" s="55"/>
      <c r="AM822" s="55"/>
      <c r="AN822" s="55"/>
      <c r="AO822" s="55"/>
      <c r="AP822" s="39"/>
      <c r="AQ822" s="39"/>
      <c r="AR822" s="39"/>
      <c r="AS822" s="39"/>
      <c r="AT822" s="39"/>
      <c r="AU822" s="39"/>
      <c r="AV822" s="39"/>
      <c r="AW822" s="39"/>
      <c r="AX822" s="55"/>
      <c r="AY822" s="55"/>
      <c r="AZ822" s="55"/>
      <c r="BA822" s="39"/>
      <c r="BB822" s="6"/>
      <c r="BC822" s="10"/>
      <c r="BD822" s="6"/>
      <c r="BE822" s="10"/>
    </row>
    <row r="823" spans="19:57">
      <c r="S823" s="6"/>
      <c r="T823" s="6"/>
      <c r="U823" s="6"/>
      <c r="V823" s="6"/>
      <c r="W823" s="6"/>
      <c r="X823" s="6"/>
      <c r="Y823" s="6"/>
      <c r="AB823" s="55"/>
      <c r="AC823" s="55"/>
      <c r="AD823" s="55"/>
      <c r="AE823" s="55"/>
      <c r="AF823" s="55"/>
      <c r="AG823" s="39"/>
      <c r="AH823" s="39"/>
      <c r="AI823" s="39"/>
      <c r="AJ823" s="55"/>
      <c r="AK823" s="55"/>
      <c r="AL823" s="55"/>
      <c r="AM823" s="55"/>
      <c r="AN823" s="55"/>
      <c r="AO823" s="55"/>
      <c r="AP823" s="39"/>
      <c r="AQ823" s="39"/>
      <c r="AR823" s="39"/>
      <c r="AS823" s="39"/>
      <c r="AT823" s="39"/>
      <c r="AU823" s="39"/>
      <c r="AV823" s="39"/>
      <c r="AW823" s="39"/>
      <c r="AX823" s="55"/>
      <c r="AY823" s="55"/>
      <c r="AZ823" s="55"/>
      <c r="BA823" s="39"/>
      <c r="BB823" s="6"/>
      <c r="BC823" s="10"/>
      <c r="BD823" s="6"/>
      <c r="BE823" s="10"/>
    </row>
    <row r="824" spans="19:57">
      <c r="S824" s="6"/>
      <c r="T824" s="6"/>
      <c r="U824" s="6"/>
      <c r="V824" s="6"/>
      <c r="W824" s="6"/>
      <c r="X824" s="6"/>
      <c r="Y824" s="6"/>
      <c r="AB824" s="55"/>
      <c r="AC824" s="55"/>
      <c r="AD824" s="55"/>
      <c r="AE824" s="55"/>
      <c r="AF824" s="55"/>
      <c r="AG824" s="39"/>
      <c r="AH824" s="39"/>
      <c r="AI824" s="39"/>
      <c r="AJ824" s="55"/>
      <c r="AK824" s="55"/>
      <c r="AL824" s="55"/>
      <c r="AM824" s="55"/>
      <c r="AN824" s="55"/>
      <c r="AO824" s="55"/>
      <c r="AP824" s="39"/>
      <c r="AQ824" s="39"/>
      <c r="AR824" s="39"/>
      <c r="AS824" s="39"/>
      <c r="AT824" s="39"/>
      <c r="AU824" s="39"/>
      <c r="AV824" s="39"/>
      <c r="AW824" s="39"/>
      <c r="AX824" s="55"/>
      <c r="AY824" s="55"/>
      <c r="AZ824" s="55"/>
      <c r="BA824" s="39"/>
      <c r="BB824" s="6"/>
      <c r="BC824" s="10"/>
      <c r="BD824" s="6"/>
      <c r="BE824" s="10"/>
    </row>
    <row r="825" spans="19:57">
      <c r="S825" s="6"/>
      <c r="T825" s="6"/>
      <c r="U825" s="6"/>
      <c r="V825" s="6"/>
      <c r="W825" s="6"/>
      <c r="X825" s="6"/>
      <c r="Y825" s="6"/>
      <c r="AB825" s="55"/>
      <c r="AC825" s="55"/>
      <c r="AD825" s="55"/>
      <c r="AE825" s="55"/>
      <c r="AF825" s="55"/>
      <c r="AG825" s="39"/>
      <c r="AH825" s="39"/>
      <c r="AI825" s="39"/>
      <c r="AJ825" s="55"/>
      <c r="AK825" s="55"/>
      <c r="AL825" s="55"/>
      <c r="AM825" s="55"/>
      <c r="AN825" s="55"/>
      <c r="AO825" s="55"/>
      <c r="AP825" s="39"/>
      <c r="AQ825" s="39"/>
      <c r="AR825" s="39"/>
      <c r="AS825" s="39"/>
      <c r="AT825" s="39"/>
      <c r="AU825" s="39"/>
      <c r="AV825" s="39"/>
      <c r="AW825" s="39"/>
      <c r="AX825" s="55"/>
      <c r="AY825" s="55"/>
      <c r="AZ825" s="55"/>
      <c r="BA825" s="39"/>
      <c r="BB825" s="6"/>
      <c r="BC825" s="10"/>
      <c r="BD825" s="6"/>
      <c r="BE825" s="10"/>
    </row>
    <row r="826" spans="19:57">
      <c r="S826" s="6"/>
      <c r="T826" s="6"/>
      <c r="U826" s="6"/>
      <c r="V826" s="6"/>
      <c r="W826" s="6"/>
      <c r="X826" s="6"/>
      <c r="Y826" s="6"/>
      <c r="AB826" s="55"/>
      <c r="AC826" s="55"/>
      <c r="AD826" s="55"/>
      <c r="AE826" s="55"/>
      <c r="AF826" s="55"/>
      <c r="AG826" s="39"/>
      <c r="AH826" s="39"/>
      <c r="AI826" s="39"/>
      <c r="AJ826" s="55"/>
      <c r="AK826" s="55"/>
      <c r="AL826" s="55"/>
      <c r="AM826" s="55"/>
      <c r="AN826" s="55"/>
      <c r="AO826" s="55"/>
      <c r="AP826" s="39"/>
      <c r="AQ826" s="39"/>
      <c r="AR826" s="39"/>
      <c r="AS826" s="39"/>
      <c r="AT826" s="39"/>
      <c r="AU826" s="39"/>
      <c r="AV826" s="39"/>
      <c r="AW826" s="39"/>
      <c r="AX826" s="55"/>
      <c r="AY826" s="55"/>
      <c r="AZ826" s="55"/>
      <c r="BA826" s="39"/>
      <c r="BB826" s="6"/>
      <c r="BC826" s="10"/>
      <c r="BD826" s="6"/>
      <c r="BE826" s="10"/>
    </row>
    <row r="827" spans="19:57">
      <c r="S827" s="6"/>
      <c r="T827" s="6"/>
      <c r="U827" s="6"/>
      <c r="V827" s="6"/>
      <c r="W827" s="6"/>
      <c r="X827" s="6"/>
      <c r="Y827" s="6"/>
      <c r="AB827" s="55"/>
      <c r="AC827" s="55"/>
      <c r="AD827" s="55"/>
      <c r="AE827" s="55"/>
      <c r="AF827" s="55"/>
      <c r="AG827" s="39"/>
      <c r="AH827" s="39"/>
      <c r="AI827" s="39"/>
      <c r="AJ827" s="55"/>
      <c r="AK827" s="55"/>
      <c r="AL827" s="55"/>
      <c r="AM827" s="55"/>
      <c r="AN827" s="55"/>
      <c r="AO827" s="55"/>
      <c r="AP827" s="39"/>
      <c r="AQ827" s="39"/>
      <c r="AR827" s="39"/>
      <c r="AS827" s="39"/>
      <c r="AT827" s="39"/>
      <c r="AU827" s="39"/>
      <c r="AV827" s="39"/>
      <c r="AW827" s="39"/>
      <c r="AX827" s="55"/>
      <c r="AY827" s="55"/>
      <c r="AZ827" s="55"/>
      <c r="BA827" s="39"/>
      <c r="BB827" s="6"/>
      <c r="BC827" s="10"/>
      <c r="BD827" s="6"/>
      <c r="BE827" s="10"/>
    </row>
    <row r="828" spans="19:57">
      <c r="S828" s="6"/>
      <c r="T828" s="6"/>
      <c r="U828" s="6"/>
      <c r="V828" s="6"/>
      <c r="W828" s="6"/>
      <c r="X828" s="6"/>
      <c r="Y828" s="6"/>
      <c r="AB828" s="55"/>
      <c r="AC828" s="55"/>
      <c r="AD828" s="55"/>
      <c r="AE828" s="55"/>
      <c r="AF828" s="55"/>
      <c r="AG828" s="39"/>
      <c r="AH828" s="39"/>
      <c r="AI828" s="39"/>
      <c r="AJ828" s="55"/>
      <c r="AK828" s="55"/>
      <c r="AL828" s="55"/>
      <c r="AM828" s="55"/>
      <c r="AN828" s="55"/>
      <c r="AO828" s="55"/>
      <c r="AP828" s="39"/>
      <c r="AQ828" s="39"/>
      <c r="AR828" s="39"/>
      <c r="AS828" s="39"/>
      <c r="AT828" s="39"/>
      <c r="AU828" s="39"/>
      <c r="AV828" s="39"/>
      <c r="AW828" s="39"/>
      <c r="AX828" s="55"/>
      <c r="AY828" s="55"/>
      <c r="AZ828" s="55"/>
      <c r="BA828" s="39"/>
      <c r="BB828" s="6"/>
      <c r="BC828" s="10"/>
      <c r="BD828" s="6"/>
      <c r="BE828" s="10"/>
    </row>
    <row r="829" spans="19:57">
      <c r="S829" s="6"/>
      <c r="T829" s="6"/>
      <c r="U829" s="6"/>
      <c r="V829" s="6"/>
      <c r="W829" s="6"/>
      <c r="X829" s="6"/>
      <c r="Y829" s="6"/>
      <c r="AB829" s="55"/>
      <c r="AC829" s="55"/>
      <c r="AD829" s="55"/>
      <c r="AE829" s="55"/>
      <c r="AF829" s="55"/>
      <c r="AG829" s="39"/>
      <c r="AH829" s="39"/>
      <c r="AI829" s="39"/>
      <c r="AJ829" s="55"/>
      <c r="AK829" s="55"/>
      <c r="AL829" s="55"/>
      <c r="AM829" s="55"/>
      <c r="AN829" s="55"/>
      <c r="AO829" s="55"/>
      <c r="AP829" s="39"/>
      <c r="AQ829" s="39"/>
      <c r="AR829" s="39"/>
      <c r="AS829" s="39"/>
      <c r="AT829" s="39"/>
      <c r="AU829" s="39"/>
      <c r="AV829" s="39"/>
      <c r="AW829" s="39"/>
      <c r="AX829" s="55"/>
      <c r="AY829" s="55"/>
      <c r="AZ829" s="55"/>
      <c r="BA829" s="39"/>
      <c r="BB829" s="6"/>
      <c r="BC829" s="10"/>
      <c r="BD829" s="6"/>
      <c r="BE829" s="10"/>
    </row>
    <row r="830" spans="19:57">
      <c r="S830" s="6"/>
      <c r="T830" s="6"/>
      <c r="U830" s="6"/>
      <c r="V830" s="6"/>
      <c r="W830" s="6"/>
      <c r="X830" s="6"/>
      <c r="Y830" s="6"/>
      <c r="AB830" s="55"/>
      <c r="AC830" s="55"/>
      <c r="AD830" s="55"/>
      <c r="AE830" s="55"/>
      <c r="AF830" s="55"/>
      <c r="AG830" s="39"/>
      <c r="AH830" s="39"/>
      <c r="AI830" s="39"/>
      <c r="AJ830" s="55"/>
      <c r="AK830" s="55"/>
      <c r="AL830" s="55"/>
      <c r="AM830" s="55"/>
      <c r="AN830" s="55"/>
      <c r="AO830" s="55"/>
      <c r="AP830" s="39"/>
      <c r="AQ830" s="39"/>
      <c r="AR830" s="39"/>
      <c r="AS830" s="39"/>
      <c r="AT830" s="39"/>
      <c r="AU830" s="39"/>
      <c r="AV830" s="39"/>
      <c r="AW830" s="39"/>
      <c r="AX830" s="55"/>
      <c r="AY830" s="55"/>
      <c r="AZ830" s="55"/>
      <c r="BA830" s="39"/>
      <c r="BB830" s="6"/>
      <c r="BC830" s="10"/>
      <c r="BD830" s="6"/>
      <c r="BE830" s="10"/>
    </row>
    <row r="831" spans="19:57">
      <c r="S831" s="6"/>
      <c r="T831" s="6"/>
      <c r="U831" s="6"/>
      <c r="V831" s="6"/>
      <c r="W831" s="6"/>
      <c r="X831" s="6"/>
      <c r="Y831" s="6"/>
      <c r="AB831" s="55"/>
      <c r="AC831" s="55"/>
      <c r="AD831" s="55"/>
      <c r="AE831" s="55"/>
      <c r="AF831" s="55"/>
      <c r="AG831" s="39"/>
      <c r="AH831" s="39"/>
      <c r="AI831" s="39"/>
      <c r="AJ831" s="55"/>
      <c r="AK831" s="55"/>
      <c r="AL831" s="55"/>
      <c r="AM831" s="55"/>
      <c r="AN831" s="55"/>
      <c r="AO831" s="55"/>
      <c r="AP831" s="39"/>
      <c r="AQ831" s="39"/>
      <c r="AR831" s="39"/>
      <c r="AS831" s="39"/>
      <c r="AT831" s="39"/>
      <c r="AU831" s="39"/>
      <c r="AV831" s="39"/>
      <c r="AW831" s="39"/>
      <c r="AX831" s="55"/>
      <c r="AY831" s="55"/>
      <c r="AZ831" s="55"/>
      <c r="BA831" s="39"/>
      <c r="BB831" s="6"/>
      <c r="BC831" s="10"/>
      <c r="BD831" s="6"/>
      <c r="BE831" s="10"/>
    </row>
    <row r="832" spans="19:57">
      <c r="S832" s="6"/>
      <c r="T832" s="6"/>
      <c r="U832" s="6"/>
      <c r="V832" s="6"/>
      <c r="W832" s="6"/>
      <c r="X832" s="6"/>
      <c r="Y832" s="6"/>
      <c r="AB832" s="55"/>
      <c r="AC832" s="55"/>
      <c r="AD832" s="55"/>
      <c r="AE832" s="55"/>
      <c r="AF832" s="55"/>
      <c r="AG832" s="39"/>
      <c r="AH832" s="39"/>
      <c r="AI832" s="39"/>
      <c r="AJ832" s="55"/>
      <c r="AK832" s="55"/>
      <c r="AL832" s="55"/>
      <c r="AM832" s="55"/>
      <c r="AN832" s="55"/>
      <c r="AO832" s="55"/>
      <c r="AP832" s="39"/>
      <c r="AQ832" s="39"/>
      <c r="AR832" s="39"/>
      <c r="AS832" s="39"/>
      <c r="AT832" s="39"/>
      <c r="AU832" s="39"/>
      <c r="AV832" s="39"/>
      <c r="AW832" s="39"/>
      <c r="AX832" s="55"/>
      <c r="AY832" s="55"/>
      <c r="AZ832" s="55"/>
      <c r="BA832" s="39"/>
      <c r="BB832" s="6"/>
      <c r="BC832" s="10"/>
      <c r="BD832" s="6"/>
      <c r="BE832" s="10"/>
    </row>
    <row r="833" spans="19:57">
      <c r="S833" s="6"/>
      <c r="T833" s="6"/>
      <c r="U833" s="6"/>
      <c r="V833" s="6"/>
      <c r="W833" s="6"/>
      <c r="X833" s="6"/>
      <c r="Y833" s="6"/>
      <c r="AB833" s="55"/>
      <c r="AC833" s="55"/>
      <c r="AD833" s="55"/>
      <c r="AE833" s="55"/>
      <c r="AF833" s="55"/>
      <c r="AG833" s="39"/>
      <c r="AH833" s="39"/>
      <c r="AI833" s="39"/>
      <c r="AJ833" s="55"/>
      <c r="AK833" s="55"/>
      <c r="AL833" s="55"/>
      <c r="AM833" s="55"/>
      <c r="AN833" s="55"/>
      <c r="AO833" s="55"/>
      <c r="AP833" s="39"/>
      <c r="AQ833" s="39"/>
      <c r="AR833" s="39"/>
      <c r="AS833" s="39"/>
      <c r="AT833" s="39"/>
      <c r="AU833" s="39"/>
      <c r="AV833" s="39"/>
      <c r="AW833" s="39"/>
      <c r="AX833" s="55"/>
      <c r="AY833" s="55"/>
      <c r="AZ833" s="55"/>
      <c r="BA833" s="39"/>
      <c r="BB833" s="6"/>
      <c r="BC833" s="10"/>
      <c r="BD833" s="6"/>
      <c r="BE833" s="10"/>
    </row>
    <row r="834" spans="19:57">
      <c r="S834" s="6"/>
      <c r="T834" s="6"/>
      <c r="U834" s="6"/>
      <c r="V834" s="6"/>
      <c r="W834" s="6"/>
      <c r="X834" s="6"/>
      <c r="Y834" s="6"/>
      <c r="AB834" s="55"/>
      <c r="AC834" s="55"/>
      <c r="AD834" s="55"/>
      <c r="AE834" s="55"/>
      <c r="AF834" s="55"/>
      <c r="AG834" s="39"/>
      <c r="AH834" s="39"/>
      <c r="AI834" s="39"/>
      <c r="AJ834" s="55"/>
      <c r="AK834" s="55"/>
      <c r="AL834" s="55"/>
      <c r="AM834" s="55"/>
      <c r="AN834" s="55"/>
      <c r="AO834" s="55"/>
      <c r="AP834" s="39"/>
      <c r="AQ834" s="39"/>
      <c r="AR834" s="39"/>
      <c r="AS834" s="39"/>
      <c r="AT834" s="39"/>
      <c r="AU834" s="39"/>
      <c r="AV834" s="39"/>
      <c r="AW834" s="39"/>
      <c r="AX834" s="55"/>
      <c r="AY834" s="55"/>
      <c r="AZ834" s="55"/>
      <c r="BA834" s="39"/>
      <c r="BB834" s="6"/>
      <c r="BC834" s="10"/>
      <c r="BD834" s="6"/>
      <c r="BE834" s="10"/>
    </row>
    <row r="835" spans="19:57">
      <c r="S835" s="6"/>
      <c r="T835" s="6"/>
      <c r="U835" s="6"/>
      <c r="V835" s="6"/>
      <c r="W835" s="6"/>
      <c r="X835" s="6"/>
      <c r="Y835" s="6"/>
      <c r="AB835" s="55"/>
      <c r="AC835" s="55"/>
      <c r="AD835" s="55"/>
      <c r="AE835" s="55"/>
      <c r="AF835" s="55"/>
      <c r="AG835" s="39"/>
      <c r="AH835" s="39"/>
      <c r="AI835" s="39"/>
      <c r="AJ835" s="55"/>
      <c r="AK835" s="55"/>
      <c r="AL835" s="55"/>
      <c r="AM835" s="55"/>
      <c r="AN835" s="55"/>
      <c r="AO835" s="55"/>
      <c r="AP835" s="39"/>
      <c r="AQ835" s="39"/>
      <c r="AR835" s="39"/>
      <c r="AS835" s="39"/>
      <c r="AT835" s="39"/>
      <c r="AU835" s="39"/>
      <c r="AV835" s="39"/>
      <c r="AW835" s="39"/>
      <c r="AX835" s="55"/>
      <c r="AY835" s="55"/>
      <c r="AZ835" s="55"/>
      <c r="BA835" s="39"/>
      <c r="BB835" s="6"/>
      <c r="BC835" s="10"/>
      <c r="BD835" s="6"/>
      <c r="BE835" s="10"/>
    </row>
    <row r="836" spans="19:57">
      <c r="S836" s="6"/>
      <c r="T836" s="6"/>
      <c r="U836" s="6"/>
      <c r="V836" s="6"/>
      <c r="W836" s="6"/>
      <c r="X836" s="6"/>
      <c r="Y836" s="6"/>
      <c r="AB836" s="55"/>
      <c r="AC836" s="55"/>
      <c r="AD836" s="55"/>
      <c r="AE836" s="55"/>
      <c r="AF836" s="55"/>
      <c r="AG836" s="39"/>
      <c r="AH836" s="39"/>
      <c r="AI836" s="39"/>
      <c r="AJ836" s="55"/>
      <c r="AK836" s="55"/>
      <c r="AL836" s="55"/>
      <c r="AM836" s="55"/>
      <c r="AN836" s="55"/>
      <c r="AO836" s="55"/>
      <c r="AP836" s="39"/>
      <c r="AQ836" s="39"/>
      <c r="AR836" s="39"/>
      <c r="AS836" s="39"/>
      <c r="AT836" s="39"/>
      <c r="AU836" s="39"/>
      <c r="AV836" s="39"/>
      <c r="AW836" s="39"/>
      <c r="AX836" s="55"/>
      <c r="AY836" s="55"/>
      <c r="AZ836" s="55"/>
      <c r="BA836" s="39"/>
      <c r="BB836" s="6"/>
      <c r="BC836" s="10"/>
      <c r="BD836" s="6"/>
      <c r="BE836" s="10"/>
    </row>
    <row r="837" spans="19:57">
      <c r="S837" s="6"/>
      <c r="T837" s="6"/>
      <c r="U837" s="6"/>
      <c r="V837" s="6"/>
      <c r="W837" s="6"/>
      <c r="X837" s="6"/>
      <c r="Y837" s="6"/>
      <c r="AB837" s="55"/>
      <c r="AC837" s="55"/>
      <c r="AD837" s="55"/>
      <c r="AE837" s="55"/>
      <c r="AF837" s="55"/>
      <c r="AG837" s="39"/>
      <c r="AH837" s="39"/>
      <c r="AI837" s="39"/>
      <c r="AJ837" s="55"/>
      <c r="AK837" s="55"/>
      <c r="AL837" s="55"/>
      <c r="AM837" s="55"/>
      <c r="AN837" s="55"/>
      <c r="AO837" s="55"/>
      <c r="AP837" s="39"/>
      <c r="AQ837" s="39"/>
      <c r="AR837" s="39"/>
      <c r="AS837" s="39"/>
      <c r="AT837" s="39"/>
      <c r="AU837" s="39"/>
      <c r="AV837" s="39"/>
      <c r="AW837" s="39"/>
      <c r="AX837" s="55"/>
      <c r="AY837" s="55"/>
      <c r="AZ837" s="55"/>
      <c r="BA837" s="39"/>
      <c r="BB837" s="6"/>
      <c r="BC837" s="10"/>
      <c r="BD837" s="6"/>
      <c r="BE837" s="10"/>
    </row>
    <row r="838" spans="19:57">
      <c r="S838" s="6"/>
      <c r="T838" s="6"/>
      <c r="U838" s="6"/>
      <c r="V838" s="6"/>
      <c r="W838" s="6"/>
      <c r="X838" s="6"/>
      <c r="Y838" s="6"/>
      <c r="AB838" s="55"/>
      <c r="AC838" s="55"/>
      <c r="AD838" s="55"/>
      <c r="AE838" s="55"/>
      <c r="AF838" s="55"/>
      <c r="AG838" s="39"/>
      <c r="AH838" s="39"/>
      <c r="AI838" s="39"/>
      <c r="AJ838" s="55"/>
      <c r="AK838" s="55"/>
      <c r="AL838" s="55"/>
      <c r="AM838" s="55"/>
      <c r="AN838" s="55"/>
      <c r="AO838" s="55"/>
      <c r="AP838" s="39"/>
      <c r="AQ838" s="39"/>
      <c r="AR838" s="39"/>
      <c r="AS838" s="39"/>
      <c r="AT838" s="39"/>
      <c r="AU838" s="39"/>
      <c r="AV838" s="39"/>
      <c r="AW838" s="39"/>
      <c r="AX838" s="55"/>
      <c r="AY838" s="55"/>
      <c r="AZ838" s="55"/>
      <c r="BA838" s="39"/>
      <c r="BB838" s="6"/>
      <c r="BC838" s="10"/>
      <c r="BD838" s="6"/>
      <c r="BE838" s="10"/>
    </row>
    <row r="839" spans="19:57">
      <c r="S839" s="6"/>
      <c r="T839" s="6"/>
      <c r="U839" s="6"/>
      <c r="V839" s="6"/>
      <c r="W839" s="6"/>
      <c r="X839" s="6"/>
      <c r="Y839" s="6"/>
      <c r="AB839" s="55"/>
      <c r="AC839" s="55"/>
      <c r="AD839" s="55"/>
      <c r="AE839" s="55"/>
      <c r="AF839" s="55"/>
      <c r="AG839" s="39"/>
      <c r="AH839" s="39"/>
      <c r="AI839" s="39"/>
      <c r="AJ839" s="55"/>
      <c r="AK839" s="55"/>
      <c r="AL839" s="55"/>
      <c r="AM839" s="55"/>
      <c r="AN839" s="55"/>
      <c r="AO839" s="55"/>
      <c r="AP839" s="39"/>
      <c r="AQ839" s="39"/>
      <c r="AR839" s="39"/>
      <c r="AS839" s="39"/>
      <c r="AT839" s="39"/>
      <c r="AU839" s="39"/>
      <c r="AV839" s="39"/>
      <c r="AW839" s="39"/>
      <c r="AX839" s="55"/>
      <c r="AY839" s="55"/>
      <c r="AZ839" s="55"/>
      <c r="BA839" s="39"/>
      <c r="BB839" s="6"/>
      <c r="BC839" s="10"/>
      <c r="BD839" s="6"/>
      <c r="BE839" s="10"/>
    </row>
    <row r="840" spans="19:57">
      <c r="S840" s="6"/>
      <c r="T840" s="6"/>
      <c r="U840" s="6"/>
      <c r="V840" s="6"/>
      <c r="W840" s="6"/>
      <c r="X840" s="6"/>
      <c r="Y840" s="6"/>
      <c r="AB840" s="55"/>
      <c r="AC840" s="55"/>
      <c r="AD840" s="55"/>
      <c r="AE840" s="55"/>
      <c r="AF840" s="55"/>
      <c r="AG840" s="39"/>
      <c r="AH840" s="39"/>
      <c r="AI840" s="39"/>
      <c r="AJ840" s="55"/>
      <c r="AK840" s="55"/>
      <c r="AL840" s="55"/>
      <c r="AM840" s="55"/>
      <c r="AN840" s="55"/>
      <c r="AO840" s="55"/>
      <c r="AP840" s="39"/>
      <c r="AQ840" s="39"/>
      <c r="AR840" s="39"/>
      <c r="AS840" s="39"/>
      <c r="AT840" s="39"/>
      <c r="AU840" s="39"/>
      <c r="AV840" s="39"/>
      <c r="AW840" s="39"/>
      <c r="AX840" s="55"/>
      <c r="AY840" s="55"/>
      <c r="AZ840" s="55"/>
      <c r="BA840" s="39"/>
      <c r="BB840" s="6"/>
      <c r="BC840" s="10"/>
      <c r="BD840" s="6"/>
      <c r="BE840" s="10"/>
    </row>
    <row r="841" spans="19:57">
      <c r="S841" s="6"/>
      <c r="T841" s="6"/>
      <c r="U841" s="6"/>
      <c r="V841" s="6"/>
      <c r="W841" s="6"/>
      <c r="X841" s="6"/>
      <c r="Y841" s="6"/>
      <c r="AB841" s="55"/>
      <c r="AC841" s="55"/>
      <c r="AD841" s="55"/>
      <c r="AE841" s="55"/>
      <c r="AF841" s="55"/>
      <c r="AG841" s="39"/>
      <c r="AH841" s="39"/>
      <c r="AI841" s="39"/>
      <c r="AJ841" s="55"/>
      <c r="AK841" s="55"/>
      <c r="AL841" s="55"/>
      <c r="AM841" s="55"/>
      <c r="AN841" s="55"/>
      <c r="AO841" s="55"/>
      <c r="AP841" s="39"/>
      <c r="AQ841" s="39"/>
      <c r="AR841" s="39"/>
      <c r="AS841" s="39"/>
      <c r="AT841" s="39"/>
      <c r="AU841" s="39"/>
      <c r="AV841" s="39"/>
      <c r="AW841" s="39"/>
      <c r="AX841" s="55"/>
      <c r="AY841" s="55"/>
      <c r="AZ841" s="55"/>
      <c r="BA841" s="39"/>
      <c r="BB841" s="6"/>
      <c r="BC841" s="10"/>
      <c r="BD841" s="6"/>
      <c r="BE841" s="10"/>
    </row>
    <row r="842" spans="19:57">
      <c r="S842" s="6"/>
      <c r="T842" s="6"/>
      <c r="U842" s="6"/>
      <c r="V842" s="6"/>
      <c r="W842" s="6"/>
      <c r="X842" s="6"/>
      <c r="Y842" s="6"/>
      <c r="AB842" s="55"/>
      <c r="AC842" s="55"/>
      <c r="AD842" s="55"/>
      <c r="AE842" s="55"/>
      <c r="AF842" s="55"/>
      <c r="AG842" s="39"/>
      <c r="AH842" s="39"/>
      <c r="AI842" s="39"/>
      <c r="AJ842" s="55"/>
      <c r="AK842" s="55"/>
      <c r="AL842" s="55"/>
      <c r="AM842" s="55"/>
      <c r="AN842" s="55"/>
      <c r="AO842" s="55"/>
      <c r="AP842" s="39"/>
      <c r="AQ842" s="39"/>
      <c r="AR842" s="39"/>
      <c r="AS842" s="39"/>
      <c r="AT842" s="39"/>
      <c r="AU842" s="39"/>
      <c r="AV842" s="39"/>
      <c r="AW842" s="39"/>
      <c r="AX842" s="55"/>
      <c r="AY842" s="55"/>
      <c r="AZ842" s="55"/>
      <c r="BA842" s="39"/>
      <c r="BB842" s="6"/>
      <c r="BC842" s="10"/>
      <c r="BD842" s="6"/>
      <c r="BE842" s="10"/>
    </row>
    <row r="843" spans="19:57">
      <c r="S843" s="6"/>
      <c r="T843" s="6"/>
      <c r="U843" s="6"/>
      <c r="V843" s="6"/>
      <c r="W843" s="6"/>
      <c r="X843" s="6"/>
      <c r="Y843" s="6"/>
      <c r="AB843" s="55"/>
      <c r="AC843" s="55"/>
      <c r="AD843" s="55"/>
      <c r="AE843" s="55"/>
      <c r="AF843" s="55"/>
      <c r="AG843" s="39"/>
      <c r="AH843" s="39"/>
      <c r="AI843" s="39"/>
      <c r="AJ843" s="55"/>
      <c r="AK843" s="55"/>
      <c r="AL843" s="55"/>
      <c r="AM843" s="55"/>
      <c r="AN843" s="55"/>
      <c r="AO843" s="55"/>
      <c r="AP843" s="39"/>
      <c r="AQ843" s="39"/>
      <c r="AR843" s="39"/>
      <c r="AS843" s="39"/>
      <c r="AT843" s="39"/>
      <c r="AU843" s="39"/>
      <c r="AV843" s="39"/>
      <c r="AW843" s="39"/>
      <c r="AX843" s="55"/>
      <c r="AY843" s="55"/>
      <c r="AZ843" s="55"/>
      <c r="BA843" s="39"/>
      <c r="BB843" s="6"/>
      <c r="BC843" s="10"/>
      <c r="BD843" s="6"/>
      <c r="BE843" s="10"/>
    </row>
    <row r="844" spans="19:57">
      <c r="S844" s="6"/>
      <c r="T844" s="6"/>
      <c r="U844" s="6"/>
      <c r="V844" s="6"/>
      <c r="W844" s="6"/>
      <c r="X844" s="6"/>
      <c r="Y844" s="6"/>
      <c r="AB844" s="55"/>
      <c r="AC844" s="55"/>
      <c r="AD844" s="55"/>
      <c r="AE844" s="55"/>
      <c r="AF844" s="55"/>
      <c r="AG844" s="39"/>
      <c r="AH844" s="39"/>
      <c r="AI844" s="39"/>
      <c r="AJ844" s="55"/>
      <c r="AK844" s="55"/>
      <c r="AL844" s="55"/>
      <c r="AM844" s="55"/>
      <c r="AN844" s="55"/>
      <c r="AO844" s="55"/>
      <c r="AP844" s="39"/>
      <c r="AQ844" s="39"/>
      <c r="AR844" s="39"/>
      <c r="AS844" s="39"/>
      <c r="AT844" s="39"/>
      <c r="AU844" s="39"/>
      <c r="AV844" s="39"/>
      <c r="AW844" s="39"/>
      <c r="AX844" s="55"/>
      <c r="AY844" s="55"/>
      <c r="AZ844" s="55"/>
      <c r="BA844" s="39"/>
      <c r="BB844" s="6"/>
      <c r="BC844" s="10"/>
      <c r="BD844" s="6"/>
      <c r="BE844" s="10"/>
    </row>
    <row r="845" spans="19:57">
      <c r="S845" s="6"/>
      <c r="T845" s="6"/>
      <c r="U845" s="6"/>
      <c r="V845" s="6"/>
      <c r="W845" s="6"/>
      <c r="X845" s="6"/>
      <c r="Y845" s="6"/>
      <c r="AB845" s="55"/>
      <c r="AC845" s="55"/>
      <c r="AD845" s="55"/>
      <c r="AE845" s="55"/>
      <c r="AF845" s="55"/>
      <c r="AG845" s="39"/>
      <c r="AH845" s="39"/>
      <c r="AI845" s="39"/>
      <c r="AJ845" s="55"/>
      <c r="AK845" s="55"/>
      <c r="AL845" s="55"/>
      <c r="AM845" s="55"/>
      <c r="AN845" s="55"/>
      <c r="AO845" s="55"/>
      <c r="AP845" s="39"/>
      <c r="AQ845" s="39"/>
      <c r="AR845" s="39"/>
      <c r="AS845" s="39"/>
      <c r="AT845" s="39"/>
      <c r="AU845" s="39"/>
      <c r="AV845" s="39"/>
      <c r="AW845" s="39"/>
      <c r="AX845" s="55"/>
      <c r="AY845" s="55"/>
      <c r="AZ845" s="55"/>
      <c r="BA845" s="39"/>
      <c r="BB845" s="6"/>
      <c r="BC845" s="10"/>
      <c r="BD845" s="6"/>
      <c r="BE845" s="10"/>
    </row>
    <row r="846" spans="19:57">
      <c r="S846" s="6"/>
      <c r="T846" s="6"/>
      <c r="U846" s="6"/>
      <c r="V846" s="6"/>
      <c r="W846" s="6"/>
      <c r="X846" s="6"/>
      <c r="Y846" s="6"/>
      <c r="AB846" s="55"/>
      <c r="AC846" s="55"/>
      <c r="AD846" s="55"/>
      <c r="AE846" s="55"/>
      <c r="AF846" s="55"/>
      <c r="AG846" s="39"/>
      <c r="AH846" s="39"/>
      <c r="AI846" s="39"/>
      <c r="AJ846" s="55"/>
      <c r="AK846" s="55"/>
      <c r="AL846" s="55"/>
      <c r="AM846" s="55"/>
      <c r="AN846" s="55"/>
      <c r="AO846" s="55"/>
      <c r="AP846" s="39"/>
      <c r="AQ846" s="39"/>
      <c r="AR846" s="39"/>
      <c r="AS846" s="39"/>
      <c r="AT846" s="39"/>
      <c r="AU846" s="39"/>
      <c r="AV846" s="39"/>
      <c r="AW846" s="39"/>
      <c r="AX846" s="55"/>
      <c r="AY846" s="55"/>
      <c r="AZ846" s="55"/>
      <c r="BA846" s="39"/>
      <c r="BB846" s="6"/>
      <c r="BC846" s="10"/>
      <c r="BD846" s="6"/>
      <c r="BE846" s="10"/>
    </row>
    <row r="847" spans="19:57">
      <c r="S847" s="6"/>
      <c r="T847" s="6"/>
      <c r="U847" s="6"/>
      <c r="V847" s="6"/>
      <c r="W847" s="6"/>
      <c r="X847" s="6"/>
      <c r="Y847" s="6"/>
      <c r="AB847" s="55"/>
      <c r="AC847" s="55"/>
      <c r="AD847" s="55"/>
      <c r="AE847" s="55"/>
      <c r="AF847" s="55"/>
      <c r="AG847" s="39"/>
      <c r="AH847" s="39"/>
      <c r="AI847" s="39"/>
      <c r="AJ847" s="55"/>
      <c r="AK847" s="55"/>
      <c r="AL847" s="55"/>
      <c r="AM847" s="55"/>
      <c r="AN847" s="55"/>
      <c r="AO847" s="55"/>
      <c r="AP847" s="39"/>
      <c r="AQ847" s="39"/>
      <c r="AR847" s="39"/>
      <c r="AS847" s="39"/>
      <c r="AT847" s="39"/>
      <c r="AU847" s="39"/>
      <c r="AV847" s="39"/>
      <c r="AW847" s="39"/>
      <c r="AX847" s="55"/>
      <c r="AY847" s="55"/>
      <c r="AZ847" s="55"/>
      <c r="BA847" s="39"/>
      <c r="BB847" s="6"/>
      <c r="BC847" s="10"/>
      <c r="BD847" s="6"/>
      <c r="BE847" s="10"/>
    </row>
    <row r="848" spans="19:57">
      <c r="S848" s="6"/>
      <c r="T848" s="6"/>
      <c r="U848" s="6"/>
      <c r="V848" s="6"/>
      <c r="W848" s="6"/>
      <c r="X848" s="6"/>
      <c r="Y848" s="6"/>
      <c r="AB848" s="55"/>
      <c r="AC848" s="55"/>
      <c r="AD848" s="55"/>
      <c r="AE848" s="55"/>
      <c r="AF848" s="55"/>
      <c r="AG848" s="39"/>
      <c r="AH848" s="39"/>
      <c r="AI848" s="39"/>
      <c r="AJ848" s="55"/>
      <c r="AK848" s="55"/>
      <c r="AL848" s="55"/>
      <c r="AM848" s="55"/>
      <c r="AN848" s="55"/>
      <c r="AO848" s="55"/>
      <c r="AP848" s="39"/>
      <c r="AQ848" s="39"/>
      <c r="AR848" s="39"/>
      <c r="AS848" s="39"/>
      <c r="AT848" s="39"/>
      <c r="AU848" s="39"/>
      <c r="AV848" s="39"/>
      <c r="AW848" s="39"/>
      <c r="AX848" s="55"/>
      <c r="AY848" s="55"/>
      <c r="AZ848" s="55"/>
      <c r="BA848" s="39"/>
      <c r="BB848" s="6"/>
      <c r="BC848" s="10"/>
      <c r="BD848" s="6"/>
      <c r="BE848" s="10"/>
    </row>
    <row r="849" spans="19:57">
      <c r="S849" s="6"/>
      <c r="T849" s="6"/>
      <c r="U849" s="6"/>
      <c r="V849" s="6"/>
      <c r="W849" s="6"/>
      <c r="X849" s="6"/>
      <c r="Y849" s="6"/>
      <c r="AB849" s="55"/>
      <c r="AC849" s="55"/>
      <c r="AD849" s="55"/>
      <c r="AE849" s="55"/>
      <c r="AF849" s="55"/>
      <c r="AG849" s="39"/>
      <c r="AH849" s="39"/>
      <c r="AI849" s="39"/>
      <c r="AJ849" s="55"/>
      <c r="AK849" s="55"/>
      <c r="AL849" s="55"/>
      <c r="AM849" s="55"/>
      <c r="AN849" s="55"/>
      <c r="AO849" s="55"/>
      <c r="AP849" s="39"/>
      <c r="AQ849" s="39"/>
      <c r="AR849" s="39"/>
      <c r="AS849" s="39"/>
      <c r="AT849" s="39"/>
      <c r="AU849" s="39"/>
      <c r="AV849" s="39"/>
      <c r="AW849" s="39"/>
      <c r="AX849" s="55"/>
      <c r="AY849" s="55"/>
      <c r="AZ849" s="55"/>
      <c r="BA849" s="39"/>
      <c r="BB849" s="6"/>
      <c r="BC849" s="10"/>
      <c r="BD849" s="6"/>
      <c r="BE849" s="10"/>
    </row>
    <row r="850" spans="19:57">
      <c r="S850" s="6"/>
      <c r="T850" s="6"/>
      <c r="U850" s="6"/>
      <c r="V850" s="6"/>
      <c r="W850" s="6"/>
      <c r="X850" s="6"/>
      <c r="Y850" s="6"/>
      <c r="AB850" s="55"/>
      <c r="AC850" s="55"/>
      <c r="AD850" s="55"/>
      <c r="AE850" s="55"/>
      <c r="AF850" s="55"/>
      <c r="AG850" s="39"/>
      <c r="AH850" s="39"/>
      <c r="AI850" s="39"/>
      <c r="AJ850" s="55"/>
      <c r="AK850" s="55"/>
      <c r="AL850" s="55"/>
      <c r="AM850" s="55"/>
      <c r="AN850" s="55"/>
      <c r="AO850" s="55"/>
      <c r="AP850" s="39"/>
      <c r="AQ850" s="39"/>
      <c r="AR850" s="39"/>
      <c r="AS850" s="39"/>
      <c r="AT850" s="39"/>
      <c r="AU850" s="39"/>
      <c r="AV850" s="39"/>
      <c r="AW850" s="39"/>
      <c r="AX850" s="55"/>
      <c r="AY850" s="55"/>
      <c r="AZ850" s="55"/>
      <c r="BA850" s="39"/>
      <c r="BB850" s="6"/>
      <c r="BC850" s="10"/>
      <c r="BD850" s="6"/>
      <c r="BE850" s="10"/>
    </row>
    <row r="851" spans="19:57">
      <c r="S851" s="6"/>
      <c r="T851" s="6"/>
      <c r="U851" s="6"/>
      <c r="V851" s="6"/>
      <c r="W851" s="6"/>
      <c r="X851" s="6"/>
      <c r="Y851" s="6"/>
      <c r="AB851" s="55"/>
      <c r="AC851" s="55"/>
      <c r="AD851" s="55"/>
      <c r="AE851" s="55"/>
      <c r="AF851" s="55"/>
      <c r="AG851" s="39"/>
      <c r="AH851" s="39"/>
      <c r="AI851" s="39"/>
      <c r="AJ851" s="55"/>
      <c r="AK851" s="55"/>
      <c r="AL851" s="55"/>
      <c r="AM851" s="55"/>
      <c r="AN851" s="55"/>
      <c r="AO851" s="55"/>
      <c r="AP851" s="39"/>
      <c r="AQ851" s="39"/>
      <c r="AR851" s="39"/>
      <c r="AS851" s="39"/>
      <c r="AT851" s="39"/>
      <c r="AU851" s="39"/>
      <c r="AV851" s="39"/>
      <c r="AW851" s="39"/>
      <c r="AX851" s="55"/>
      <c r="AY851" s="55"/>
      <c r="AZ851" s="55"/>
      <c r="BA851" s="39"/>
      <c r="BB851" s="6"/>
      <c r="BC851" s="10"/>
      <c r="BD851" s="6"/>
      <c r="BE851" s="10"/>
    </row>
    <row r="852" spans="19:57">
      <c r="S852" s="6"/>
      <c r="T852" s="6"/>
      <c r="U852" s="6"/>
      <c r="V852" s="6"/>
      <c r="W852" s="6"/>
      <c r="X852" s="6"/>
      <c r="Y852" s="6"/>
      <c r="AB852" s="55"/>
      <c r="AC852" s="55"/>
      <c r="AD852" s="55"/>
      <c r="AE852" s="55"/>
      <c r="AF852" s="55"/>
      <c r="AG852" s="39"/>
      <c r="AH852" s="39"/>
      <c r="AI852" s="39"/>
      <c r="AJ852" s="55"/>
      <c r="AK852" s="55"/>
      <c r="AL852" s="55"/>
      <c r="AM852" s="55"/>
      <c r="AN852" s="55"/>
      <c r="AO852" s="55"/>
      <c r="AP852" s="39"/>
      <c r="AQ852" s="39"/>
      <c r="AR852" s="39"/>
      <c r="AS852" s="39"/>
      <c r="AT852" s="39"/>
      <c r="AU852" s="39"/>
      <c r="AV852" s="39"/>
      <c r="AW852" s="39"/>
      <c r="AX852" s="55"/>
      <c r="AY852" s="55"/>
      <c r="AZ852" s="55"/>
      <c r="BA852" s="39"/>
      <c r="BB852" s="6"/>
      <c r="BC852" s="10"/>
      <c r="BD852" s="6"/>
      <c r="BE852" s="10"/>
    </row>
    <row r="853" spans="19:57">
      <c r="S853" s="6"/>
      <c r="T853" s="6"/>
      <c r="U853" s="6"/>
      <c r="V853" s="6"/>
      <c r="W853" s="6"/>
      <c r="X853" s="6"/>
      <c r="Y853" s="6"/>
      <c r="AB853" s="55"/>
      <c r="AC853" s="55"/>
      <c r="AD853" s="55"/>
      <c r="AE853" s="55"/>
      <c r="AF853" s="55"/>
      <c r="AG853" s="39"/>
      <c r="AH853" s="39"/>
      <c r="AI853" s="39"/>
      <c r="AJ853" s="55"/>
      <c r="AK853" s="55"/>
      <c r="AL853" s="55"/>
      <c r="AM853" s="55"/>
      <c r="AN853" s="55"/>
      <c r="AO853" s="55"/>
      <c r="AP853" s="39"/>
      <c r="AQ853" s="39"/>
      <c r="AR853" s="39"/>
      <c r="AS853" s="39"/>
      <c r="AT853" s="39"/>
      <c r="AU853" s="39"/>
      <c r="AV853" s="39"/>
      <c r="AW853" s="39"/>
      <c r="AX853" s="55"/>
      <c r="AY853" s="55"/>
      <c r="AZ853" s="55"/>
      <c r="BA853" s="39"/>
      <c r="BB853" s="6"/>
      <c r="BC853" s="10"/>
      <c r="BD853" s="6"/>
      <c r="BE853" s="10"/>
    </row>
    <row r="854" spans="19:57">
      <c r="S854" s="6"/>
      <c r="T854" s="6"/>
      <c r="U854" s="6"/>
      <c r="V854" s="6"/>
      <c r="W854" s="6"/>
      <c r="X854" s="6"/>
      <c r="Y854" s="6"/>
      <c r="AB854" s="55"/>
      <c r="AC854" s="55"/>
      <c r="AD854" s="55"/>
      <c r="AE854" s="55"/>
      <c r="AF854" s="55"/>
      <c r="AG854" s="39"/>
      <c r="AH854" s="39"/>
      <c r="AI854" s="39"/>
      <c r="AJ854" s="55"/>
      <c r="AK854" s="55"/>
      <c r="AL854" s="55"/>
      <c r="AM854" s="55"/>
      <c r="AN854" s="55"/>
      <c r="AO854" s="55"/>
      <c r="AP854" s="39"/>
      <c r="AQ854" s="39"/>
      <c r="AR854" s="39"/>
      <c r="AS854" s="39"/>
      <c r="AT854" s="39"/>
      <c r="AU854" s="39"/>
      <c r="AV854" s="39"/>
      <c r="AW854" s="39"/>
      <c r="AX854" s="55"/>
      <c r="AY854" s="55"/>
      <c r="AZ854" s="55"/>
      <c r="BA854" s="39"/>
      <c r="BB854" s="6"/>
      <c r="BC854" s="10"/>
      <c r="BD854" s="6"/>
      <c r="BE854" s="10"/>
    </row>
    <row r="855" spans="19:57">
      <c r="S855" s="6"/>
      <c r="T855" s="6"/>
      <c r="U855" s="6"/>
      <c r="V855" s="6"/>
      <c r="W855" s="6"/>
      <c r="X855" s="6"/>
      <c r="Y855" s="6"/>
      <c r="AB855" s="55"/>
      <c r="AC855" s="55"/>
      <c r="AD855" s="55"/>
      <c r="AE855" s="55"/>
      <c r="AF855" s="55"/>
      <c r="AG855" s="39"/>
      <c r="AH855" s="39"/>
      <c r="AI855" s="39"/>
      <c r="AJ855" s="55"/>
      <c r="AK855" s="55"/>
      <c r="AL855" s="55"/>
      <c r="AM855" s="55"/>
      <c r="AN855" s="55"/>
      <c r="AO855" s="55"/>
      <c r="AP855" s="39"/>
      <c r="AQ855" s="39"/>
      <c r="AR855" s="39"/>
      <c r="AS855" s="39"/>
      <c r="AT855" s="39"/>
      <c r="AU855" s="39"/>
      <c r="AV855" s="39"/>
      <c r="AW855" s="39"/>
      <c r="AX855" s="55"/>
      <c r="AY855" s="55"/>
      <c r="AZ855" s="55"/>
      <c r="BA855" s="39"/>
      <c r="BB855" s="6"/>
      <c r="BC855" s="10"/>
      <c r="BD855" s="6"/>
      <c r="BE855" s="10"/>
    </row>
    <row r="856" spans="19:57">
      <c r="S856" s="6"/>
      <c r="T856" s="6"/>
      <c r="U856" s="6"/>
      <c r="V856" s="6"/>
      <c r="W856" s="6"/>
      <c r="X856" s="6"/>
      <c r="Y856" s="6"/>
      <c r="AB856" s="55"/>
      <c r="AC856" s="55"/>
      <c r="AD856" s="55"/>
      <c r="AE856" s="55"/>
      <c r="AF856" s="55"/>
      <c r="AG856" s="39"/>
      <c r="AH856" s="39"/>
      <c r="AI856" s="39"/>
      <c r="AJ856" s="55"/>
      <c r="AK856" s="55"/>
      <c r="AL856" s="55"/>
      <c r="AM856" s="55"/>
      <c r="AN856" s="55"/>
      <c r="AO856" s="55"/>
      <c r="AP856" s="39"/>
      <c r="AQ856" s="39"/>
      <c r="AR856" s="39"/>
      <c r="AS856" s="39"/>
      <c r="AT856" s="39"/>
      <c r="AU856" s="39"/>
      <c r="AV856" s="39"/>
      <c r="AW856" s="39"/>
      <c r="AX856" s="55"/>
      <c r="AY856" s="55"/>
      <c r="AZ856" s="55"/>
      <c r="BA856" s="39"/>
      <c r="BB856" s="6"/>
      <c r="BC856" s="10"/>
      <c r="BD856" s="6"/>
      <c r="BE856" s="10"/>
    </row>
    <row r="857" spans="19:57">
      <c r="S857" s="6"/>
      <c r="T857" s="6"/>
      <c r="U857" s="6"/>
      <c r="V857" s="6"/>
      <c r="W857" s="6"/>
      <c r="X857" s="6"/>
      <c r="Y857" s="6"/>
      <c r="AB857" s="55"/>
      <c r="AC857" s="55"/>
      <c r="AD857" s="55"/>
      <c r="AE857" s="55"/>
      <c r="AF857" s="55"/>
      <c r="AG857" s="39"/>
      <c r="AH857" s="39"/>
      <c r="AI857" s="39"/>
      <c r="AJ857" s="55"/>
      <c r="AK857" s="55"/>
      <c r="AL857" s="55"/>
      <c r="AM857" s="55"/>
      <c r="AN857" s="55"/>
      <c r="AO857" s="55"/>
      <c r="AP857" s="39"/>
      <c r="AQ857" s="39"/>
      <c r="AR857" s="39"/>
      <c r="AS857" s="39"/>
      <c r="AT857" s="39"/>
      <c r="AU857" s="39"/>
      <c r="AV857" s="39"/>
      <c r="AW857" s="39"/>
      <c r="AX857" s="55"/>
      <c r="AY857" s="55"/>
      <c r="AZ857" s="55"/>
      <c r="BA857" s="39"/>
      <c r="BB857" s="6"/>
      <c r="BC857" s="10"/>
      <c r="BD857" s="6"/>
      <c r="BE857" s="10"/>
    </row>
    <row r="858" spans="19:57">
      <c r="S858" s="6"/>
      <c r="T858" s="6"/>
      <c r="U858" s="6"/>
      <c r="V858" s="6"/>
      <c r="W858" s="6"/>
      <c r="X858" s="6"/>
      <c r="Y858" s="6"/>
      <c r="AB858" s="55"/>
      <c r="AC858" s="55"/>
      <c r="AD858" s="55"/>
      <c r="AE858" s="55"/>
      <c r="AF858" s="55"/>
      <c r="AG858" s="39"/>
      <c r="AH858" s="39"/>
      <c r="AI858" s="39"/>
      <c r="AJ858" s="55"/>
      <c r="AK858" s="55"/>
      <c r="AL858" s="55"/>
      <c r="AM858" s="55"/>
      <c r="AN858" s="55"/>
      <c r="AO858" s="55"/>
      <c r="AP858" s="39"/>
      <c r="AQ858" s="39"/>
      <c r="AR858" s="39"/>
      <c r="AS858" s="39"/>
      <c r="AT858" s="39"/>
      <c r="AU858" s="39"/>
      <c r="AV858" s="39"/>
      <c r="AW858" s="39"/>
      <c r="AX858" s="55"/>
      <c r="AY858" s="55"/>
      <c r="AZ858" s="55"/>
      <c r="BA858" s="39"/>
      <c r="BB858" s="6"/>
      <c r="BC858" s="10"/>
      <c r="BD858" s="6"/>
      <c r="BE858" s="10"/>
    </row>
    <row r="859" spans="19:57">
      <c r="S859" s="6"/>
      <c r="T859" s="6"/>
      <c r="U859" s="6"/>
      <c r="V859" s="6"/>
      <c r="W859" s="6"/>
      <c r="X859" s="6"/>
      <c r="Y859" s="6"/>
      <c r="AB859" s="55"/>
      <c r="AC859" s="55"/>
      <c r="AD859" s="55"/>
      <c r="AE859" s="55"/>
      <c r="AF859" s="55"/>
      <c r="AG859" s="39"/>
      <c r="AH859" s="39"/>
      <c r="AI859" s="39"/>
      <c r="AJ859" s="55"/>
      <c r="AK859" s="55"/>
      <c r="AL859" s="55"/>
      <c r="AM859" s="55"/>
      <c r="AN859" s="55"/>
      <c r="AO859" s="55"/>
      <c r="AP859" s="39"/>
      <c r="AQ859" s="39"/>
      <c r="AR859" s="39"/>
      <c r="AS859" s="39"/>
      <c r="AT859" s="39"/>
      <c r="AU859" s="39"/>
      <c r="AV859" s="39"/>
      <c r="AW859" s="39"/>
      <c r="AX859" s="55"/>
      <c r="AY859" s="55"/>
      <c r="AZ859" s="55"/>
      <c r="BA859" s="39"/>
      <c r="BB859" s="6"/>
      <c r="BC859" s="10"/>
      <c r="BD859" s="6"/>
      <c r="BE859" s="10"/>
    </row>
    <row r="860" spans="19:57">
      <c r="S860" s="6"/>
      <c r="T860" s="6"/>
      <c r="U860" s="6"/>
      <c r="V860" s="6"/>
      <c r="W860" s="6"/>
      <c r="X860" s="6"/>
      <c r="Y860" s="6"/>
      <c r="AB860" s="55"/>
      <c r="AC860" s="55"/>
      <c r="AD860" s="55"/>
      <c r="AE860" s="55"/>
      <c r="AF860" s="55"/>
      <c r="AG860" s="39"/>
      <c r="AH860" s="39"/>
      <c r="AI860" s="39"/>
      <c r="AJ860" s="55"/>
      <c r="AK860" s="55"/>
      <c r="AL860" s="55"/>
      <c r="AM860" s="55"/>
      <c r="AN860" s="55"/>
      <c r="AO860" s="55"/>
      <c r="AP860" s="39"/>
      <c r="AQ860" s="39"/>
      <c r="AR860" s="39"/>
      <c r="AS860" s="39"/>
      <c r="AT860" s="39"/>
      <c r="AU860" s="39"/>
      <c r="AV860" s="39"/>
      <c r="AW860" s="39"/>
      <c r="AX860" s="55"/>
      <c r="AY860" s="55"/>
      <c r="AZ860" s="55"/>
      <c r="BA860" s="39"/>
      <c r="BB860" s="6"/>
      <c r="BC860" s="10"/>
      <c r="BD860" s="6"/>
      <c r="BE860" s="10"/>
    </row>
    <row r="861" spans="19:57">
      <c r="S861" s="6"/>
      <c r="T861" s="6"/>
      <c r="U861" s="6"/>
      <c r="V861" s="6"/>
      <c r="W861" s="6"/>
      <c r="X861" s="6"/>
      <c r="Y861" s="6"/>
      <c r="AB861" s="55"/>
      <c r="AC861" s="55"/>
      <c r="AD861" s="55"/>
      <c r="AE861" s="55"/>
      <c r="AF861" s="55"/>
      <c r="AG861" s="39"/>
      <c r="AH861" s="39"/>
      <c r="AI861" s="39"/>
      <c r="AJ861" s="55"/>
      <c r="AK861" s="55"/>
      <c r="AL861" s="55"/>
      <c r="AM861" s="55"/>
      <c r="AN861" s="55"/>
      <c r="AO861" s="55"/>
      <c r="AP861" s="39"/>
      <c r="AQ861" s="39"/>
      <c r="AR861" s="39"/>
      <c r="AS861" s="39"/>
      <c r="AT861" s="39"/>
      <c r="AU861" s="39"/>
      <c r="AV861" s="39"/>
      <c r="AW861" s="39"/>
      <c r="AX861" s="55"/>
      <c r="AY861" s="55"/>
      <c r="AZ861" s="55"/>
      <c r="BA861" s="39"/>
      <c r="BB861" s="6"/>
      <c r="BC861" s="10"/>
      <c r="BD861" s="6"/>
      <c r="BE861" s="10"/>
    </row>
    <row r="862" spans="19:57">
      <c r="S862" s="6"/>
      <c r="T862" s="6"/>
      <c r="U862" s="6"/>
      <c r="V862" s="6"/>
      <c r="W862" s="6"/>
      <c r="X862" s="6"/>
      <c r="Y862" s="6"/>
      <c r="AB862" s="55"/>
      <c r="AC862" s="55"/>
      <c r="AD862" s="55"/>
      <c r="AE862" s="55"/>
      <c r="AF862" s="55"/>
      <c r="AG862" s="39"/>
      <c r="AH862" s="39"/>
      <c r="AI862" s="39"/>
      <c r="AJ862" s="55"/>
      <c r="AK862" s="55"/>
      <c r="AL862" s="55"/>
      <c r="AM862" s="55"/>
      <c r="AN862" s="55"/>
      <c r="AO862" s="55"/>
      <c r="AP862" s="39"/>
      <c r="AQ862" s="39"/>
      <c r="AR862" s="39"/>
      <c r="AS862" s="39"/>
      <c r="AT862" s="39"/>
      <c r="AU862" s="39"/>
      <c r="AV862" s="39"/>
      <c r="AW862" s="39"/>
      <c r="AX862" s="55"/>
      <c r="AY862" s="55"/>
      <c r="AZ862" s="55"/>
      <c r="BA862" s="39"/>
      <c r="BB862" s="6"/>
      <c r="BC862" s="10"/>
      <c r="BD862" s="6"/>
      <c r="BE862" s="10"/>
    </row>
    <row r="863" spans="19:57">
      <c r="S863" s="6"/>
      <c r="T863" s="6"/>
      <c r="U863" s="6"/>
      <c r="V863" s="6"/>
      <c r="W863" s="6"/>
      <c r="X863" s="6"/>
      <c r="Y863" s="6"/>
      <c r="AB863" s="55"/>
      <c r="AC863" s="55"/>
      <c r="AD863" s="55"/>
      <c r="AE863" s="55"/>
      <c r="AF863" s="55"/>
      <c r="AG863" s="39"/>
      <c r="AH863" s="39"/>
      <c r="AI863" s="39"/>
      <c r="AJ863" s="55"/>
      <c r="AK863" s="55"/>
      <c r="AL863" s="55"/>
      <c r="AM863" s="55"/>
      <c r="AN863" s="55"/>
      <c r="AO863" s="55"/>
      <c r="AP863" s="39"/>
      <c r="AQ863" s="39"/>
      <c r="AR863" s="39"/>
      <c r="AS863" s="39"/>
      <c r="AT863" s="39"/>
      <c r="AU863" s="39"/>
      <c r="AV863" s="39"/>
      <c r="AW863" s="39"/>
      <c r="AX863" s="55"/>
      <c r="AY863" s="55"/>
      <c r="AZ863" s="55"/>
      <c r="BA863" s="39"/>
      <c r="BB863" s="6"/>
      <c r="BC863" s="10"/>
      <c r="BD863" s="6"/>
      <c r="BE863" s="10"/>
    </row>
    <row r="864" spans="19:57">
      <c r="S864" s="6"/>
      <c r="T864" s="6"/>
      <c r="U864" s="6"/>
      <c r="V864" s="6"/>
      <c r="W864" s="6"/>
      <c r="X864" s="6"/>
      <c r="Y864" s="6"/>
      <c r="AB864" s="55"/>
      <c r="AC864" s="55"/>
      <c r="AD864" s="55"/>
      <c r="AE864" s="55"/>
      <c r="AF864" s="55"/>
      <c r="AG864" s="39"/>
      <c r="AH864" s="39"/>
      <c r="AI864" s="39"/>
      <c r="AJ864" s="55"/>
      <c r="AK864" s="55"/>
      <c r="AL864" s="55"/>
      <c r="AM864" s="55"/>
      <c r="AN864" s="55"/>
      <c r="AO864" s="55"/>
      <c r="AP864" s="39"/>
      <c r="AQ864" s="39"/>
      <c r="AR864" s="39"/>
      <c r="AS864" s="39"/>
      <c r="AT864" s="39"/>
      <c r="AU864" s="39"/>
      <c r="AV864" s="39"/>
      <c r="AW864" s="39"/>
      <c r="AX864" s="55"/>
      <c r="AY864" s="55"/>
      <c r="AZ864" s="55"/>
      <c r="BA864" s="39"/>
      <c r="BB864" s="6"/>
      <c r="BC864" s="10"/>
      <c r="BD864" s="6"/>
      <c r="BE864" s="10"/>
    </row>
    <row r="865" spans="19:57">
      <c r="S865" s="6"/>
      <c r="T865" s="6"/>
      <c r="U865" s="6"/>
      <c r="V865" s="6"/>
      <c r="W865" s="6"/>
      <c r="X865" s="6"/>
      <c r="Y865" s="6"/>
      <c r="AB865" s="55"/>
      <c r="AC865" s="55"/>
      <c r="AD865" s="55"/>
      <c r="AE865" s="55"/>
      <c r="AF865" s="55"/>
      <c r="AG865" s="39"/>
      <c r="AH865" s="39"/>
      <c r="AI865" s="39"/>
      <c r="AJ865" s="55"/>
      <c r="AK865" s="55"/>
      <c r="AL865" s="55"/>
      <c r="AM865" s="55"/>
      <c r="AN865" s="55"/>
      <c r="AO865" s="55"/>
      <c r="AP865" s="39"/>
      <c r="AQ865" s="39"/>
      <c r="AR865" s="39"/>
      <c r="AS865" s="39"/>
      <c r="AT865" s="39"/>
      <c r="AU865" s="39"/>
      <c r="AV865" s="39"/>
      <c r="AW865" s="39"/>
      <c r="AX865" s="55"/>
      <c r="AY865" s="55"/>
      <c r="AZ865" s="55"/>
      <c r="BA865" s="39"/>
      <c r="BB865" s="6"/>
      <c r="BC865" s="10"/>
      <c r="BD865" s="6"/>
      <c r="BE865" s="10"/>
    </row>
    <row r="866" spans="19:57">
      <c r="S866" s="6"/>
      <c r="T866" s="6"/>
      <c r="U866" s="6"/>
      <c r="V866" s="6"/>
      <c r="W866" s="6"/>
      <c r="X866" s="6"/>
      <c r="Y866" s="6"/>
      <c r="AB866" s="55"/>
      <c r="AC866" s="55"/>
      <c r="AD866" s="55"/>
      <c r="AE866" s="55"/>
      <c r="AF866" s="55"/>
      <c r="AG866" s="39"/>
      <c r="AH866" s="39"/>
      <c r="AI866" s="39"/>
      <c r="AJ866" s="55"/>
      <c r="AK866" s="55"/>
      <c r="AL866" s="55"/>
      <c r="AM866" s="55"/>
      <c r="AN866" s="55"/>
      <c r="AO866" s="55"/>
      <c r="AP866" s="39"/>
      <c r="AQ866" s="39"/>
      <c r="AR866" s="39"/>
      <c r="AS866" s="39"/>
      <c r="AT866" s="39"/>
      <c r="AU866" s="39"/>
      <c r="AV866" s="39"/>
      <c r="AW866" s="39"/>
      <c r="AX866" s="55"/>
      <c r="AY866" s="55"/>
      <c r="AZ866" s="55"/>
      <c r="BA866" s="39"/>
      <c r="BB866" s="6"/>
      <c r="BC866" s="10"/>
      <c r="BD866" s="6"/>
      <c r="BE866" s="10"/>
    </row>
    <row r="867" spans="19:57">
      <c r="S867" s="6"/>
      <c r="T867" s="6"/>
      <c r="U867" s="6"/>
      <c r="V867" s="6"/>
      <c r="W867" s="6"/>
      <c r="X867" s="6"/>
      <c r="Y867" s="6"/>
      <c r="AB867" s="55"/>
      <c r="AC867" s="55"/>
      <c r="AD867" s="55"/>
      <c r="AE867" s="55"/>
      <c r="AF867" s="55"/>
      <c r="AG867" s="39"/>
      <c r="AH867" s="39"/>
      <c r="AI867" s="39"/>
      <c r="AJ867" s="55"/>
      <c r="AK867" s="55"/>
      <c r="AL867" s="55"/>
      <c r="AM867" s="55"/>
      <c r="AN867" s="55"/>
      <c r="AO867" s="55"/>
      <c r="AP867" s="39"/>
      <c r="AQ867" s="39"/>
      <c r="AR867" s="39"/>
      <c r="AS867" s="39"/>
      <c r="AT867" s="39"/>
      <c r="AU867" s="39"/>
      <c r="AV867" s="39"/>
      <c r="AW867" s="39"/>
      <c r="AX867" s="55"/>
      <c r="AY867" s="55"/>
      <c r="AZ867" s="55"/>
      <c r="BA867" s="39"/>
      <c r="BB867" s="6"/>
      <c r="BC867" s="10"/>
      <c r="BD867" s="6"/>
      <c r="BE867" s="10"/>
    </row>
    <row r="868" spans="19:57">
      <c r="S868" s="6"/>
      <c r="T868" s="6"/>
      <c r="U868" s="6"/>
      <c r="V868" s="6"/>
      <c r="W868" s="6"/>
      <c r="X868" s="6"/>
      <c r="Y868" s="6"/>
      <c r="AB868" s="55"/>
      <c r="AC868" s="55"/>
      <c r="AD868" s="55"/>
      <c r="AE868" s="55"/>
      <c r="AF868" s="55"/>
      <c r="AG868" s="39"/>
      <c r="AH868" s="39"/>
      <c r="AI868" s="39"/>
      <c r="AJ868" s="55"/>
      <c r="AK868" s="55"/>
      <c r="AL868" s="55"/>
      <c r="AM868" s="55"/>
      <c r="AN868" s="55"/>
      <c r="AO868" s="55"/>
      <c r="AP868" s="39"/>
      <c r="AQ868" s="39"/>
      <c r="AR868" s="39"/>
      <c r="AS868" s="39"/>
      <c r="AT868" s="39"/>
      <c r="AU868" s="39"/>
      <c r="AV868" s="39"/>
      <c r="AW868" s="39"/>
      <c r="AX868" s="55"/>
      <c r="AY868" s="55"/>
      <c r="AZ868" s="55"/>
      <c r="BA868" s="39"/>
      <c r="BB868" s="6"/>
      <c r="BC868" s="10"/>
      <c r="BD868" s="6"/>
      <c r="BE868" s="10"/>
    </row>
    <row r="869" spans="19:57">
      <c r="S869" s="6"/>
      <c r="T869" s="6"/>
      <c r="U869" s="6"/>
      <c r="V869" s="6"/>
      <c r="W869" s="6"/>
      <c r="X869" s="6"/>
      <c r="Y869" s="6"/>
      <c r="AB869" s="55"/>
      <c r="AC869" s="55"/>
      <c r="AD869" s="55"/>
      <c r="AE869" s="55"/>
      <c r="AF869" s="55"/>
      <c r="AG869" s="39"/>
      <c r="AH869" s="39"/>
      <c r="AI869" s="39"/>
      <c r="AJ869" s="55"/>
      <c r="AK869" s="55"/>
      <c r="AL869" s="55"/>
      <c r="AM869" s="55"/>
      <c r="AN869" s="55"/>
      <c r="AO869" s="55"/>
      <c r="AP869" s="39"/>
      <c r="AQ869" s="39"/>
      <c r="AR869" s="39"/>
      <c r="AS869" s="39"/>
      <c r="AT869" s="39"/>
      <c r="AU869" s="39"/>
      <c r="AV869" s="39"/>
      <c r="AW869" s="39"/>
      <c r="AX869" s="55"/>
      <c r="AY869" s="55"/>
      <c r="AZ869" s="55"/>
      <c r="BA869" s="39"/>
      <c r="BB869" s="6"/>
      <c r="BC869" s="10"/>
      <c r="BD869" s="6"/>
      <c r="BE869" s="10"/>
    </row>
    <row r="870" spans="19:57">
      <c r="S870" s="6"/>
      <c r="T870" s="6"/>
      <c r="U870" s="6"/>
      <c r="V870" s="6"/>
      <c r="W870" s="6"/>
      <c r="X870" s="6"/>
      <c r="Y870" s="6"/>
      <c r="AB870" s="55"/>
      <c r="AC870" s="55"/>
      <c r="AD870" s="55"/>
      <c r="AE870" s="55"/>
      <c r="AF870" s="55"/>
      <c r="AG870" s="39"/>
      <c r="AH870" s="39"/>
      <c r="AI870" s="39"/>
      <c r="AJ870" s="55"/>
      <c r="AK870" s="55"/>
      <c r="AL870" s="55"/>
      <c r="AM870" s="55"/>
      <c r="AN870" s="55"/>
      <c r="AO870" s="55"/>
      <c r="AP870" s="39"/>
      <c r="AQ870" s="39"/>
      <c r="AR870" s="39"/>
      <c r="AS870" s="39"/>
      <c r="AT870" s="39"/>
      <c r="AU870" s="39"/>
      <c r="AV870" s="39"/>
      <c r="AW870" s="39"/>
      <c r="AX870" s="55"/>
      <c r="AY870" s="55"/>
      <c r="AZ870" s="55"/>
      <c r="BA870" s="39"/>
      <c r="BB870" s="6"/>
      <c r="BC870" s="10"/>
      <c r="BD870" s="6"/>
      <c r="BE870" s="10"/>
    </row>
    <row r="871" spans="19:57">
      <c r="S871" s="6"/>
      <c r="T871" s="6"/>
      <c r="U871" s="6"/>
      <c r="V871" s="6"/>
      <c r="W871" s="6"/>
      <c r="X871" s="6"/>
      <c r="Y871" s="6"/>
      <c r="AB871" s="55"/>
      <c r="AC871" s="55"/>
      <c r="AD871" s="55"/>
      <c r="AE871" s="55"/>
      <c r="AF871" s="55"/>
      <c r="AG871" s="39"/>
      <c r="AH871" s="39"/>
      <c r="AI871" s="39"/>
      <c r="AJ871" s="55"/>
      <c r="AK871" s="55"/>
      <c r="AL871" s="55"/>
      <c r="AM871" s="55"/>
      <c r="AN871" s="55"/>
      <c r="AO871" s="55"/>
      <c r="AP871" s="39"/>
      <c r="AQ871" s="39"/>
      <c r="AR871" s="39"/>
      <c r="AS871" s="39"/>
      <c r="AT871" s="39"/>
      <c r="AU871" s="39"/>
      <c r="AV871" s="39"/>
      <c r="AW871" s="39"/>
      <c r="AX871" s="55"/>
      <c r="AY871" s="55"/>
      <c r="AZ871" s="55"/>
      <c r="BA871" s="39"/>
      <c r="BB871" s="6"/>
      <c r="BC871" s="10"/>
      <c r="BD871" s="6"/>
      <c r="BE871" s="10"/>
    </row>
    <row r="872" spans="19:57">
      <c r="S872" s="6"/>
      <c r="T872" s="6"/>
      <c r="U872" s="6"/>
      <c r="V872" s="6"/>
      <c r="W872" s="6"/>
      <c r="X872" s="6"/>
      <c r="Y872" s="6"/>
      <c r="AB872" s="55"/>
      <c r="AC872" s="55"/>
      <c r="AD872" s="55"/>
      <c r="AE872" s="55"/>
      <c r="AF872" s="55"/>
      <c r="AG872" s="39"/>
      <c r="AH872" s="39"/>
      <c r="AI872" s="39"/>
      <c r="AJ872" s="55"/>
      <c r="AK872" s="55"/>
      <c r="AL872" s="55"/>
      <c r="AM872" s="55"/>
      <c r="AN872" s="55"/>
      <c r="AO872" s="55"/>
      <c r="AP872" s="39"/>
      <c r="AQ872" s="39"/>
      <c r="AR872" s="39"/>
      <c r="AS872" s="39"/>
      <c r="AT872" s="39"/>
      <c r="AU872" s="39"/>
      <c r="AV872" s="39"/>
      <c r="AW872" s="39"/>
      <c r="AX872" s="55"/>
      <c r="AY872" s="55"/>
      <c r="AZ872" s="55"/>
      <c r="BA872" s="39"/>
      <c r="BB872" s="6"/>
      <c r="BC872" s="10"/>
      <c r="BD872" s="6"/>
      <c r="BE872" s="10"/>
    </row>
    <row r="873" spans="19:57">
      <c r="S873" s="6"/>
      <c r="T873" s="6"/>
      <c r="U873" s="6"/>
      <c r="V873" s="6"/>
      <c r="W873" s="6"/>
      <c r="X873" s="6"/>
      <c r="Y873" s="6"/>
      <c r="AB873" s="55"/>
      <c r="AC873" s="55"/>
      <c r="AD873" s="55"/>
      <c r="AE873" s="55"/>
      <c r="AF873" s="55"/>
      <c r="AG873" s="39"/>
      <c r="AH873" s="39"/>
      <c r="AI873" s="39"/>
      <c r="AJ873" s="55"/>
      <c r="AK873" s="55"/>
      <c r="AL873" s="55"/>
      <c r="AM873" s="55"/>
      <c r="AN873" s="55"/>
      <c r="AO873" s="55"/>
      <c r="AP873" s="39"/>
      <c r="AQ873" s="39"/>
      <c r="AR873" s="39"/>
      <c r="AS873" s="39"/>
      <c r="AT873" s="39"/>
      <c r="AU873" s="39"/>
      <c r="AV873" s="39"/>
      <c r="AW873" s="39"/>
      <c r="AX873" s="55"/>
      <c r="AY873" s="55"/>
      <c r="AZ873" s="55"/>
      <c r="BA873" s="39"/>
      <c r="BB873" s="6"/>
      <c r="BC873" s="10"/>
      <c r="BD873" s="6"/>
      <c r="BE873" s="10"/>
    </row>
    <row r="874" spans="19:57">
      <c r="S874" s="6"/>
      <c r="T874" s="6"/>
      <c r="U874" s="6"/>
      <c r="V874" s="6"/>
      <c r="W874" s="6"/>
      <c r="X874" s="6"/>
      <c r="Y874" s="6"/>
      <c r="AB874" s="55"/>
      <c r="AC874" s="55"/>
      <c r="AD874" s="55"/>
      <c r="AE874" s="55"/>
      <c r="AF874" s="55"/>
      <c r="AG874" s="39"/>
      <c r="AH874" s="39"/>
      <c r="AI874" s="39"/>
      <c r="AJ874" s="55"/>
      <c r="AK874" s="55"/>
      <c r="AL874" s="55"/>
      <c r="AM874" s="55"/>
      <c r="AN874" s="55"/>
      <c r="AO874" s="55"/>
      <c r="AP874" s="39"/>
      <c r="AQ874" s="39"/>
      <c r="AR874" s="39"/>
      <c r="AS874" s="39"/>
      <c r="AT874" s="39"/>
      <c r="AU874" s="39"/>
      <c r="AV874" s="39"/>
      <c r="AW874" s="39"/>
      <c r="AX874" s="55"/>
      <c r="AY874" s="55"/>
      <c r="AZ874" s="55"/>
      <c r="BA874" s="39"/>
      <c r="BB874" s="6"/>
      <c r="BC874" s="10"/>
      <c r="BD874" s="6"/>
      <c r="BE874" s="10"/>
    </row>
    <row r="875" spans="19:57">
      <c r="S875" s="6"/>
      <c r="T875" s="6"/>
      <c r="U875" s="6"/>
      <c r="V875" s="6"/>
      <c r="W875" s="6"/>
      <c r="X875" s="6"/>
      <c r="Y875" s="6"/>
      <c r="AB875" s="55"/>
      <c r="AC875" s="55"/>
      <c r="AD875" s="55"/>
      <c r="AE875" s="55"/>
      <c r="AF875" s="55"/>
      <c r="AG875" s="39"/>
      <c r="AH875" s="39"/>
      <c r="AI875" s="39"/>
      <c r="AJ875" s="55"/>
      <c r="AK875" s="55"/>
      <c r="AL875" s="55"/>
      <c r="AM875" s="55"/>
      <c r="AN875" s="55"/>
      <c r="AO875" s="55"/>
      <c r="AP875" s="39"/>
      <c r="AQ875" s="39"/>
      <c r="AR875" s="39"/>
      <c r="AS875" s="39"/>
      <c r="AT875" s="39"/>
      <c r="AU875" s="39"/>
      <c r="AV875" s="39"/>
      <c r="AW875" s="39"/>
      <c r="AX875" s="55"/>
      <c r="AY875" s="55"/>
      <c r="AZ875" s="55"/>
      <c r="BA875" s="39"/>
      <c r="BB875" s="6"/>
      <c r="BC875" s="10"/>
      <c r="BD875" s="6"/>
      <c r="BE875" s="10"/>
    </row>
    <row r="876" spans="19:57">
      <c r="S876" s="6"/>
      <c r="T876" s="6"/>
      <c r="U876" s="6"/>
      <c r="V876" s="6"/>
      <c r="W876" s="6"/>
      <c r="X876" s="6"/>
      <c r="Y876" s="6"/>
      <c r="AB876" s="55"/>
      <c r="AC876" s="55"/>
      <c r="AD876" s="55"/>
      <c r="AE876" s="55"/>
      <c r="AF876" s="55"/>
      <c r="AG876" s="39"/>
      <c r="AH876" s="39"/>
      <c r="AI876" s="39"/>
      <c r="AJ876" s="55"/>
      <c r="AK876" s="55"/>
      <c r="AL876" s="55"/>
      <c r="AM876" s="55"/>
      <c r="AN876" s="55"/>
      <c r="AO876" s="55"/>
      <c r="AP876" s="39"/>
      <c r="AQ876" s="39"/>
      <c r="AR876" s="39"/>
      <c r="AS876" s="39"/>
      <c r="AT876" s="39"/>
      <c r="AU876" s="39"/>
      <c r="AV876" s="39"/>
      <c r="AW876" s="39"/>
      <c r="AX876" s="55"/>
      <c r="AY876" s="55"/>
      <c r="AZ876" s="55"/>
      <c r="BA876" s="39"/>
      <c r="BB876" s="6"/>
      <c r="BC876" s="10"/>
      <c r="BD876" s="6"/>
      <c r="BE876" s="10"/>
    </row>
    <row r="877" spans="19:57">
      <c r="S877" s="6"/>
      <c r="T877" s="6"/>
      <c r="U877" s="6"/>
      <c r="V877" s="6"/>
      <c r="W877" s="6"/>
      <c r="X877" s="6"/>
      <c r="Y877" s="6"/>
      <c r="AB877" s="55"/>
      <c r="AC877" s="55"/>
      <c r="AD877" s="55"/>
      <c r="AE877" s="55"/>
      <c r="AF877" s="55"/>
      <c r="AG877" s="39"/>
      <c r="AH877" s="39"/>
      <c r="AI877" s="39"/>
      <c r="AJ877" s="55"/>
      <c r="AK877" s="55"/>
      <c r="AL877" s="55"/>
      <c r="AM877" s="55"/>
      <c r="AN877" s="55"/>
      <c r="AO877" s="55"/>
      <c r="AP877" s="39"/>
      <c r="AQ877" s="39"/>
      <c r="AR877" s="39"/>
      <c r="AS877" s="39"/>
      <c r="AT877" s="39"/>
      <c r="AU877" s="39"/>
      <c r="AV877" s="39"/>
      <c r="AW877" s="39"/>
      <c r="AX877" s="55"/>
      <c r="AY877" s="55"/>
      <c r="AZ877" s="55"/>
      <c r="BA877" s="39"/>
      <c r="BB877" s="6"/>
      <c r="BC877" s="10"/>
      <c r="BD877" s="6"/>
      <c r="BE877" s="10"/>
    </row>
    <row r="878" spans="19:57">
      <c r="S878" s="6"/>
      <c r="T878" s="6"/>
      <c r="U878" s="6"/>
      <c r="V878" s="6"/>
      <c r="W878" s="6"/>
      <c r="X878" s="6"/>
      <c r="Y878" s="6"/>
      <c r="AB878" s="55"/>
      <c r="AC878" s="55"/>
      <c r="AD878" s="55"/>
      <c r="AE878" s="55"/>
      <c r="AF878" s="55"/>
      <c r="AG878" s="39"/>
      <c r="AH878" s="39"/>
      <c r="AI878" s="39"/>
      <c r="AJ878" s="55"/>
      <c r="AK878" s="55"/>
      <c r="AL878" s="55"/>
      <c r="AM878" s="55"/>
      <c r="AN878" s="55"/>
      <c r="AO878" s="55"/>
      <c r="AP878" s="39"/>
      <c r="AQ878" s="39"/>
      <c r="AR878" s="39"/>
      <c r="AS878" s="39"/>
      <c r="AT878" s="39"/>
      <c r="AU878" s="39"/>
      <c r="AV878" s="39"/>
      <c r="AW878" s="39"/>
      <c r="AX878" s="55"/>
      <c r="AY878" s="55"/>
      <c r="AZ878" s="55"/>
      <c r="BA878" s="39"/>
      <c r="BB878" s="6"/>
      <c r="BC878" s="10"/>
      <c r="BD878" s="6"/>
      <c r="BE878" s="10"/>
    </row>
    <row r="879" spans="19:57">
      <c r="S879" s="6"/>
      <c r="T879" s="6"/>
      <c r="U879" s="6"/>
      <c r="V879" s="6"/>
      <c r="W879" s="6"/>
      <c r="X879" s="6"/>
      <c r="Y879" s="6"/>
      <c r="AB879" s="55"/>
      <c r="AC879" s="55"/>
      <c r="AD879" s="55"/>
      <c r="AE879" s="55"/>
      <c r="AF879" s="55"/>
      <c r="AG879" s="39"/>
      <c r="AH879" s="39"/>
      <c r="AI879" s="39"/>
      <c r="AJ879" s="55"/>
      <c r="AK879" s="55"/>
      <c r="AL879" s="55"/>
      <c r="AM879" s="55"/>
      <c r="AN879" s="55"/>
      <c r="AO879" s="55"/>
      <c r="AP879" s="39"/>
      <c r="AQ879" s="39"/>
      <c r="AR879" s="39"/>
      <c r="AS879" s="39"/>
      <c r="AT879" s="39"/>
      <c r="AU879" s="39"/>
      <c r="AV879" s="39"/>
      <c r="AW879" s="39"/>
      <c r="AX879" s="55"/>
      <c r="AY879" s="55"/>
      <c r="AZ879" s="55"/>
      <c r="BA879" s="39"/>
      <c r="BB879" s="6"/>
      <c r="BC879" s="10"/>
      <c r="BD879" s="6"/>
      <c r="BE879" s="10"/>
    </row>
    <row r="880" spans="19:57">
      <c r="S880" s="6"/>
      <c r="T880" s="6"/>
      <c r="U880" s="6"/>
      <c r="V880" s="6"/>
      <c r="W880" s="6"/>
      <c r="X880" s="6"/>
      <c r="Y880" s="6"/>
      <c r="AB880" s="55"/>
      <c r="AC880" s="55"/>
      <c r="AD880" s="55"/>
      <c r="AE880" s="55"/>
      <c r="AF880" s="55"/>
      <c r="AG880" s="39"/>
      <c r="AH880" s="39"/>
      <c r="AI880" s="39"/>
      <c r="AJ880" s="55"/>
      <c r="AK880" s="55"/>
      <c r="AL880" s="55"/>
      <c r="AM880" s="55"/>
      <c r="AN880" s="55"/>
      <c r="AO880" s="55"/>
      <c r="AP880" s="39"/>
      <c r="AQ880" s="39"/>
      <c r="AR880" s="39"/>
      <c r="AS880" s="39"/>
      <c r="AT880" s="39"/>
      <c r="AU880" s="39"/>
      <c r="AV880" s="39"/>
      <c r="AW880" s="39"/>
      <c r="AX880" s="55"/>
      <c r="AY880" s="55"/>
      <c r="AZ880" s="55"/>
      <c r="BA880" s="39"/>
      <c r="BB880" s="6"/>
      <c r="BC880" s="10"/>
      <c r="BD880" s="6"/>
      <c r="BE880" s="10"/>
    </row>
    <row r="881" spans="19:57">
      <c r="S881" s="6"/>
      <c r="T881" s="6"/>
      <c r="U881" s="6"/>
      <c r="V881" s="6"/>
      <c r="W881" s="6"/>
      <c r="X881" s="6"/>
      <c r="Y881" s="6"/>
      <c r="AB881" s="55"/>
      <c r="AC881" s="55"/>
      <c r="AD881" s="55"/>
      <c r="AE881" s="55"/>
      <c r="AF881" s="55"/>
      <c r="AG881" s="39"/>
      <c r="AH881" s="39"/>
      <c r="AI881" s="39"/>
      <c r="AJ881" s="55"/>
      <c r="AK881" s="55"/>
      <c r="AL881" s="55"/>
      <c r="AM881" s="55"/>
      <c r="AN881" s="55"/>
      <c r="AO881" s="55"/>
      <c r="AP881" s="39"/>
      <c r="AQ881" s="39"/>
      <c r="AR881" s="39"/>
      <c r="AS881" s="39"/>
      <c r="AT881" s="39"/>
      <c r="AU881" s="39"/>
      <c r="AV881" s="39"/>
      <c r="AW881" s="39"/>
      <c r="AX881" s="55"/>
      <c r="AY881" s="55"/>
      <c r="AZ881" s="55"/>
      <c r="BA881" s="39"/>
      <c r="BB881" s="6"/>
      <c r="BC881" s="10"/>
      <c r="BD881" s="6"/>
      <c r="BE881" s="10"/>
    </row>
    <row r="882" spans="19:57">
      <c r="S882" s="6"/>
      <c r="T882" s="6"/>
      <c r="U882" s="6"/>
      <c r="V882" s="6"/>
      <c r="W882" s="6"/>
      <c r="X882" s="6"/>
      <c r="Y882" s="6"/>
      <c r="AB882" s="55"/>
      <c r="AC882" s="55"/>
      <c r="AD882" s="55"/>
      <c r="AE882" s="55"/>
      <c r="AF882" s="55"/>
      <c r="AG882" s="39"/>
      <c r="AH882" s="39"/>
      <c r="AI882" s="39"/>
      <c r="AJ882" s="55"/>
      <c r="AK882" s="55"/>
      <c r="AL882" s="55"/>
      <c r="AM882" s="55"/>
      <c r="AN882" s="55"/>
      <c r="AO882" s="55"/>
      <c r="AP882" s="39"/>
      <c r="AQ882" s="39"/>
      <c r="AR882" s="39"/>
      <c r="AS882" s="39"/>
      <c r="AT882" s="39"/>
      <c r="AU882" s="39"/>
      <c r="AV882" s="39"/>
      <c r="AW882" s="39"/>
      <c r="AX882" s="55"/>
      <c r="AY882" s="55"/>
      <c r="AZ882" s="55"/>
      <c r="BA882" s="39"/>
      <c r="BB882" s="6"/>
      <c r="BC882" s="10"/>
      <c r="BD882" s="6"/>
      <c r="BE882" s="10"/>
    </row>
    <row r="883" spans="19:57">
      <c r="S883" s="6"/>
      <c r="T883" s="6"/>
      <c r="U883" s="6"/>
      <c r="V883" s="6"/>
      <c r="W883" s="6"/>
      <c r="X883" s="6"/>
      <c r="Y883" s="6"/>
      <c r="AB883" s="55"/>
      <c r="AC883" s="55"/>
      <c r="AD883" s="55"/>
      <c r="AE883" s="55"/>
      <c r="AF883" s="55"/>
      <c r="AG883" s="39"/>
      <c r="AH883" s="39"/>
      <c r="AI883" s="39"/>
      <c r="AJ883" s="55"/>
      <c r="AK883" s="55"/>
      <c r="AL883" s="55"/>
      <c r="AM883" s="55"/>
      <c r="AN883" s="55"/>
      <c r="AO883" s="55"/>
      <c r="AP883" s="39"/>
      <c r="AQ883" s="39"/>
      <c r="AR883" s="39"/>
      <c r="AS883" s="39"/>
      <c r="AT883" s="39"/>
      <c r="AU883" s="39"/>
      <c r="AV883" s="39"/>
      <c r="AW883" s="39"/>
      <c r="AX883" s="55"/>
      <c r="AY883" s="55"/>
      <c r="AZ883" s="55"/>
      <c r="BA883" s="39"/>
      <c r="BB883" s="6"/>
      <c r="BC883" s="10"/>
      <c r="BD883" s="6"/>
      <c r="BE883" s="10"/>
    </row>
    <row r="884" spans="19:57">
      <c r="S884" s="6"/>
      <c r="T884" s="6"/>
      <c r="U884" s="6"/>
      <c r="V884" s="6"/>
      <c r="W884" s="6"/>
      <c r="X884" s="6"/>
      <c r="Y884" s="6"/>
      <c r="AB884" s="55"/>
      <c r="AC884" s="55"/>
      <c r="AD884" s="55"/>
      <c r="AE884" s="55"/>
      <c r="AF884" s="55"/>
      <c r="AG884" s="39"/>
      <c r="AH884" s="39"/>
      <c r="AI884" s="39"/>
      <c r="AJ884" s="55"/>
      <c r="AK884" s="55"/>
      <c r="AL884" s="55"/>
      <c r="AM884" s="55"/>
      <c r="AN884" s="55"/>
      <c r="AO884" s="55"/>
      <c r="AP884" s="39"/>
      <c r="AQ884" s="39"/>
      <c r="AR884" s="39"/>
      <c r="AS884" s="39"/>
      <c r="AT884" s="39"/>
      <c r="AU884" s="39"/>
      <c r="AV884" s="39"/>
      <c r="AW884" s="39"/>
      <c r="AX884" s="55"/>
      <c r="AY884" s="55"/>
      <c r="AZ884" s="55"/>
      <c r="BA884" s="39"/>
      <c r="BB884" s="6"/>
      <c r="BC884" s="10"/>
      <c r="BD884" s="6"/>
      <c r="BE884" s="10"/>
    </row>
    <row r="885" spans="19:57">
      <c r="S885" s="6"/>
      <c r="T885" s="6"/>
      <c r="U885" s="6"/>
      <c r="V885" s="6"/>
      <c r="W885" s="6"/>
      <c r="X885" s="6"/>
      <c r="Y885" s="6"/>
      <c r="AB885" s="55"/>
      <c r="AC885" s="55"/>
      <c r="AD885" s="55"/>
      <c r="AE885" s="55"/>
      <c r="AF885" s="55"/>
      <c r="AG885" s="39"/>
      <c r="AH885" s="39"/>
      <c r="AI885" s="39"/>
      <c r="AJ885" s="55"/>
      <c r="AK885" s="55"/>
      <c r="AL885" s="55"/>
      <c r="AM885" s="55"/>
      <c r="AN885" s="55"/>
      <c r="AO885" s="55"/>
      <c r="AP885" s="39"/>
      <c r="AQ885" s="39"/>
      <c r="AR885" s="39"/>
      <c r="AS885" s="39"/>
      <c r="AT885" s="39"/>
      <c r="AU885" s="39"/>
      <c r="AV885" s="39"/>
      <c r="AW885" s="39"/>
      <c r="AX885" s="55"/>
      <c r="AY885" s="55"/>
      <c r="AZ885" s="55"/>
      <c r="BA885" s="39"/>
      <c r="BB885" s="6"/>
      <c r="BC885" s="10"/>
      <c r="BD885" s="6"/>
      <c r="BE885" s="10"/>
    </row>
    <row r="886" spans="19:57">
      <c r="S886" s="6"/>
      <c r="T886" s="6"/>
      <c r="U886" s="6"/>
      <c r="V886" s="6"/>
      <c r="W886" s="6"/>
      <c r="X886" s="6"/>
      <c r="Y886" s="6"/>
      <c r="AB886" s="55"/>
      <c r="AC886" s="55"/>
      <c r="AD886" s="55"/>
      <c r="AE886" s="55"/>
      <c r="AF886" s="55"/>
      <c r="AG886" s="39"/>
      <c r="AH886" s="39"/>
      <c r="AI886" s="39"/>
      <c r="AJ886" s="55"/>
      <c r="AK886" s="55"/>
      <c r="AL886" s="55"/>
      <c r="AM886" s="55"/>
      <c r="AN886" s="55"/>
      <c r="AO886" s="55"/>
      <c r="AP886" s="39"/>
      <c r="AQ886" s="39"/>
      <c r="AR886" s="39"/>
      <c r="AS886" s="39"/>
      <c r="AT886" s="39"/>
      <c r="AU886" s="39"/>
      <c r="AV886" s="39"/>
      <c r="AW886" s="39"/>
      <c r="AX886" s="55"/>
      <c r="AY886" s="55"/>
      <c r="AZ886" s="55"/>
      <c r="BA886" s="39"/>
      <c r="BB886" s="6"/>
      <c r="BC886" s="10"/>
      <c r="BD886" s="6"/>
      <c r="BE886" s="10"/>
    </row>
    <row r="887" spans="19:57">
      <c r="S887" s="6"/>
      <c r="T887" s="6"/>
      <c r="U887" s="6"/>
      <c r="V887" s="6"/>
      <c r="W887" s="6"/>
      <c r="X887" s="6"/>
      <c r="Y887" s="6"/>
      <c r="AB887" s="55"/>
      <c r="AC887" s="55"/>
      <c r="AD887" s="55"/>
      <c r="AE887" s="55"/>
      <c r="AF887" s="55"/>
      <c r="AG887" s="39"/>
      <c r="AH887" s="39"/>
      <c r="AI887" s="39"/>
      <c r="AJ887" s="55"/>
      <c r="AK887" s="55"/>
      <c r="AL887" s="55"/>
      <c r="AM887" s="55"/>
      <c r="AN887" s="55"/>
      <c r="AO887" s="55"/>
      <c r="AP887" s="39"/>
      <c r="AQ887" s="39"/>
      <c r="AR887" s="39"/>
      <c r="AS887" s="39"/>
      <c r="AT887" s="39"/>
      <c r="AU887" s="39"/>
      <c r="AV887" s="39"/>
      <c r="AW887" s="39"/>
      <c r="AX887" s="55"/>
      <c r="AY887" s="55"/>
      <c r="AZ887" s="55"/>
      <c r="BA887" s="39"/>
      <c r="BB887" s="6"/>
      <c r="BC887" s="10"/>
      <c r="BD887" s="6"/>
      <c r="BE887" s="10"/>
    </row>
    <row r="888" spans="19:57">
      <c r="S888" s="6"/>
      <c r="T888" s="6"/>
      <c r="U888" s="6"/>
      <c r="V888" s="6"/>
      <c r="W888" s="6"/>
      <c r="X888" s="6"/>
      <c r="Y888" s="6"/>
      <c r="AB888" s="55"/>
      <c r="AC888" s="55"/>
      <c r="AD888" s="55"/>
      <c r="AE888" s="55"/>
      <c r="AF888" s="55"/>
      <c r="AG888" s="39"/>
      <c r="AH888" s="39"/>
      <c r="AI888" s="39"/>
      <c r="AJ888" s="55"/>
      <c r="AK888" s="55"/>
      <c r="AL888" s="55"/>
      <c r="AM888" s="55"/>
      <c r="AN888" s="55"/>
      <c r="AO888" s="55"/>
      <c r="AP888" s="39"/>
      <c r="AQ888" s="39"/>
      <c r="AR888" s="39"/>
      <c r="AS888" s="39"/>
      <c r="AT888" s="39"/>
      <c r="AU888" s="39"/>
      <c r="AV888" s="39"/>
      <c r="AW888" s="39"/>
      <c r="AX888" s="55"/>
      <c r="AY888" s="55"/>
      <c r="AZ888" s="55"/>
      <c r="BA888" s="39"/>
      <c r="BB888" s="6"/>
      <c r="BC888" s="10"/>
      <c r="BD888" s="6"/>
      <c r="BE888" s="10"/>
    </row>
    <row r="889" spans="19:57">
      <c r="S889" s="6"/>
      <c r="T889" s="6"/>
      <c r="U889" s="6"/>
      <c r="V889" s="6"/>
      <c r="W889" s="6"/>
      <c r="X889" s="6"/>
      <c r="Y889" s="6"/>
      <c r="AB889" s="55"/>
      <c r="AC889" s="55"/>
      <c r="AD889" s="55"/>
      <c r="AE889" s="55"/>
      <c r="AF889" s="55"/>
      <c r="AG889" s="39"/>
      <c r="AH889" s="39"/>
      <c r="AI889" s="39"/>
      <c r="AJ889" s="55"/>
      <c r="AK889" s="55"/>
      <c r="AL889" s="55"/>
      <c r="AM889" s="55"/>
      <c r="AN889" s="55"/>
      <c r="AO889" s="55"/>
      <c r="AP889" s="39"/>
      <c r="AQ889" s="39"/>
      <c r="AR889" s="39"/>
      <c r="AS889" s="39"/>
      <c r="AT889" s="39"/>
      <c r="AU889" s="39"/>
      <c r="AV889" s="39"/>
      <c r="AW889" s="39"/>
      <c r="AX889" s="55"/>
      <c r="AY889" s="55"/>
      <c r="AZ889" s="55"/>
      <c r="BA889" s="39"/>
      <c r="BB889" s="6"/>
      <c r="BC889" s="10"/>
      <c r="BD889" s="6"/>
      <c r="BE889" s="10"/>
    </row>
    <row r="890" spans="19:57">
      <c r="S890" s="6"/>
      <c r="T890" s="6"/>
      <c r="U890" s="6"/>
      <c r="V890" s="6"/>
      <c r="W890" s="6"/>
      <c r="X890" s="6"/>
      <c r="Y890" s="6"/>
      <c r="AB890" s="55"/>
      <c r="AC890" s="55"/>
      <c r="AD890" s="55"/>
      <c r="AE890" s="55"/>
      <c r="AF890" s="55"/>
      <c r="AG890" s="39"/>
      <c r="AH890" s="39"/>
      <c r="AI890" s="39"/>
      <c r="AJ890" s="55"/>
      <c r="AK890" s="55"/>
      <c r="AL890" s="55"/>
      <c r="AM890" s="55"/>
      <c r="AN890" s="55"/>
      <c r="AO890" s="55"/>
      <c r="AP890" s="39"/>
      <c r="AQ890" s="39"/>
      <c r="AR890" s="39"/>
      <c r="AS890" s="39"/>
      <c r="AT890" s="39"/>
      <c r="AU890" s="39"/>
      <c r="AV890" s="39"/>
      <c r="AW890" s="39"/>
      <c r="AX890" s="55"/>
      <c r="AY890" s="55"/>
      <c r="AZ890" s="55"/>
      <c r="BA890" s="39"/>
      <c r="BB890" s="6"/>
      <c r="BC890" s="10"/>
      <c r="BD890" s="6"/>
      <c r="BE890" s="10"/>
    </row>
    <row r="891" spans="19:57">
      <c r="S891" s="6"/>
      <c r="T891" s="6"/>
      <c r="U891" s="6"/>
      <c r="V891" s="6"/>
      <c r="W891" s="6"/>
      <c r="X891" s="6"/>
      <c r="Y891" s="6"/>
      <c r="AB891" s="55"/>
      <c r="AC891" s="55"/>
      <c r="AD891" s="55"/>
      <c r="AE891" s="55"/>
      <c r="AF891" s="55"/>
      <c r="AG891" s="39"/>
      <c r="AH891" s="39"/>
      <c r="AI891" s="39"/>
      <c r="AJ891" s="55"/>
      <c r="AK891" s="55"/>
      <c r="AL891" s="55"/>
      <c r="AM891" s="55"/>
      <c r="AN891" s="55"/>
      <c r="AO891" s="55"/>
      <c r="AP891" s="39"/>
      <c r="AQ891" s="39"/>
      <c r="AR891" s="39"/>
      <c r="AS891" s="39"/>
      <c r="AT891" s="39"/>
      <c r="AU891" s="39"/>
      <c r="AV891" s="39"/>
      <c r="AW891" s="39"/>
      <c r="AX891" s="55"/>
      <c r="AY891" s="55"/>
      <c r="AZ891" s="55"/>
      <c r="BA891" s="39"/>
      <c r="BB891" s="6"/>
      <c r="BC891" s="10"/>
      <c r="BD891" s="6"/>
      <c r="BE891" s="10"/>
    </row>
    <row r="892" spans="19:57">
      <c r="S892" s="6"/>
      <c r="T892" s="6"/>
      <c r="U892" s="6"/>
      <c r="V892" s="6"/>
      <c r="W892" s="6"/>
      <c r="X892" s="6"/>
      <c r="Y892" s="6"/>
      <c r="AB892" s="55"/>
      <c r="AC892" s="55"/>
      <c r="AD892" s="55"/>
      <c r="AE892" s="55"/>
      <c r="AF892" s="55"/>
      <c r="AG892" s="39"/>
      <c r="AH892" s="39"/>
      <c r="AI892" s="39"/>
      <c r="AJ892" s="55"/>
      <c r="AK892" s="55"/>
      <c r="AL892" s="55"/>
      <c r="AM892" s="55"/>
      <c r="AN892" s="55"/>
      <c r="AO892" s="55"/>
      <c r="AP892" s="39"/>
      <c r="AQ892" s="39"/>
      <c r="AR892" s="39"/>
      <c r="AS892" s="39"/>
      <c r="AT892" s="39"/>
      <c r="AU892" s="39"/>
      <c r="AV892" s="39"/>
      <c r="AW892" s="39"/>
      <c r="AX892" s="55"/>
      <c r="AY892" s="55"/>
      <c r="AZ892" s="55"/>
      <c r="BA892" s="39"/>
      <c r="BB892" s="6"/>
      <c r="BC892" s="10"/>
      <c r="BD892" s="6"/>
      <c r="BE892" s="10"/>
    </row>
    <row r="893" spans="19:57">
      <c r="S893" s="6"/>
      <c r="T893" s="6"/>
      <c r="U893" s="6"/>
      <c r="V893" s="6"/>
      <c r="W893" s="6"/>
      <c r="X893" s="6"/>
      <c r="Y893" s="6"/>
      <c r="AB893" s="55"/>
      <c r="AC893" s="55"/>
      <c r="AD893" s="55"/>
      <c r="AE893" s="55"/>
      <c r="AF893" s="55"/>
      <c r="AG893" s="39"/>
      <c r="AH893" s="39"/>
      <c r="AI893" s="39"/>
      <c r="AJ893" s="55"/>
      <c r="AK893" s="55"/>
      <c r="AL893" s="55"/>
      <c r="AM893" s="55"/>
      <c r="AN893" s="55"/>
      <c r="AO893" s="55"/>
      <c r="AP893" s="39"/>
      <c r="AQ893" s="39"/>
      <c r="AR893" s="39"/>
      <c r="AS893" s="39"/>
      <c r="AT893" s="39"/>
      <c r="AU893" s="39"/>
      <c r="AV893" s="39"/>
      <c r="AW893" s="39"/>
      <c r="AX893" s="55"/>
      <c r="AY893" s="55"/>
      <c r="AZ893" s="55"/>
      <c r="BA893" s="39"/>
      <c r="BB893" s="6"/>
      <c r="BC893" s="10"/>
      <c r="BD893" s="6"/>
      <c r="BE893" s="10"/>
    </row>
    <row r="894" spans="19:57">
      <c r="S894" s="6"/>
      <c r="T894" s="6"/>
      <c r="U894" s="6"/>
      <c r="V894" s="6"/>
      <c r="W894" s="6"/>
      <c r="X894" s="6"/>
      <c r="Y894" s="6"/>
      <c r="AB894" s="55"/>
      <c r="AC894" s="55"/>
      <c r="AD894" s="55"/>
      <c r="AE894" s="55"/>
      <c r="AF894" s="55"/>
      <c r="AG894" s="39"/>
      <c r="AH894" s="39"/>
      <c r="AI894" s="39"/>
      <c r="AJ894" s="55"/>
      <c r="AK894" s="55"/>
      <c r="AL894" s="55"/>
      <c r="AM894" s="55"/>
      <c r="AN894" s="55"/>
      <c r="AO894" s="55"/>
      <c r="AP894" s="39"/>
      <c r="AQ894" s="39"/>
      <c r="AR894" s="39"/>
      <c r="AS894" s="39"/>
      <c r="AT894" s="39"/>
      <c r="AU894" s="39"/>
      <c r="AV894" s="39"/>
      <c r="AW894" s="39"/>
      <c r="AX894" s="55"/>
      <c r="AY894" s="55"/>
      <c r="AZ894" s="55"/>
      <c r="BA894" s="39"/>
      <c r="BB894" s="6"/>
      <c r="BC894" s="10"/>
      <c r="BD894" s="6"/>
      <c r="BE894" s="10"/>
    </row>
    <row r="895" spans="19:57">
      <c r="S895" s="6"/>
      <c r="T895" s="6"/>
      <c r="U895" s="6"/>
      <c r="V895" s="6"/>
      <c r="W895" s="6"/>
      <c r="X895" s="6"/>
      <c r="Y895" s="6"/>
      <c r="AB895" s="55"/>
      <c r="AC895" s="55"/>
      <c r="AD895" s="55"/>
      <c r="AE895" s="55"/>
      <c r="AF895" s="55"/>
      <c r="AG895" s="39"/>
      <c r="AH895" s="39"/>
      <c r="AI895" s="39"/>
      <c r="AJ895" s="55"/>
      <c r="AK895" s="55"/>
      <c r="AL895" s="55"/>
      <c r="AM895" s="55"/>
      <c r="AN895" s="55"/>
      <c r="AO895" s="55"/>
      <c r="AP895" s="39"/>
      <c r="AQ895" s="39"/>
      <c r="AR895" s="39"/>
      <c r="AS895" s="39"/>
      <c r="AT895" s="39"/>
      <c r="AU895" s="39"/>
      <c r="AV895" s="39"/>
      <c r="AW895" s="39"/>
      <c r="AX895" s="55"/>
      <c r="AY895" s="55"/>
      <c r="AZ895" s="55"/>
      <c r="BA895" s="39"/>
      <c r="BB895" s="6"/>
      <c r="BC895" s="10"/>
      <c r="BD895" s="6"/>
      <c r="BE895" s="10"/>
    </row>
    <row r="896" spans="19:57">
      <c r="S896" s="6"/>
      <c r="T896" s="6"/>
      <c r="U896" s="6"/>
      <c r="V896" s="6"/>
      <c r="W896" s="6"/>
      <c r="X896" s="6"/>
      <c r="Y896" s="6"/>
      <c r="AB896" s="55"/>
      <c r="AC896" s="55"/>
      <c r="AD896" s="55"/>
      <c r="AE896" s="55"/>
      <c r="AF896" s="55"/>
      <c r="AG896" s="39"/>
      <c r="AH896" s="39"/>
      <c r="AI896" s="39"/>
      <c r="AJ896" s="55"/>
      <c r="AK896" s="55"/>
      <c r="AL896" s="55"/>
      <c r="AM896" s="55"/>
      <c r="AN896" s="55"/>
      <c r="AO896" s="55"/>
      <c r="AP896" s="39"/>
      <c r="AQ896" s="39"/>
      <c r="AR896" s="39"/>
      <c r="AS896" s="39"/>
      <c r="AT896" s="39"/>
      <c r="AU896" s="39"/>
      <c r="AV896" s="39"/>
      <c r="AW896" s="39"/>
      <c r="AX896" s="55"/>
      <c r="AY896" s="55"/>
      <c r="AZ896" s="55"/>
      <c r="BA896" s="39"/>
      <c r="BB896" s="6"/>
      <c r="BC896" s="10"/>
      <c r="BD896" s="6"/>
      <c r="BE896" s="10"/>
    </row>
    <row r="897" spans="19:57">
      <c r="S897" s="6"/>
      <c r="T897" s="6"/>
      <c r="U897" s="6"/>
      <c r="V897" s="6"/>
      <c r="W897" s="6"/>
      <c r="X897" s="6"/>
      <c r="Y897" s="6"/>
      <c r="AB897" s="55"/>
      <c r="AC897" s="55"/>
      <c r="AD897" s="55"/>
      <c r="AE897" s="55"/>
      <c r="AF897" s="55"/>
      <c r="AG897" s="39"/>
      <c r="AH897" s="39"/>
      <c r="AI897" s="39"/>
      <c r="AJ897" s="55"/>
      <c r="AK897" s="55"/>
      <c r="AL897" s="55"/>
      <c r="AM897" s="55"/>
      <c r="AN897" s="55"/>
      <c r="AO897" s="55"/>
      <c r="AP897" s="39"/>
      <c r="AQ897" s="39"/>
      <c r="AR897" s="39"/>
      <c r="AS897" s="39"/>
      <c r="AT897" s="39"/>
      <c r="AU897" s="39"/>
      <c r="AV897" s="39"/>
      <c r="AW897" s="39"/>
      <c r="AX897" s="55"/>
      <c r="AY897" s="55"/>
      <c r="AZ897" s="55"/>
      <c r="BA897" s="39"/>
      <c r="BB897" s="6"/>
      <c r="BC897" s="10"/>
      <c r="BD897" s="6"/>
      <c r="BE897" s="10"/>
    </row>
    <row r="898" spans="19:57">
      <c r="S898" s="6"/>
      <c r="T898" s="6"/>
      <c r="U898" s="6"/>
      <c r="V898" s="6"/>
      <c r="W898" s="6"/>
      <c r="X898" s="6"/>
      <c r="Y898" s="6"/>
      <c r="AB898" s="55"/>
      <c r="AC898" s="55"/>
      <c r="AD898" s="55"/>
      <c r="AE898" s="55"/>
      <c r="AF898" s="55"/>
      <c r="AG898" s="39"/>
      <c r="AH898" s="39"/>
      <c r="AI898" s="39"/>
      <c r="AJ898" s="55"/>
      <c r="AK898" s="55"/>
      <c r="AL898" s="55"/>
      <c r="AM898" s="55"/>
      <c r="AN898" s="55"/>
      <c r="AO898" s="55"/>
      <c r="AP898" s="39"/>
      <c r="AQ898" s="39"/>
      <c r="AR898" s="39"/>
      <c r="AS898" s="39"/>
      <c r="AT898" s="39"/>
      <c r="AU898" s="39"/>
      <c r="AV898" s="39"/>
      <c r="AW898" s="39"/>
      <c r="AX898" s="55"/>
      <c r="AY898" s="55"/>
      <c r="AZ898" s="55"/>
      <c r="BA898" s="39"/>
      <c r="BB898" s="6"/>
      <c r="BC898" s="10"/>
      <c r="BD898" s="6"/>
      <c r="BE898" s="10"/>
    </row>
    <row r="899" spans="19:57">
      <c r="S899" s="6"/>
      <c r="T899" s="6"/>
      <c r="U899" s="6"/>
      <c r="V899" s="6"/>
      <c r="W899" s="6"/>
      <c r="X899" s="6"/>
      <c r="Y899" s="6"/>
      <c r="AB899" s="55"/>
      <c r="AC899" s="55"/>
      <c r="AD899" s="55"/>
      <c r="AE899" s="55"/>
      <c r="AF899" s="55"/>
      <c r="AG899" s="39"/>
      <c r="AH899" s="39"/>
      <c r="AI899" s="39"/>
      <c r="AJ899" s="55"/>
      <c r="AK899" s="55"/>
      <c r="AL899" s="55"/>
      <c r="AM899" s="55"/>
      <c r="AN899" s="55"/>
      <c r="AO899" s="55"/>
      <c r="AP899" s="39"/>
      <c r="AQ899" s="39"/>
      <c r="AR899" s="39"/>
      <c r="AS899" s="39"/>
      <c r="AT899" s="39"/>
      <c r="AU899" s="39"/>
      <c r="AV899" s="39"/>
      <c r="AW899" s="39"/>
      <c r="AX899" s="55"/>
      <c r="AY899" s="55"/>
      <c r="AZ899" s="55"/>
      <c r="BA899" s="39"/>
      <c r="BB899" s="6"/>
      <c r="BC899" s="10"/>
      <c r="BD899" s="6"/>
      <c r="BE899" s="10"/>
    </row>
    <row r="900" spans="19:57">
      <c r="S900" s="6"/>
      <c r="T900" s="6"/>
      <c r="U900" s="6"/>
      <c r="V900" s="6"/>
      <c r="W900" s="6"/>
      <c r="X900" s="6"/>
      <c r="Y900" s="6"/>
      <c r="AB900" s="55"/>
      <c r="AC900" s="55"/>
      <c r="AD900" s="55"/>
      <c r="AE900" s="55"/>
      <c r="AF900" s="55"/>
      <c r="AG900" s="39"/>
      <c r="AH900" s="39"/>
      <c r="AI900" s="39"/>
      <c r="AJ900" s="55"/>
      <c r="AK900" s="55"/>
      <c r="AL900" s="55"/>
      <c r="AM900" s="55"/>
      <c r="AN900" s="55"/>
      <c r="AO900" s="55"/>
      <c r="AP900" s="39"/>
      <c r="AQ900" s="39"/>
      <c r="AR900" s="39"/>
      <c r="AS900" s="39"/>
      <c r="AT900" s="39"/>
      <c r="AU900" s="39"/>
      <c r="AV900" s="39"/>
      <c r="AW900" s="39"/>
      <c r="AX900" s="55"/>
      <c r="AY900" s="55"/>
      <c r="AZ900" s="55"/>
      <c r="BA900" s="39"/>
      <c r="BB900" s="6"/>
      <c r="BC900" s="10"/>
      <c r="BD900" s="6"/>
      <c r="BE900" s="10"/>
    </row>
    <row r="901" spans="19:57">
      <c r="S901" s="6"/>
      <c r="T901" s="6"/>
      <c r="U901" s="6"/>
      <c r="V901" s="6"/>
      <c r="W901" s="6"/>
      <c r="X901" s="6"/>
      <c r="Y901" s="6"/>
      <c r="AB901" s="55"/>
      <c r="AC901" s="55"/>
      <c r="AD901" s="55"/>
      <c r="AE901" s="55"/>
      <c r="AF901" s="55"/>
      <c r="AG901" s="39"/>
      <c r="AH901" s="39"/>
      <c r="AI901" s="39"/>
      <c r="AJ901" s="55"/>
      <c r="AK901" s="55"/>
      <c r="AL901" s="55"/>
      <c r="AM901" s="55"/>
      <c r="AN901" s="55"/>
      <c r="AO901" s="55"/>
      <c r="AP901" s="39"/>
      <c r="AQ901" s="39"/>
      <c r="AR901" s="39"/>
      <c r="AS901" s="39"/>
      <c r="AT901" s="39"/>
      <c r="AU901" s="39"/>
      <c r="AV901" s="39"/>
      <c r="AW901" s="39"/>
      <c r="AX901" s="55"/>
      <c r="AY901" s="55"/>
      <c r="AZ901" s="55"/>
      <c r="BA901" s="39"/>
      <c r="BB901" s="6"/>
      <c r="BC901" s="10"/>
      <c r="BD901" s="6"/>
      <c r="BE901" s="10"/>
    </row>
    <row r="902" spans="19:57">
      <c r="S902" s="6"/>
      <c r="T902" s="6"/>
      <c r="U902" s="6"/>
      <c r="V902" s="6"/>
      <c r="W902" s="6"/>
      <c r="X902" s="6"/>
      <c r="Y902" s="6"/>
      <c r="AB902" s="55"/>
      <c r="AC902" s="55"/>
      <c r="AD902" s="55"/>
      <c r="AE902" s="55"/>
      <c r="AF902" s="55"/>
      <c r="AG902" s="39"/>
      <c r="AH902" s="39"/>
      <c r="AI902" s="39"/>
      <c r="AJ902" s="55"/>
      <c r="AK902" s="55"/>
      <c r="AL902" s="55"/>
      <c r="AM902" s="55"/>
      <c r="AN902" s="55"/>
      <c r="AO902" s="55"/>
      <c r="AP902" s="39"/>
      <c r="AQ902" s="39"/>
      <c r="AR902" s="39"/>
      <c r="AS902" s="39"/>
      <c r="AT902" s="39"/>
      <c r="AU902" s="39"/>
      <c r="AV902" s="39"/>
      <c r="AW902" s="39"/>
      <c r="AX902" s="55"/>
      <c r="AY902" s="55"/>
      <c r="AZ902" s="55"/>
      <c r="BA902" s="39"/>
      <c r="BB902" s="6"/>
      <c r="BC902" s="10"/>
      <c r="BD902" s="6"/>
      <c r="BE902" s="10"/>
    </row>
    <row r="903" spans="19:57">
      <c r="S903" s="6"/>
      <c r="T903" s="6"/>
      <c r="U903" s="6"/>
      <c r="V903" s="6"/>
      <c r="W903" s="6"/>
      <c r="X903" s="6"/>
      <c r="Y903" s="6"/>
      <c r="AB903" s="55"/>
      <c r="AC903" s="55"/>
      <c r="AD903" s="55"/>
      <c r="AE903" s="55"/>
      <c r="AF903" s="55"/>
      <c r="AG903" s="39"/>
      <c r="AH903" s="39"/>
      <c r="AI903" s="39"/>
      <c r="AJ903" s="55"/>
      <c r="AK903" s="55"/>
      <c r="AL903" s="55"/>
      <c r="AM903" s="55"/>
      <c r="AN903" s="55"/>
      <c r="AO903" s="55"/>
      <c r="AP903" s="39"/>
      <c r="AQ903" s="39"/>
      <c r="AR903" s="39"/>
      <c r="AS903" s="39"/>
      <c r="AT903" s="39"/>
      <c r="AU903" s="39"/>
      <c r="AV903" s="39"/>
      <c r="AW903" s="39"/>
      <c r="AX903" s="55"/>
      <c r="AY903" s="55"/>
      <c r="AZ903" s="55"/>
      <c r="BA903" s="39"/>
      <c r="BB903" s="6"/>
      <c r="BC903" s="10"/>
      <c r="BD903" s="6"/>
      <c r="BE903" s="10"/>
    </row>
    <row r="904" spans="19:57">
      <c r="S904" s="6"/>
      <c r="T904" s="6"/>
      <c r="U904" s="6"/>
      <c r="V904" s="6"/>
      <c r="W904" s="6"/>
      <c r="X904" s="6"/>
      <c r="Y904" s="6"/>
      <c r="AB904" s="55"/>
      <c r="AC904" s="55"/>
      <c r="AD904" s="55"/>
      <c r="AE904" s="55"/>
      <c r="AF904" s="55"/>
      <c r="AG904" s="39"/>
      <c r="AH904" s="39"/>
      <c r="AI904" s="39"/>
      <c r="AJ904" s="55"/>
      <c r="AK904" s="55"/>
      <c r="AL904" s="55"/>
      <c r="AM904" s="55"/>
      <c r="AN904" s="55"/>
      <c r="AO904" s="55"/>
      <c r="AP904" s="39"/>
      <c r="AQ904" s="39"/>
      <c r="AR904" s="39"/>
      <c r="AS904" s="39"/>
      <c r="AT904" s="39"/>
      <c r="AU904" s="39"/>
      <c r="AV904" s="39"/>
      <c r="AW904" s="39"/>
      <c r="AX904" s="55"/>
      <c r="AY904" s="55"/>
      <c r="AZ904" s="55"/>
      <c r="BA904" s="39"/>
      <c r="BB904" s="6"/>
      <c r="BC904" s="10"/>
      <c r="BD904" s="6"/>
      <c r="BE904" s="10"/>
    </row>
    <row r="905" spans="19:57">
      <c r="S905" s="6"/>
      <c r="T905" s="6"/>
      <c r="U905" s="6"/>
      <c r="V905" s="6"/>
      <c r="W905" s="6"/>
      <c r="X905" s="6"/>
      <c r="Y905" s="6"/>
      <c r="AB905" s="55"/>
      <c r="AC905" s="55"/>
      <c r="AD905" s="55"/>
      <c r="AE905" s="55"/>
      <c r="AF905" s="55"/>
      <c r="AG905" s="39"/>
      <c r="AH905" s="39"/>
      <c r="AI905" s="39"/>
      <c r="AJ905" s="55"/>
      <c r="AK905" s="55"/>
      <c r="AL905" s="55"/>
      <c r="AM905" s="55"/>
      <c r="AN905" s="55"/>
      <c r="AO905" s="55"/>
      <c r="AP905" s="39"/>
      <c r="AQ905" s="39"/>
      <c r="AR905" s="39"/>
      <c r="AS905" s="39"/>
      <c r="AT905" s="39"/>
      <c r="AU905" s="39"/>
      <c r="AV905" s="39"/>
      <c r="AW905" s="39"/>
      <c r="AX905" s="55"/>
      <c r="AY905" s="55"/>
      <c r="AZ905" s="55"/>
      <c r="BA905" s="39"/>
      <c r="BB905" s="6"/>
      <c r="BC905" s="10"/>
      <c r="BD905" s="6"/>
      <c r="BE905" s="10"/>
    </row>
    <row r="906" spans="19:57">
      <c r="S906" s="6"/>
      <c r="T906" s="6"/>
      <c r="U906" s="6"/>
      <c r="V906" s="6"/>
      <c r="W906" s="6"/>
      <c r="X906" s="6"/>
      <c r="Y906" s="6"/>
      <c r="AB906" s="55"/>
      <c r="AC906" s="55"/>
      <c r="AD906" s="55"/>
      <c r="AE906" s="55"/>
      <c r="AF906" s="55"/>
      <c r="AG906" s="39"/>
      <c r="AH906" s="39"/>
      <c r="AI906" s="39"/>
      <c r="AJ906" s="55"/>
      <c r="AK906" s="55"/>
      <c r="AL906" s="55"/>
      <c r="AM906" s="55"/>
      <c r="AN906" s="55"/>
      <c r="AO906" s="55"/>
      <c r="AP906" s="39"/>
      <c r="AQ906" s="39"/>
      <c r="AR906" s="39"/>
      <c r="AS906" s="39"/>
      <c r="AT906" s="39"/>
      <c r="AU906" s="39"/>
      <c r="AV906" s="39"/>
      <c r="AW906" s="39"/>
      <c r="AX906" s="55"/>
      <c r="AY906" s="55"/>
      <c r="AZ906" s="55"/>
      <c r="BA906" s="39"/>
      <c r="BB906" s="6"/>
      <c r="BC906" s="10"/>
      <c r="BD906" s="6"/>
      <c r="BE906" s="10"/>
    </row>
    <row r="907" spans="19:57">
      <c r="S907" s="6"/>
      <c r="T907" s="6"/>
      <c r="U907" s="6"/>
      <c r="V907" s="6"/>
      <c r="W907" s="6"/>
      <c r="X907" s="6"/>
      <c r="Y907" s="6"/>
      <c r="AB907" s="55"/>
      <c r="AC907" s="55"/>
      <c r="AD907" s="55"/>
      <c r="AE907" s="55"/>
      <c r="AF907" s="55"/>
      <c r="AG907" s="39"/>
      <c r="AH907" s="39"/>
      <c r="AI907" s="39"/>
      <c r="AJ907" s="55"/>
      <c r="AK907" s="55"/>
      <c r="AL907" s="55"/>
      <c r="AM907" s="55"/>
      <c r="AN907" s="55"/>
      <c r="AO907" s="55"/>
      <c r="AP907" s="39"/>
      <c r="AQ907" s="39"/>
      <c r="AR907" s="39"/>
      <c r="AS907" s="39"/>
      <c r="AT907" s="39"/>
      <c r="AU907" s="39"/>
      <c r="AV907" s="39"/>
      <c r="AW907" s="39"/>
      <c r="AX907" s="55"/>
      <c r="AY907" s="55"/>
      <c r="AZ907" s="55"/>
      <c r="BA907" s="39"/>
      <c r="BB907" s="6"/>
      <c r="BC907" s="10"/>
      <c r="BD907" s="6"/>
      <c r="BE907" s="10"/>
    </row>
    <row r="908" spans="19:57">
      <c r="S908" s="6"/>
      <c r="T908" s="6"/>
      <c r="U908" s="6"/>
      <c r="V908" s="6"/>
      <c r="W908" s="6"/>
      <c r="X908" s="6"/>
      <c r="Y908" s="6"/>
      <c r="AB908" s="55"/>
      <c r="AC908" s="55"/>
      <c r="AD908" s="55"/>
      <c r="AE908" s="55"/>
      <c r="AF908" s="55"/>
      <c r="AG908" s="39"/>
      <c r="AH908" s="39"/>
      <c r="AI908" s="39"/>
      <c r="AJ908" s="55"/>
      <c r="AK908" s="55"/>
      <c r="AL908" s="55"/>
      <c r="AM908" s="55"/>
      <c r="AN908" s="55"/>
      <c r="AO908" s="55"/>
      <c r="AP908" s="39"/>
      <c r="AQ908" s="39"/>
      <c r="AR908" s="39"/>
      <c r="AS908" s="39"/>
      <c r="AT908" s="39"/>
      <c r="AU908" s="39"/>
      <c r="AV908" s="39"/>
      <c r="AW908" s="39"/>
      <c r="AX908" s="55"/>
      <c r="AY908" s="55"/>
      <c r="AZ908" s="55"/>
      <c r="BA908" s="39"/>
      <c r="BB908" s="6"/>
      <c r="BC908" s="10"/>
      <c r="BD908" s="6"/>
      <c r="BE908" s="10"/>
    </row>
    <row r="909" spans="19:57">
      <c r="S909" s="6"/>
      <c r="T909" s="6"/>
      <c r="U909" s="6"/>
      <c r="V909" s="6"/>
      <c r="W909" s="6"/>
      <c r="X909" s="6"/>
      <c r="Y909" s="6"/>
      <c r="AB909" s="55"/>
      <c r="AC909" s="55"/>
      <c r="AD909" s="55"/>
      <c r="AE909" s="55"/>
      <c r="AF909" s="55"/>
      <c r="AG909" s="39"/>
      <c r="AH909" s="39"/>
      <c r="AI909" s="39"/>
      <c r="AJ909" s="55"/>
      <c r="AK909" s="55"/>
      <c r="AL909" s="55"/>
      <c r="AM909" s="55"/>
      <c r="AN909" s="55"/>
      <c r="AO909" s="55"/>
      <c r="AP909" s="39"/>
      <c r="AQ909" s="39"/>
      <c r="AR909" s="39"/>
      <c r="AS909" s="39"/>
      <c r="AT909" s="39"/>
      <c r="AU909" s="39"/>
      <c r="AV909" s="39"/>
      <c r="AW909" s="39"/>
      <c r="AX909" s="55"/>
      <c r="AY909" s="55"/>
      <c r="AZ909" s="55"/>
      <c r="BA909" s="39"/>
      <c r="BB909" s="6"/>
      <c r="BC909" s="10"/>
      <c r="BD909" s="6"/>
      <c r="BE909" s="10"/>
    </row>
    <row r="910" spans="19:57">
      <c r="S910" s="6"/>
      <c r="T910" s="6"/>
      <c r="U910" s="6"/>
      <c r="V910" s="6"/>
      <c r="W910" s="6"/>
      <c r="X910" s="6"/>
      <c r="Y910" s="6"/>
      <c r="AB910" s="55"/>
      <c r="AC910" s="55"/>
      <c r="AD910" s="55"/>
      <c r="AE910" s="55"/>
      <c r="AF910" s="55"/>
      <c r="AG910" s="39"/>
      <c r="AH910" s="39"/>
      <c r="AI910" s="39"/>
      <c r="AJ910" s="55"/>
      <c r="AK910" s="55"/>
      <c r="AL910" s="55"/>
      <c r="AM910" s="55"/>
      <c r="AN910" s="55"/>
      <c r="AO910" s="55"/>
      <c r="AP910" s="39"/>
      <c r="AQ910" s="39"/>
      <c r="AR910" s="39"/>
      <c r="AS910" s="39"/>
      <c r="AT910" s="39"/>
      <c r="AU910" s="39"/>
      <c r="AV910" s="39"/>
      <c r="AW910" s="39"/>
      <c r="AX910" s="55"/>
      <c r="AY910" s="55"/>
      <c r="AZ910" s="55"/>
      <c r="BA910" s="39"/>
      <c r="BB910" s="6"/>
      <c r="BC910" s="10"/>
      <c r="BD910" s="6"/>
      <c r="BE910" s="10"/>
    </row>
    <row r="911" spans="19:57">
      <c r="S911" s="6"/>
      <c r="T911" s="6"/>
      <c r="U911" s="6"/>
      <c r="V911" s="6"/>
      <c r="W911" s="6"/>
      <c r="X911" s="6"/>
      <c r="Y911" s="6"/>
      <c r="AB911" s="55"/>
      <c r="AC911" s="55"/>
      <c r="AD911" s="55"/>
      <c r="AE911" s="55"/>
      <c r="AF911" s="55"/>
      <c r="AG911" s="39"/>
      <c r="AH911" s="39"/>
      <c r="AI911" s="39"/>
      <c r="AJ911" s="55"/>
      <c r="AK911" s="55"/>
      <c r="AL911" s="55"/>
      <c r="AM911" s="55"/>
      <c r="AN911" s="55"/>
      <c r="AO911" s="55"/>
      <c r="AP911" s="39"/>
      <c r="AQ911" s="39"/>
      <c r="AR911" s="39"/>
      <c r="AS911" s="39"/>
      <c r="AT911" s="39"/>
      <c r="AU911" s="39"/>
      <c r="AV911" s="39"/>
      <c r="AW911" s="39"/>
      <c r="AX911" s="55"/>
      <c r="AY911" s="55"/>
      <c r="AZ911" s="55"/>
      <c r="BA911" s="39"/>
      <c r="BB911" s="6"/>
      <c r="BC911" s="10"/>
      <c r="BD911" s="6"/>
      <c r="BE911" s="10"/>
    </row>
    <row r="912" spans="19:57">
      <c r="S912" s="6"/>
      <c r="T912" s="6"/>
      <c r="U912" s="6"/>
      <c r="V912" s="6"/>
      <c r="W912" s="6"/>
      <c r="X912" s="6"/>
      <c r="Y912" s="6"/>
      <c r="AB912" s="55"/>
      <c r="AC912" s="55"/>
      <c r="AD912" s="55"/>
      <c r="AE912" s="55"/>
      <c r="AF912" s="55"/>
      <c r="AG912" s="39"/>
      <c r="AH912" s="39"/>
      <c r="AI912" s="39"/>
      <c r="AJ912" s="55"/>
      <c r="AK912" s="55"/>
      <c r="AL912" s="55"/>
      <c r="AM912" s="55"/>
      <c r="AN912" s="55"/>
      <c r="AO912" s="55"/>
      <c r="AP912" s="39"/>
      <c r="AQ912" s="39"/>
      <c r="AR912" s="39"/>
      <c r="AS912" s="39"/>
      <c r="AT912" s="39"/>
      <c r="AU912" s="39"/>
      <c r="AV912" s="39"/>
      <c r="AW912" s="39"/>
      <c r="AX912" s="55"/>
      <c r="AY912" s="55"/>
      <c r="AZ912" s="55"/>
      <c r="BA912" s="39"/>
      <c r="BB912" s="6"/>
      <c r="BC912" s="10"/>
      <c r="BD912" s="6"/>
      <c r="BE912" s="10"/>
    </row>
    <row r="913" spans="19:57">
      <c r="S913" s="6"/>
      <c r="T913" s="6"/>
      <c r="U913" s="6"/>
      <c r="V913" s="6"/>
      <c r="W913" s="6"/>
      <c r="X913" s="6"/>
      <c r="Y913" s="6"/>
      <c r="AB913" s="55"/>
      <c r="AC913" s="55"/>
      <c r="AD913" s="55"/>
      <c r="AE913" s="55"/>
      <c r="AF913" s="55"/>
      <c r="AG913" s="39"/>
      <c r="AH913" s="39"/>
      <c r="AI913" s="39"/>
      <c r="AJ913" s="55"/>
      <c r="AK913" s="55"/>
      <c r="AL913" s="55"/>
      <c r="AM913" s="55"/>
      <c r="AN913" s="55"/>
      <c r="AO913" s="55"/>
      <c r="AP913" s="39"/>
      <c r="AQ913" s="39"/>
      <c r="AR913" s="39"/>
      <c r="AS913" s="39"/>
      <c r="AT913" s="39"/>
      <c r="AU913" s="39"/>
      <c r="AV913" s="39"/>
      <c r="AW913" s="39"/>
      <c r="AX913" s="55"/>
      <c r="AY913" s="55"/>
      <c r="AZ913" s="55"/>
      <c r="BA913" s="39"/>
      <c r="BB913" s="6"/>
      <c r="BC913" s="10"/>
      <c r="BD913" s="6"/>
      <c r="BE913" s="10"/>
    </row>
    <row r="914" spans="19:57">
      <c r="S914" s="6"/>
      <c r="T914" s="6"/>
      <c r="U914" s="6"/>
      <c r="V914" s="6"/>
      <c r="W914" s="6"/>
      <c r="X914" s="6"/>
      <c r="Y914" s="6"/>
      <c r="AB914" s="55"/>
      <c r="AC914" s="55"/>
      <c r="AD914" s="55"/>
      <c r="AE914" s="55"/>
      <c r="AF914" s="55"/>
      <c r="AG914" s="39"/>
      <c r="AH914" s="39"/>
      <c r="AI914" s="39"/>
      <c r="AJ914" s="55"/>
      <c r="AK914" s="55"/>
      <c r="AL914" s="55"/>
      <c r="AM914" s="55"/>
      <c r="AN914" s="55"/>
      <c r="AO914" s="55"/>
      <c r="AP914" s="39"/>
      <c r="AQ914" s="39"/>
      <c r="AR914" s="39"/>
      <c r="AS914" s="39"/>
      <c r="AT914" s="39"/>
      <c r="AU914" s="39"/>
      <c r="AV914" s="39"/>
      <c r="AW914" s="39"/>
      <c r="AX914" s="55"/>
      <c r="AY914" s="55"/>
      <c r="AZ914" s="55"/>
      <c r="BA914" s="39"/>
      <c r="BB914" s="6"/>
      <c r="BC914" s="10"/>
      <c r="BD914" s="6"/>
      <c r="BE914" s="10"/>
    </row>
    <row r="915" spans="19:57">
      <c r="S915" s="6"/>
      <c r="T915" s="6"/>
      <c r="U915" s="6"/>
      <c r="V915" s="6"/>
      <c r="W915" s="6"/>
      <c r="X915" s="6"/>
      <c r="Y915" s="6"/>
      <c r="AB915" s="55"/>
      <c r="AC915" s="55"/>
      <c r="AD915" s="55"/>
      <c r="AE915" s="55"/>
      <c r="AF915" s="55"/>
      <c r="AG915" s="39"/>
      <c r="AH915" s="39"/>
      <c r="AI915" s="39"/>
      <c r="AJ915" s="55"/>
      <c r="AK915" s="55"/>
      <c r="AL915" s="55"/>
      <c r="AM915" s="55"/>
      <c r="AN915" s="55"/>
      <c r="AO915" s="55"/>
      <c r="AP915" s="39"/>
      <c r="AQ915" s="39"/>
      <c r="AR915" s="39"/>
      <c r="AS915" s="39"/>
      <c r="AT915" s="39"/>
      <c r="AU915" s="39"/>
      <c r="AV915" s="39"/>
      <c r="AW915" s="39"/>
      <c r="AX915" s="55"/>
      <c r="AY915" s="55"/>
      <c r="AZ915" s="55"/>
      <c r="BA915" s="39"/>
      <c r="BB915" s="6"/>
      <c r="BC915" s="10"/>
      <c r="BD915" s="6"/>
      <c r="BE915" s="10"/>
    </row>
    <row r="916" spans="19:57">
      <c r="S916" s="6"/>
      <c r="T916" s="6"/>
      <c r="U916" s="6"/>
      <c r="V916" s="6"/>
      <c r="W916" s="6"/>
      <c r="X916" s="6"/>
      <c r="Y916" s="6"/>
      <c r="AB916" s="55"/>
      <c r="AC916" s="55"/>
      <c r="AD916" s="55"/>
      <c r="AE916" s="55"/>
      <c r="AF916" s="55"/>
      <c r="AG916" s="39"/>
      <c r="AH916" s="39"/>
      <c r="AI916" s="39"/>
      <c r="AJ916" s="55"/>
      <c r="AK916" s="55"/>
      <c r="AL916" s="55"/>
      <c r="AM916" s="55"/>
      <c r="AN916" s="55"/>
      <c r="AO916" s="55"/>
      <c r="AP916" s="39"/>
      <c r="AQ916" s="39"/>
      <c r="AR916" s="39"/>
      <c r="AS916" s="39"/>
      <c r="AT916" s="39"/>
      <c r="AU916" s="39"/>
      <c r="AV916" s="39"/>
      <c r="AW916" s="39"/>
      <c r="AX916" s="55"/>
      <c r="AY916" s="55"/>
      <c r="AZ916" s="55"/>
      <c r="BA916" s="39"/>
      <c r="BB916" s="6"/>
      <c r="BC916" s="10"/>
      <c r="BD916" s="6"/>
      <c r="BE916" s="10"/>
    </row>
    <row r="917" spans="19:57">
      <c r="S917" s="6"/>
      <c r="T917" s="6"/>
      <c r="U917" s="6"/>
      <c r="V917" s="6"/>
      <c r="W917" s="6"/>
      <c r="X917" s="6"/>
      <c r="Y917" s="6"/>
      <c r="AB917" s="55"/>
      <c r="AC917" s="55"/>
      <c r="AD917" s="55"/>
      <c r="AE917" s="55"/>
      <c r="AF917" s="55"/>
      <c r="AG917" s="39"/>
      <c r="AH917" s="39"/>
      <c r="AI917" s="39"/>
      <c r="AJ917" s="55"/>
      <c r="AK917" s="55"/>
      <c r="AL917" s="55"/>
      <c r="AM917" s="55"/>
      <c r="AN917" s="55"/>
      <c r="AO917" s="55"/>
      <c r="AP917" s="39"/>
      <c r="AQ917" s="39"/>
      <c r="AR917" s="39"/>
      <c r="AS917" s="39"/>
      <c r="AT917" s="39"/>
      <c r="AU917" s="39"/>
      <c r="AV917" s="39"/>
      <c r="AW917" s="39"/>
      <c r="AX917" s="55"/>
      <c r="AY917" s="55"/>
      <c r="AZ917" s="55"/>
      <c r="BA917" s="39"/>
      <c r="BB917" s="6"/>
      <c r="BC917" s="10"/>
      <c r="BD917" s="6"/>
      <c r="BE917" s="10"/>
    </row>
    <row r="918" spans="19:57">
      <c r="S918" s="6"/>
      <c r="T918" s="6"/>
      <c r="U918" s="6"/>
      <c r="V918" s="6"/>
      <c r="W918" s="6"/>
      <c r="X918" s="6"/>
      <c r="Y918" s="6"/>
      <c r="AB918" s="55"/>
      <c r="AC918" s="55"/>
      <c r="AD918" s="55"/>
      <c r="AE918" s="55"/>
      <c r="AF918" s="55"/>
      <c r="AG918" s="39"/>
      <c r="AH918" s="39"/>
      <c r="AI918" s="39"/>
      <c r="AJ918" s="55"/>
      <c r="AK918" s="55"/>
      <c r="AL918" s="55"/>
      <c r="AM918" s="55"/>
      <c r="AN918" s="55"/>
      <c r="AO918" s="55"/>
      <c r="AP918" s="39"/>
      <c r="AQ918" s="39"/>
      <c r="AR918" s="39"/>
      <c r="AS918" s="39"/>
      <c r="AT918" s="39"/>
      <c r="AU918" s="39"/>
      <c r="AV918" s="39"/>
      <c r="AW918" s="39"/>
      <c r="AX918" s="55"/>
      <c r="AY918" s="55"/>
      <c r="AZ918" s="55"/>
      <c r="BA918" s="39"/>
      <c r="BB918" s="6"/>
      <c r="BC918" s="10"/>
      <c r="BD918" s="6"/>
      <c r="BE918" s="10"/>
    </row>
    <row r="919" spans="19:57">
      <c r="S919" s="6"/>
      <c r="T919" s="6"/>
      <c r="U919" s="6"/>
      <c r="V919" s="6"/>
      <c r="W919" s="6"/>
      <c r="X919" s="6"/>
      <c r="Y919" s="6"/>
      <c r="AB919" s="55"/>
      <c r="AC919" s="55"/>
      <c r="AD919" s="55"/>
      <c r="AE919" s="55"/>
      <c r="AF919" s="55"/>
      <c r="AG919" s="39"/>
      <c r="AH919" s="39"/>
      <c r="AI919" s="39"/>
      <c r="AJ919" s="55"/>
      <c r="AK919" s="55"/>
      <c r="AL919" s="55"/>
      <c r="AM919" s="55"/>
      <c r="AN919" s="55"/>
      <c r="AO919" s="55"/>
      <c r="AP919" s="39"/>
      <c r="AQ919" s="39"/>
      <c r="AR919" s="39"/>
      <c r="AS919" s="39"/>
      <c r="AT919" s="39"/>
      <c r="AU919" s="39"/>
      <c r="AV919" s="39"/>
      <c r="AW919" s="39"/>
      <c r="AX919" s="55"/>
      <c r="AY919" s="55"/>
      <c r="AZ919" s="55"/>
      <c r="BA919" s="39"/>
      <c r="BB919" s="6"/>
      <c r="BC919" s="10"/>
      <c r="BD919" s="6"/>
      <c r="BE919" s="10"/>
    </row>
    <row r="920" spans="19:57">
      <c r="S920" s="6"/>
      <c r="T920" s="6"/>
      <c r="U920" s="6"/>
      <c r="V920" s="6"/>
      <c r="W920" s="6"/>
      <c r="X920" s="6"/>
      <c r="Y920" s="6"/>
      <c r="AB920" s="55"/>
      <c r="AC920" s="55"/>
      <c r="AD920" s="55"/>
      <c r="AE920" s="55"/>
      <c r="AF920" s="55"/>
      <c r="AG920" s="39"/>
      <c r="AH920" s="39"/>
      <c r="AI920" s="39"/>
      <c r="AJ920" s="55"/>
      <c r="AK920" s="55"/>
      <c r="AL920" s="55"/>
      <c r="AM920" s="55"/>
      <c r="AN920" s="55"/>
      <c r="AO920" s="55"/>
      <c r="AP920" s="39"/>
      <c r="AQ920" s="39"/>
      <c r="AR920" s="39"/>
      <c r="AS920" s="39"/>
      <c r="AT920" s="39"/>
      <c r="AU920" s="39"/>
      <c r="AV920" s="39"/>
      <c r="AW920" s="39"/>
      <c r="AX920" s="55"/>
      <c r="AY920" s="55"/>
      <c r="AZ920" s="55"/>
      <c r="BA920" s="39"/>
      <c r="BB920" s="6"/>
      <c r="BC920" s="10"/>
      <c r="BD920" s="6"/>
      <c r="BE920" s="10"/>
    </row>
    <row r="921" spans="19:57">
      <c r="S921" s="6"/>
      <c r="T921" s="6"/>
      <c r="U921" s="6"/>
      <c r="V921" s="6"/>
      <c r="W921" s="6"/>
      <c r="X921" s="6"/>
      <c r="Y921" s="6"/>
      <c r="AB921" s="55"/>
      <c r="AC921" s="55"/>
      <c r="AD921" s="55"/>
      <c r="AE921" s="55"/>
      <c r="AF921" s="55"/>
      <c r="AG921" s="39"/>
      <c r="AH921" s="39"/>
      <c r="AI921" s="39"/>
      <c r="AJ921" s="55"/>
      <c r="AK921" s="55"/>
      <c r="AL921" s="55"/>
      <c r="AM921" s="55"/>
      <c r="AN921" s="55"/>
      <c r="AO921" s="55"/>
      <c r="AP921" s="39"/>
      <c r="AQ921" s="39"/>
      <c r="AR921" s="39"/>
      <c r="AS921" s="39"/>
      <c r="AT921" s="39"/>
      <c r="AU921" s="39"/>
      <c r="AV921" s="39"/>
      <c r="AW921" s="39"/>
      <c r="AX921" s="55"/>
      <c r="AY921" s="55"/>
      <c r="AZ921" s="55"/>
      <c r="BA921" s="39"/>
      <c r="BB921" s="6"/>
      <c r="BC921" s="10"/>
      <c r="BD921" s="6"/>
      <c r="BE921" s="10"/>
    </row>
    <row r="922" spans="19:57">
      <c r="S922" s="6"/>
      <c r="T922" s="6"/>
      <c r="U922" s="6"/>
      <c r="V922" s="6"/>
      <c r="W922" s="6"/>
      <c r="X922" s="6"/>
      <c r="Y922" s="6"/>
      <c r="AB922" s="55"/>
      <c r="AC922" s="55"/>
      <c r="AD922" s="55"/>
      <c r="AE922" s="55"/>
      <c r="AF922" s="55"/>
      <c r="AG922" s="39"/>
      <c r="AH922" s="39"/>
      <c r="AI922" s="39"/>
      <c r="AJ922" s="55"/>
      <c r="AK922" s="55"/>
      <c r="AL922" s="55"/>
      <c r="AM922" s="55"/>
      <c r="AN922" s="55"/>
      <c r="AO922" s="55"/>
      <c r="AP922" s="39"/>
      <c r="AQ922" s="39"/>
      <c r="AR922" s="39"/>
      <c r="AS922" s="39"/>
      <c r="AT922" s="39"/>
      <c r="AU922" s="39"/>
      <c r="AV922" s="39"/>
      <c r="AW922" s="39"/>
      <c r="AX922" s="55"/>
      <c r="AY922" s="55"/>
      <c r="AZ922" s="55"/>
      <c r="BA922" s="39"/>
      <c r="BB922" s="6"/>
      <c r="BC922" s="10"/>
      <c r="BD922" s="6"/>
      <c r="BE922" s="10"/>
    </row>
    <row r="923" spans="19:57">
      <c r="S923" s="6"/>
      <c r="T923" s="6"/>
      <c r="U923" s="6"/>
      <c r="V923" s="6"/>
      <c r="W923" s="6"/>
      <c r="X923" s="6"/>
      <c r="Y923" s="6"/>
      <c r="AB923" s="55"/>
      <c r="AC923" s="55"/>
      <c r="AD923" s="55"/>
      <c r="AE923" s="55"/>
      <c r="AF923" s="55"/>
      <c r="AG923" s="39"/>
      <c r="AH923" s="39"/>
      <c r="AI923" s="39"/>
      <c r="AJ923" s="55"/>
      <c r="AK923" s="55"/>
      <c r="AL923" s="55"/>
      <c r="AM923" s="55"/>
      <c r="AN923" s="55"/>
      <c r="AO923" s="55"/>
      <c r="AP923" s="39"/>
      <c r="AQ923" s="39"/>
      <c r="AR923" s="39"/>
      <c r="AS923" s="39"/>
      <c r="AT923" s="39"/>
      <c r="AU923" s="39"/>
      <c r="AV923" s="39"/>
      <c r="AW923" s="39"/>
      <c r="AX923" s="55"/>
      <c r="AY923" s="55"/>
      <c r="AZ923" s="55"/>
      <c r="BA923" s="39"/>
      <c r="BB923" s="6"/>
      <c r="BC923" s="10"/>
      <c r="BD923" s="6"/>
      <c r="BE923" s="10"/>
    </row>
    <row r="924" spans="19:57">
      <c r="S924" s="6"/>
      <c r="T924" s="6"/>
      <c r="U924" s="6"/>
      <c r="V924" s="6"/>
      <c r="W924" s="6"/>
      <c r="X924" s="6"/>
      <c r="Y924" s="6"/>
      <c r="AB924" s="55"/>
      <c r="AC924" s="55"/>
      <c r="AD924" s="55"/>
      <c r="AE924" s="55"/>
      <c r="AF924" s="55"/>
      <c r="AG924" s="39"/>
      <c r="AH924" s="39"/>
      <c r="AI924" s="39"/>
      <c r="AJ924" s="55"/>
      <c r="AK924" s="55"/>
      <c r="AL924" s="55"/>
      <c r="AM924" s="55"/>
      <c r="AN924" s="55"/>
      <c r="AO924" s="55"/>
      <c r="AP924" s="39"/>
      <c r="AQ924" s="39"/>
      <c r="AR924" s="39"/>
      <c r="AS924" s="39"/>
      <c r="AT924" s="39"/>
      <c r="AU924" s="39"/>
      <c r="AV924" s="39"/>
      <c r="AW924" s="39"/>
      <c r="AX924" s="55"/>
      <c r="AY924" s="55"/>
      <c r="AZ924" s="55"/>
      <c r="BA924" s="39"/>
      <c r="BB924" s="6"/>
      <c r="BC924" s="10"/>
      <c r="BD924" s="6"/>
      <c r="BE924" s="10"/>
    </row>
    <row r="925" spans="19:57">
      <c r="S925" s="6"/>
      <c r="T925" s="6"/>
      <c r="U925" s="6"/>
      <c r="V925" s="6"/>
      <c r="W925" s="6"/>
      <c r="X925" s="6"/>
      <c r="Y925" s="6"/>
      <c r="AB925" s="55"/>
      <c r="AC925" s="55"/>
      <c r="AD925" s="55"/>
      <c r="AE925" s="55"/>
      <c r="AF925" s="55"/>
      <c r="AG925" s="39"/>
      <c r="AH925" s="39"/>
      <c r="AI925" s="39"/>
      <c r="AJ925" s="55"/>
      <c r="AK925" s="55"/>
      <c r="AL925" s="55"/>
      <c r="AM925" s="55"/>
      <c r="AN925" s="55"/>
      <c r="AO925" s="55"/>
      <c r="AP925" s="39"/>
      <c r="AQ925" s="39"/>
      <c r="AR925" s="39"/>
      <c r="AS925" s="39"/>
      <c r="AT925" s="39"/>
      <c r="AU925" s="39"/>
      <c r="AV925" s="39"/>
      <c r="AW925" s="39"/>
      <c r="AX925" s="55"/>
      <c r="AY925" s="55"/>
      <c r="AZ925" s="55"/>
      <c r="BA925" s="39"/>
      <c r="BB925" s="6"/>
      <c r="BC925" s="10"/>
      <c r="BD925" s="6"/>
      <c r="BE925" s="10"/>
    </row>
    <row r="926" spans="19:57">
      <c r="S926" s="6"/>
      <c r="T926" s="6"/>
      <c r="U926" s="6"/>
      <c r="V926" s="6"/>
      <c r="W926" s="6"/>
      <c r="X926" s="6"/>
      <c r="Y926" s="6"/>
      <c r="AB926" s="55"/>
      <c r="AC926" s="55"/>
      <c r="AD926" s="55"/>
      <c r="AE926" s="55"/>
      <c r="AF926" s="55"/>
      <c r="AG926" s="39"/>
      <c r="AH926" s="39"/>
      <c r="AI926" s="39"/>
      <c r="AJ926" s="55"/>
      <c r="AK926" s="55"/>
      <c r="AL926" s="55"/>
      <c r="AM926" s="55"/>
      <c r="AN926" s="55"/>
      <c r="AO926" s="55"/>
      <c r="AP926" s="39"/>
      <c r="AQ926" s="39"/>
      <c r="AR926" s="39"/>
      <c r="AS926" s="39"/>
      <c r="AT926" s="39"/>
      <c r="AU926" s="39"/>
      <c r="AV926" s="39"/>
      <c r="AW926" s="39"/>
      <c r="AX926" s="55"/>
      <c r="AY926" s="55"/>
      <c r="AZ926" s="55"/>
      <c r="BA926" s="39"/>
      <c r="BB926" s="6"/>
      <c r="BC926" s="10"/>
      <c r="BD926" s="6"/>
      <c r="BE926" s="10"/>
    </row>
    <row r="927" spans="19:57">
      <c r="S927" s="6"/>
      <c r="T927" s="6"/>
      <c r="U927" s="6"/>
      <c r="V927" s="6"/>
      <c r="W927" s="6"/>
      <c r="X927" s="6"/>
      <c r="Y927" s="6"/>
      <c r="AB927" s="55"/>
      <c r="AC927" s="55"/>
      <c r="AD927" s="55"/>
      <c r="AE927" s="55"/>
      <c r="AF927" s="55"/>
      <c r="AG927" s="39"/>
      <c r="AH927" s="39"/>
      <c r="AI927" s="39"/>
      <c r="AJ927" s="55"/>
      <c r="AK927" s="55"/>
      <c r="AL927" s="55"/>
      <c r="AM927" s="55"/>
      <c r="AN927" s="55"/>
      <c r="AO927" s="55"/>
      <c r="AP927" s="39"/>
      <c r="AQ927" s="39"/>
      <c r="AR927" s="39"/>
      <c r="AS927" s="39"/>
      <c r="AT927" s="39"/>
      <c r="AU927" s="39"/>
      <c r="AV927" s="39"/>
      <c r="AW927" s="39"/>
      <c r="AX927" s="55"/>
      <c r="AY927" s="55"/>
      <c r="AZ927" s="55"/>
      <c r="BA927" s="39"/>
      <c r="BB927" s="6"/>
      <c r="BC927" s="10"/>
      <c r="BD927" s="6"/>
      <c r="BE927" s="10"/>
    </row>
    <row r="928" spans="19:57">
      <c r="S928" s="6"/>
      <c r="T928" s="6"/>
      <c r="U928" s="6"/>
      <c r="V928" s="6"/>
      <c r="W928" s="6"/>
      <c r="X928" s="6"/>
      <c r="Y928" s="6"/>
      <c r="AB928" s="55"/>
      <c r="AC928" s="55"/>
      <c r="AD928" s="55"/>
      <c r="AE928" s="55"/>
      <c r="AF928" s="55"/>
      <c r="AG928" s="39"/>
      <c r="AH928" s="39"/>
      <c r="AI928" s="39"/>
      <c r="AJ928" s="55"/>
      <c r="AK928" s="55"/>
      <c r="AL928" s="55"/>
      <c r="AM928" s="55"/>
      <c r="AN928" s="55"/>
      <c r="AO928" s="55"/>
      <c r="AP928" s="39"/>
      <c r="AQ928" s="39"/>
      <c r="AR928" s="39"/>
      <c r="AS928" s="39"/>
      <c r="AT928" s="39"/>
      <c r="AU928" s="39"/>
      <c r="AV928" s="39"/>
      <c r="AW928" s="39"/>
      <c r="AX928" s="55"/>
      <c r="AY928" s="55"/>
      <c r="AZ928" s="55"/>
      <c r="BA928" s="39"/>
      <c r="BB928" s="6"/>
      <c r="BC928" s="10"/>
      <c r="BD928" s="6"/>
      <c r="BE928" s="10"/>
    </row>
    <row r="929" spans="19:57">
      <c r="S929" s="6"/>
      <c r="T929" s="6"/>
      <c r="U929" s="6"/>
      <c r="V929" s="6"/>
      <c r="W929" s="6"/>
      <c r="X929" s="6"/>
      <c r="Y929" s="6"/>
      <c r="AB929" s="55"/>
      <c r="AC929" s="55"/>
      <c r="AD929" s="55"/>
      <c r="AE929" s="55"/>
      <c r="AF929" s="55"/>
      <c r="AG929" s="39"/>
      <c r="AH929" s="39"/>
      <c r="AI929" s="39"/>
      <c r="AJ929" s="55"/>
      <c r="AK929" s="55"/>
      <c r="AL929" s="55"/>
      <c r="AM929" s="55"/>
      <c r="AN929" s="55"/>
      <c r="AO929" s="55"/>
      <c r="AP929" s="39"/>
      <c r="AQ929" s="39"/>
      <c r="AR929" s="39"/>
      <c r="AS929" s="39"/>
      <c r="AT929" s="39"/>
      <c r="AU929" s="39"/>
      <c r="AV929" s="39"/>
      <c r="AW929" s="39"/>
      <c r="AX929" s="55"/>
      <c r="AY929" s="55"/>
      <c r="AZ929" s="55"/>
      <c r="BA929" s="39"/>
      <c r="BB929" s="6"/>
      <c r="BC929" s="10"/>
      <c r="BD929" s="6"/>
      <c r="BE929" s="10"/>
    </row>
    <row r="930" spans="19:57">
      <c r="S930" s="6"/>
      <c r="T930" s="6"/>
      <c r="U930" s="6"/>
      <c r="V930" s="6"/>
      <c r="W930" s="6"/>
      <c r="X930" s="6"/>
      <c r="Y930" s="6"/>
      <c r="AB930" s="55"/>
      <c r="AC930" s="55"/>
      <c r="AD930" s="55"/>
      <c r="AE930" s="55"/>
      <c r="AF930" s="55"/>
      <c r="AG930" s="39"/>
      <c r="AH930" s="39"/>
      <c r="AI930" s="39"/>
      <c r="AJ930" s="55"/>
      <c r="AK930" s="55"/>
      <c r="AL930" s="55"/>
      <c r="AM930" s="55"/>
      <c r="AN930" s="55"/>
      <c r="AO930" s="55"/>
      <c r="AP930" s="39"/>
      <c r="AQ930" s="39"/>
      <c r="AR930" s="39"/>
      <c r="AS930" s="39"/>
      <c r="AT930" s="39"/>
      <c r="AU930" s="39"/>
      <c r="AV930" s="39"/>
      <c r="AW930" s="39"/>
      <c r="AX930" s="55"/>
      <c r="AY930" s="55"/>
      <c r="AZ930" s="55"/>
      <c r="BA930" s="39"/>
      <c r="BB930" s="6"/>
      <c r="BC930" s="10"/>
      <c r="BD930" s="6"/>
      <c r="BE930" s="10"/>
    </row>
    <row r="931" spans="19:57">
      <c r="S931" s="6"/>
      <c r="T931" s="6"/>
      <c r="U931" s="6"/>
      <c r="V931" s="6"/>
      <c r="W931" s="6"/>
      <c r="X931" s="6"/>
      <c r="Y931" s="6"/>
      <c r="AB931" s="55"/>
      <c r="AC931" s="55"/>
      <c r="AD931" s="55"/>
      <c r="AE931" s="55"/>
      <c r="AF931" s="55"/>
      <c r="AG931" s="39"/>
      <c r="AH931" s="39"/>
      <c r="AI931" s="39"/>
      <c r="AJ931" s="55"/>
      <c r="AK931" s="55"/>
      <c r="AL931" s="55"/>
      <c r="AM931" s="55"/>
      <c r="AN931" s="55"/>
      <c r="AO931" s="55"/>
      <c r="AP931" s="39"/>
      <c r="AQ931" s="39"/>
      <c r="AR931" s="39"/>
      <c r="AS931" s="39"/>
      <c r="AT931" s="39"/>
      <c r="AU931" s="39"/>
      <c r="AV931" s="39"/>
      <c r="AW931" s="39"/>
      <c r="AX931" s="55"/>
      <c r="AY931" s="55"/>
      <c r="AZ931" s="55"/>
      <c r="BA931" s="39"/>
      <c r="BB931" s="6"/>
      <c r="BC931" s="10"/>
      <c r="BD931" s="6"/>
      <c r="BE931" s="10"/>
    </row>
    <row r="932" spans="19:57">
      <c r="S932" s="6"/>
      <c r="T932" s="6"/>
      <c r="U932" s="6"/>
      <c r="V932" s="6"/>
      <c r="W932" s="6"/>
      <c r="X932" s="6"/>
      <c r="Y932" s="6"/>
      <c r="AB932" s="55"/>
      <c r="AC932" s="55"/>
      <c r="AD932" s="55"/>
      <c r="AE932" s="55"/>
      <c r="AF932" s="55"/>
      <c r="AG932" s="39"/>
      <c r="AH932" s="39"/>
      <c r="AI932" s="39"/>
      <c r="AJ932" s="55"/>
      <c r="AK932" s="55"/>
      <c r="AL932" s="55"/>
      <c r="AM932" s="55"/>
      <c r="AN932" s="55"/>
      <c r="AO932" s="55"/>
      <c r="AP932" s="39"/>
      <c r="AQ932" s="39"/>
      <c r="AR932" s="39"/>
      <c r="AS932" s="39"/>
      <c r="AT932" s="39"/>
      <c r="AU932" s="39"/>
      <c r="AV932" s="39"/>
      <c r="AW932" s="39"/>
      <c r="AX932" s="55"/>
      <c r="AY932" s="55"/>
      <c r="AZ932" s="55"/>
      <c r="BA932" s="39"/>
      <c r="BB932" s="6"/>
      <c r="BC932" s="10"/>
      <c r="BD932" s="6"/>
      <c r="BE932" s="10"/>
    </row>
    <row r="933" spans="19:57">
      <c r="S933" s="6"/>
      <c r="T933" s="6"/>
      <c r="U933" s="6"/>
      <c r="V933" s="6"/>
      <c r="W933" s="6"/>
      <c r="X933" s="6"/>
      <c r="Y933" s="6"/>
      <c r="AB933" s="55"/>
      <c r="AC933" s="55"/>
      <c r="AD933" s="55"/>
      <c r="AE933" s="55"/>
      <c r="AF933" s="55"/>
      <c r="AG933" s="39"/>
      <c r="AH933" s="39"/>
      <c r="AI933" s="39"/>
      <c r="AJ933" s="55"/>
      <c r="AK933" s="55"/>
      <c r="AL933" s="55"/>
      <c r="AM933" s="55"/>
      <c r="AN933" s="55"/>
      <c r="AO933" s="55"/>
      <c r="AP933" s="39"/>
      <c r="AQ933" s="39"/>
      <c r="AR933" s="39"/>
      <c r="AS933" s="39"/>
      <c r="AT933" s="39"/>
      <c r="AU933" s="39"/>
      <c r="AV933" s="39"/>
      <c r="AW933" s="39"/>
      <c r="AX933" s="55"/>
      <c r="AY933" s="55"/>
      <c r="AZ933" s="55"/>
      <c r="BA933" s="39"/>
      <c r="BB933" s="6"/>
      <c r="BC933" s="10"/>
      <c r="BD933" s="6"/>
      <c r="BE933" s="10"/>
    </row>
    <row r="934" spans="19:57">
      <c r="S934" s="6"/>
      <c r="T934" s="6"/>
      <c r="U934" s="6"/>
      <c r="V934" s="6"/>
      <c r="W934" s="6"/>
      <c r="X934" s="6"/>
      <c r="Y934" s="6"/>
      <c r="AB934" s="55"/>
      <c r="AC934" s="55"/>
      <c r="AD934" s="55"/>
      <c r="AE934" s="55"/>
      <c r="AF934" s="55"/>
      <c r="AG934" s="39"/>
      <c r="AH934" s="39"/>
      <c r="AI934" s="39"/>
      <c r="AJ934" s="55"/>
      <c r="AK934" s="55"/>
      <c r="AL934" s="55"/>
      <c r="AM934" s="55"/>
      <c r="AN934" s="55"/>
      <c r="AO934" s="55"/>
      <c r="AP934" s="39"/>
      <c r="AQ934" s="39"/>
      <c r="AR934" s="39"/>
      <c r="AS934" s="39"/>
      <c r="AT934" s="39"/>
      <c r="AU934" s="39"/>
      <c r="AV934" s="39"/>
      <c r="AW934" s="39"/>
      <c r="AX934" s="55"/>
      <c r="AY934" s="55"/>
      <c r="AZ934" s="55"/>
      <c r="BA934" s="39"/>
      <c r="BB934" s="6"/>
      <c r="BC934" s="10"/>
      <c r="BD934" s="6"/>
      <c r="BE934" s="10"/>
    </row>
    <row r="935" spans="19:57">
      <c r="S935" s="6"/>
      <c r="T935" s="6"/>
      <c r="U935" s="6"/>
      <c r="V935" s="6"/>
      <c r="W935" s="6"/>
      <c r="X935" s="6"/>
      <c r="Y935" s="6"/>
      <c r="AB935" s="55"/>
      <c r="AC935" s="55"/>
      <c r="AD935" s="55"/>
      <c r="AE935" s="55"/>
      <c r="AF935" s="55"/>
      <c r="AG935" s="39"/>
      <c r="AH935" s="39"/>
      <c r="AI935" s="39"/>
      <c r="AJ935" s="55"/>
      <c r="AK935" s="55"/>
      <c r="AL935" s="55"/>
      <c r="AM935" s="55"/>
      <c r="AN935" s="55"/>
      <c r="AO935" s="55"/>
      <c r="AP935" s="39"/>
      <c r="AQ935" s="39"/>
      <c r="AR935" s="39"/>
      <c r="AS935" s="39"/>
      <c r="AT935" s="39"/>
      <c r="AU935" s="39"/>
      <c r="AV935" s="39"/>
      <c r="AW935" s="39"/>
      <c r="AX935" s="55"/>
      <c r="AY935" s="55"/>
      <c r="AZ935" s="55"/>
      <c r="BA935" s="39"/>
      <c r="BB935" s="6"/>
      <c r="BC935" s="10"/>
      <c r="BD935" s="6"/>
      <c r="BE935" s="10"/>
    </row>
    <row r="936" spans="19:57">
      <c r="S936" s="6"/>
      <c r="T936" s="6"/>
      <c r="U936" s="6"/>
      <c r="V936" s="6"/>
      <c r="W936" s="6"/>
      <c r="X936" s="6"/>
      <c r="Y936" s="6"/>
      <c r="AB936" s="55"/>
      <c r="AC936" s="55"/>
      <c r="AD936" s="55"/>
      <c r="AE936" s="55"/>
      <c r="AF936" s="55"/>
      <c r="AG936" s="39"/>
      <c r="AH936" s="39"/>
      <c r="AI936" s="39"/>
      <c r="AJ936" s="55"/>
      <c r="AK936" s="55"/>
      <c r="AL936" s="55"/>
      <c r="AM936" s="55"/>
      <c r="AN936" s="55"/>
      <c r="AO936" s="55"/>
      <c r="AP936" s="39"/>
      <c r="AQ936" s="39"/>
      <c r="AR936" s="39"/>
      <c r="AS936" s="39"/>
      <c r="AT936" s="39"/>
      <c r="AU936" s="39"/>
      <c r="AV936" s="39"/>
      <c r="AW936" s="39"/>
      <c r="AX936" s="55"/>
      <c r="AY936" s="55"/>
      <c r="AZ936" s="55"/>
      <c r="BA936" s="39"/>
      <c r="BB936" s="6"/>
      <c r="BC936" s="10"/>
      <c r="BD936" s="6"/>
      <c r="BE936" s="10"/>
    </row>
    <row r="937" spans="19:57">
      <c r="S937" s="6"/>
      <c r="T937" s="6"/>
      <c r="U937" s="6"/>
      <c r="V937" s="6"/>
      <c r="W937" s="6"/>
      <c r="X937" s="6"/>
      <c r="Y937" s="6"/>
      <c r="AB937" s="55"/>
      <c r="AC937" s="55"/>
      <c r="AD937" s="55"/>
      <c r="AE937" s="55"/>
      <c r="AF937" s="55"/>
      <c r="AG937" s="39"/>
      <c r="AH937" s="39"/>
      <c r="AI937" s="39"/>
      <c r="AJ937" s="55"/>
      <c r="AK937" s="55"/>
      <c r="AL937" s="55"/>
      <c r="AM937" s="55"/>
      <c r="AN937" s="55"/>
      <c r="AO937" s="55"/>
      <c r="AP937" s="39"/>
      <c r="AQ937" s="39"/>
      <c r="AR937" s="39"/>
      <c r="AS937" s="39"/>
      <c r="AT937" s="39"/>
      <c r="AU937" s="39"/>
      <c r="AV937" s="39"/>
      <c r="AW937" s="39"/>
      <c r="AX937" s="55"/>
      <c r="AY937" s="55"/>
      <c r="AZ937" s="55"/>
      <c r="BA937" s="39"/>
      <c r="BB937" s="6"/>
      <c r="BC937" s="10"/>
      <c r="BD937" s="6"/>
      <c r="BE937" s="10"/>
    </row>
    <row r="938" spans="19:57">
      <c r="S938" s="6"/>
      <c r="T938" s="6"/>
      <c r="U938" s="6"/>
      <c r="V938" s="6"/>
      <c r="W938" s="6"/>
      <c r="X938" s="6"/>
      <c r="Y938" s="6"/>
      <c r="AB938" s="55"/>
      <c r="AC938" s="55"/>
      <c r="AD938" s="55"/>
      <c r="AE938" s="55"/>
      <c r="AF938" s="55"/>
      <c r="AG938" s="39"/>
      <c r="AH938" s="39"/>
      <c r="AI938" s="39"/>
      <c r="AJ938" s="55"/>
      <c r="AK938" s="55"/>
      <c r="AL938" s="55"/>
      <c r="AM938" s="55"/>
      <c r="AN938" s="55"/>
      <c r="AO938" s="55"/>
      <c r="AP938" s="39"/>
      <c r="AQ938" s="39"/>
      <c r="AR938" s="39"/>
      <c r="AS938" s="39"/>
      <c r="AT938" s="39"/>
      <c r="AU938" s="39"/>
      <c r="AV938" s="39"/>
      <c r="AW938" s="39"/>
      <c r="AX938" s="55"/>
      <c r="AY938" s="55"/>
      <c r="AZ938" s="55"/>
      <c r="BA938" s="39"/>
      <c r="BB938" s="6"/>
      <c r="BC938" s="10"/>
      <c r="BD938" s="6"/>
      <c r="BE938" s="10"/>
    </row>
    <row r="939" spans="19:57">
      <c r="S939" s="6"/>
      <c r="T939" s="6"/>
      <c r="U939" s="6"/>
      <c r="V939" s="6"/>
      <c r="W939" s="6"/>
      <c r="X939" s="6"/>
      <c r="Y939" s="6"/>
      <c r="AB939" s="55"/>
      <c r="AC939" s="55"/>
      <c r="AD939" s="55"/>
      <c r="AE939" s="55"/>
      <c r="AF939" s="55"/>
      <c r="AG939" s="39"/>
      <c r="AH939" s="39"/>
      <c r="AI939" s="39"/>
      <c r="AJ939" s="55"/>
      <c r="AK939" s="55"/>
      <c r="AL939" s="55"/>
      <c r="AM939" s="55"/>
      <c r="AN939" s="55"/>
      <c r="AO939" s="55"/>
      <c r="AP939" s="39"/>
      <c r="AQ939" s="39"/>
      <c r="AR939" s="39"/>
      <c r="AS939" s="39"/>
      <c r="AT939" s="39"/>
      <c r="AU939" s="39"/>
      <c r="AV939" s="39"/>
      <c r="AW939" s="39"/>
      <c r="AX939" s="55"/>
      <c r="AY939" s="55"/>
      <c r="AZ939" s="55"/>
      <c r="BA939" s="39"/>
      <c r="BB939" s="6"/>
      <c r="BC939" s="10"/>
      <c r="BD939" s="6"/>
      <c r="BE939" s="10"/>
    </row>
    <row r="940" spans="19:57">
      <c r="S940" s="6"/>
      <c r="T940" s="6"/>
      <c r="U940" s="6"/>
      <c r="V940" s="6"/>
      <c r="W940" s="6"/>
      <c r="X940" s="6"/>
      <c r="Y940" s="6"/>
      <c r="AB940" s="55"/>
      <c r="AC940" s="55"/>
      <c r="AD940" s="55"/>
      <c r="AE940" s="55"/>
      <c r="AF940" s="55"/>
      <c r="AG940" s="39"/>
      <c r="AH940" s="39"/>
      <c r="AI940" s="39"/>
      <c r="AJ940" s="55"/>
      <c r="AK940" s="55"/>
      <c r="AL940" s="55"/>
      <c r="AM940" s="55"/>
      <c r="AN940" s="55"/>
      <c r="AO940" s="55"/>
      <c r="AP940" s="39"/>
      <c r="AQ940" s="39"/>
      <c r="AR940" s="39"/>
      <c r="AS940" s="39"/>
      <c r="AT940" s="39"/>
      <c r="AU940" s="39"/>
      <c r="AV940" s="39"/>
      <c r="AW940" s="39"/>
      <c r="AX940" s="55"/>
      <c r="AY940" s="55"/>
      <c r="AZ940" s="55"/>
      <c r="BA940" s="39"/>
      <c r="BB940" s="6"/>
      <c r="BC940" s="10"/>
      <c r="BD940" s="6"/>
      <c r="BE940" s="10"/>
    </row>
    <row r="941" spans="19:57">
      <c r="S941" s="6"/>
      <c r="T941" s="6"/>
      <c r="U941" s="6"/>
      <c r="V941" s="6"/>
      <c r="W941" s="6"/>
      <c r="X941" s="6"/>
      <c r="Y941" s="6"/>
      <c r="AB941" s="55"/>
      <c r="AC941" s="55"/>
      <c r="AD941" s="55"/>
      <c r="AE941" s="55"/>
      <c r="AF941" s="55"/>
      <c r="AG941" s="39"/>
      <c r="AH941" s="39"/>
      <c r="AI941" s="39"/>
      <c r="AJ941" s="55"/>
      <c r="AK941" s="55"/>
      <c r="AL941" s="55"/>
      <c r="AM941" s="55"/>
      <c r="AN941" s="55"/>
      <c r="AO941" s="55"/>
      <c r="AP941" s="39"/>
      <c r="AQ941" s="39"/>
      <c r="AR941" s="39"/>
      <c r="AS941" s="39"/>
      <c r="AT941" s="39"/>
      <c r="AU941" s="39"/>
      <c r="AV941" s="39"/>
      <c r="AW941" s="39"/>
      <c r="AX941" s="55"/>
      <c r="AY941" s="55"/>
      <c r="AZ941" s="55"/>
      <c r="BA941" s="39"/>
      <c r="BB941" s="6"/>
      <c r="BC941" s="10"/>
      <c r="BD941" s="6"/>
      <c r="BE941" s="10"/>
    </row>
    <row r="942" spans="19:57">
      <c r="S942" s="6"/>
      <c r="T942" s="6"/>
      <c r="U942" s="6"/>
      <c r="V942" s="6"/>
      <c r="W942" s="6"/>
      <c r="X942" s="6"/>
      <c r="Y942" s="6"/>
      <c r="AB942" s="55"/>
      <c r="AC942" s="55"/>
      <c r="AD942" s="55"/>
      <c r="AE942" s="55"/>
      <c r="AF942" s="55"/>
      <c r="AG942" s="39"/>
      <c r="AH942" s="39"/>
      <c r="AI942" s="39"/>
      <c r="AJ942" s="55"/>
      <c r="AK942" s="55"/>
      <c r="AL942" s="55"/>
      <c r="AM942" s="55"/>
      <c r="AN942" s="55"/>
      <c r="AO942" s="55"/>
      <c r="AP942" s="39"/>
      <c r="AQ942" s="39"/>
      <c r="AR942" s="39"/>
      <c r="AS942" s="39"/>
      <c r="AT942" s="39"/>
      <c r="AU942" s="39"/>
      <c r="AV942" s="39"/>
      <c r="AW942" s="39"/>
      <c r="AX942" s="55"/>
      <c r="AY942" s="55"/>
      <c r="AZ942" s="55"/>
      <c r="BA942" s="39"/>
      <c r="BB942" s="6"/>
      <c r="BC942" s="10"/>
      <c r="BD942" s="6"/>
      <c r="BE942" s="10"/>
    </row>
    <row r="943" spans="19:57">
      <c r="S943" s="6"/>
      <c r="T943" s="6"/>
      <c r="U943" s="6"/>
      <c r="V943" s="6"/>
      <c r="W943" s="6"/>
      <c r="X943" s="6"/>
      <c r="Y943" s="6"/>
      <c r="AB943" s="55"/>
      <c r="AC943" s="55"/>
      <c r="AD943" s="55"/>
      <c r="AE943" s="55"/>
      <c r="AF943" s="55"/>
      <c r="AG943" s="39"/>
      <c r="AH943" s="39"/>
      <c r="AI943" s="39"/>
      <c r="AJ943" s="55"/>
      <c r="AK943" s="55"/>
      <c r="AL943" s="55"/>
      <c r="AM943" s="55"/>
      <c r="AN943" s="55"/>
      <c r="AO943" s="55"/>
      <c r="AP943" s="39"/>
      <c r="AQ943" s="39"/>
      <c r="AR943" s="39"/>
      <c r="AS943" s="39"/>
      <c r="AT943" s="39"/>
      <c r="AU943" s="39"/>
      <c r="AV943" s="39"/>
      <c r="AW943" s="39"/>
      <c r="AX943" s="55"/>
      <c r="AY943" s="55"/>
      <c r="AZ943" s="55"/>
      <c r="BA943" s="39"/>
      <c r="BB943" s="6"/>
      <c r="BC943" s="10"/>
      <c r="BD943" s="6"/>
      <c r="BE943" s="10"/>
    </row>
    <row r="944" spans="19:57">
      <c r="S944" s="6"/>
      <c r="T944" s="6"/>
      <c r="U944" s="6"/>
      <c r="V944" s="6"/>
      <c r="W944" s="6"/>
      <c r="X944" s="6"/>
      <c r="Y944" s="6"/>
      <c r="AB944" s="55"/>
      <c r="AC944" s="55"/>
      <c r="AD944" s="55"/>
      <c r="AE944" s="55"/>
      <c r="AF944" s="55"/>
      <c r="AG944" s="39"/>
      <c r="AH944" s="39"/>
      <c r="AI944" s="39"/>
      <c r="AJ944" s="55"/>
      <c r="AK944" s="55"/>
      <c r="AL944" s="55"/>
      <c r="AM944" s="55"/>
      <c r="AN944" s="55"/>
      <c r="AO944" s="55"/>
      <c r="AP944" s="39"/>
      <c r="AQ944" s="39"/>
      <c r="AR944" s="39"/>
      <c r="AS944" s="39"/>
      <c r="AT944" s="39"/>
      <c r="AU944" s="39"/>
      <c r="AV944" s="39"/>
      <c r="AW944" s="39"/>
      <c r="AX944" s="55"/>
      <c r="AY944" s="55"/>
      <c r="AZ944" s="55"/>
      <c r="BA944" s="39"/>
      <c r="BB944" s="6"/>
      <c r="BC944" s="10"/>
      <c r="BD944" s="6"/>
      <c r="BE944" s="10"/>
    </row>
    <row r="945" spans="19:57">
      <c r="S945" s="6"/>
      <c r="T945" s="6"/>
      <c r="U945" s="6"/>
      <c r="V945" s="6"/>
      <c r="W945" s="6"/>
      <c r="X945" s="6"/>
      <c r="Y945" s="6"/>
      <c r="AB945" s="55"/>
      <c r="AC945" s="55"/>
      <c r="AD945" s="55"/>
      <c r="AE945" s="55"/>
      <c r="AF945" s="55"/>
      <c r="AG945" s="39"/>
      <c r="AH945" s="39"/>
      <c r="AI945" s="39"/>
      <c r="AJ945" s="55"/>
      <c r="AK945" s="55"/>
      <c r="AL945" s="55"/>
      <c r="AM945" s="55"/>
      <c r="AN945" s="55"/>
      <c r="AO945" s="55"/>
      <c r="AP945" s="39"/>
      <c r="AQ945" s="39"/>
      <c r="AR945" s="39"/>
      <c r="AS945" s="39"/>
      <c r="AT945" s="39"/>
      <c r="AU945" s="39"/>
      <c r="AV945" s="39"/>
      <c r="AW945" s="39"/>
      <c r="AX945" s="55"/>
      <c r="AY945" s="55"/>
      <c r="AZ945" s="55"/>
      <c r="BA945" s="39"/>
      <c r="BB945" s="6"/>
      <c r="BC945" s="10"/>
      <c r="BD945" s="6"/>
      <c r="BE945" s="10"/>
    </row>
    <row r="946" spans="19:57">
      <c r="S946" s="6"/>
      <c r="T946" s="6"/>
      <c r="U946" s="6"/>
      <c r="V946" s="6"/>
      <c r="W946" s="6"/>
      <c r="X946" s="6"/>
      <c r="Y946" s="6"/>
      <c r="AB946" s="55"/>
      <c r="AC946" s="55"/>
      <c r="AD946" s="55"/>
      <c r="AE946" s="55"/>
      <c r="AF946" s="55"/>
      <c r="AG946" s="39"/>
      <c r="AH946" s="39"/>
      <c r="AI946" s="39"/>
      <c r="AJ946" s="55"/>
      <c r="AK946" s="55"/>
      <c r="AL946" s="55"/>
      <c r="AM946" s="55"/>
      <c r="AN946" s="55"/>
      <c r="AO946" s="55"/>
      <c r="AP946" s="39"/>
      <c r="AQ946" s="39"/>
      <c r="AR946" s="39"/>
      <c r="AS946" s="39"/>
      <c r="AT946" s="39"/>
      <c r="AU946" s="39"/>
      <c r="AV946" s="39"/>
      <c r="AW946" s="39"/>
      <c r="AX946" s="55"/>
      <c r="AY946" s="55"/>
      <c r="AZ946" s="55"/>
      <c r="BA946" s="39"/>
      <c r="BB946" s="6"/>
      <c r="BC946" s="10"/>
      <c r="BD946" s="6"/>
      <c r="BE946" s="10"/>
    </row>
    <row r="947" spans="19:57">
      <c r="S947" s="6"/>
      <c r="T947" s="6"/>
      <c r="U947" s="6"/>
      <c r="V947" s="6"/>
      <c r="W947" s="6"/>
      <c r="X947" s="6"/>
      <c r="Y947" s="6"/>
      <c r="AB947" s="55"/>
      <c r="AC947" s="55"/>
      <c r="AD947" s="55"/>
      <c r="AE947" s="55"/>
      <c r="AF947" s="55"/>
      <c r="AG947" s="39"/>
      <c r="AH947" s="39"/>
      <c r="AI947" s="39"/>
      <c r="AJ947" s="55"/>
      <c r="AK947" s="55"/>
      <c r="AL947" s="55"/>
      <c r="AM947" s="55"/>
      <c r="AN947" s="55"/>
      <c r="AO947" s="55"/>
      <c r="AP947" s="39"/>
      <c r="AQ947" s="39"/>
      <c r="AR947" s="39"/>
      <c r="AS947" s="39"/>
      <c r="AT947" s="39"/>
      <c r="AU947" s="39"/>
      <c r="AV947" s="39"/>
      <c r="AW947" s="39"/>
      <c r="AX947" s="55"/>
      <c r="AY947" s="55"/>
      <c r="AZ947" s="55"/>
      <c r="BA947" s="39"/>
      <c r="BB947" s="6"/>
      <c r="BC947" s="10"/>
      <c r="BD947" s="6"/>
      <c r="BE947" s="10"/>
    </row>
    <row r="948" spans="19:57">
      <c r="S948" s="6"/>
      <c r="T948" s="6"/>
      <c r="U948" s="6"/>
      <c r="V948" s="6"/>
      <c r="W948" s="6"/>
      <c r="X948" s="6"/>
      <c r="Y948" s="6"/>
      <c r="AB948" s="55"/>
      <c r="AC948" s="55"/>
      <c r="AD948" s="55"/>
      <c r="AE948" s="55"/>
      <c r="AF948" s="55"/>
      <c r="AG948" s="39"/>
      <c r="AH948" s="39"/>
      <c r="AI948" s="39"/>
      <c r="AJ948" s="55"/>
      <c r="AK948" s="55"/>
      <c r="AL948" s="55"/>
      <c r="AM948" s="55"/>
      <c r="AN948" s="55"/>
      <c r="AO948" s="55"/>
      <c r="AP948" s="39"/>
      <c r="AQ948" s="39"/>
      <c r="AR948" s="39"/>
      <c r="AS948" s="39"/>
      <c r="AT948" s="39"/>
      <c r="AU948" s="39"/>
      <c r="AV948" s="39"/>
      <c r="AW948" s="39"/>
      <c r="AX948" s="55"/>
      <c r="AY948" s="55"/>
      <c r="AZ948" s="55"/>
      <c r="BA948" s="39"/>
      <c r="BB948" s="6"/>
      <c r="BC948" s="10"/>
      <c r="BD948" s="6"/>
      <c r="BE948" s="10"/>
    </row>
    <row r="949" spans="19:57">
      <c r="S949" s="6"/>
      <c r="T949" s="6"/>
      <c r="U949" s="6"/>
      <c r="V949" s="6"/>
      <c r="W949" s="6"/>
      <c r="X949" s="6"/>
      <c r="Y949" s="6"/>
      <c r="AB949" s="55"/>
      <c r="AC949" s="55"/>
      <c r="AD949" s="55"/>
      <c r="AE949" s="55"/>
      <c r="AF949" s="55"/>
      <c r="AG949" s="39"/>
      <c r="AH949" s="39"/>
      <c r="AI949" s="39"/>
      <c r="AJ949" s="55"/>
      <c r="AK949" s="55"/>
      <c r="AL949" s="55"/>
      <c r="AM949" s="55"/>
      <c r="AN949" s="55"/>
      <c r="AO949" s="55"/>
      <c r="AP949" s="39"/>
      <c r="AQ949" s="39"/>
      <c r="AR949" s="39"/>
      <c r="AS949" s="39"/>
      <c r="AT949" s="39"/>
      <c r="AU949" s="39"/>
      <c r="AV949" s="39"/>
      <c r="AW949" s="39"/>
      <c r="AX949" s="55"/>
      <c r="AY949" s="55"/>
      <c r="AZ949" s="55"/>
      <c r="BA949" s="39"/>
      <c r="BB949" s="6"/>
      <c r="BC949" s="10"/>
      <c r="BD949" s="6"/>
      <c r="BE949" s="10"/>
    </row>
    <row r="950" spans="19:57">
      <c r="S950" s="6"/>
      <c r="T950" s="6"/>
      <c r="U950" s="6"/>
      <c r="V950" s="6"/>
      <c r="W950" s="6"/>
      <c r="X950" s="6"/>
      <c r="Y950" s="6"/>
      <c r="AB950" s="55"/>
      <c r="AC950" s="55"/>
      <c r="AD950" s="55"/>
      <c r="AE950" s="55"/>
      <c r="AF950" s="55"/>
      <c r="AG950" s="39"/>
      <c r="AH950" s="39"/>
      <c r="AI950" s="39"/>
      <c r="AJ950" s="55"/>
      <c r="AK950" s="55"/>
      <c r="AL950" s="55"/>
      <c r="AM950" s="55"/>
      <c r="AN950" s="55"/>
      <c r="AO950" s="55"/>
      <c r="AP950" s="39"/>
      <c r="AQ950" s="39"/>
      <c r="AR950" s="39"/>
      <c r="AS950" s="39"/>
      <c r="AT950" s="39"/>
      <c r="AU950" s="39"/>
      <c r="AV950" s="39"/>
      <c r="AW950" s="39"/>
      <c r="AX950" s="55"/>
      <c r="AY950" s="55"/>
      <c r="AZ950" s="55"/>
      <c r="BA950" s="39"/>
      <c r="BB950" s="6"/>
      <c r="BC950" s="10"/>
      <c r="BD950" s="6"/>
      <c r="BE950" s="10"/>
    </row>
    <row r="951" spans="19:57">
      <c r="S951" s="6"/>
      <c r="T951" s="6"/>
      <c r="U951" s="6"/>
      <c r="V951" s="6"/>
      <c r="W951" s="6"/>
      <c r="X951" s="6"/>
      <c r="Y951" s="6"/>
      <c r="AB951" s="55"/>
      <c r="AC951" s="55"/>
      <c r="AD951" s="55"/>
      <c r="AE951" s="55"/>
      <c r="AF951" s="55"/>
      <c r="AG951" s="39"/>
      <c r="AH951" s="39"/>
      <c r="AI951" s="39"/>
      <c r="AJ951" s="55"/>
      <c r="AK951" s="55"/>
      <c r="AL951" s="55"/>
      <c r="AM951" s="55"/>
      <c r="AN951" s="55"/>
      <c r="AO951" s="55"/>
      <c r="AP951" s="39"/>
      <c r="AQ951" s="39"/>
      <c r="AR951" s="39"/>
      <c r="AS951" s="39"/>
      <c r="AT951" s="39"/>
      <c r="AU951" s="39"/>
      <c r="AV951" s="39"/>
      <c r="AW951" s="39"/>
      <c r="AX951" s="55"/>
      <c r="AY951" s="55"/>
      <c r="AZ951" s="55"/>
      <c r="BA951" s="39"/>
      <c r="BB951" s="6"/>
      <c r="BC951" s="10"/>
      <c r="BD951" s="6"/>
      <c r="BE951" s="10"/>
    </row>
    <row r="952" spans="19:57">
      <c r="S952" s="6"/>
      <c r="T952" s="6"/>
      <c r="U952" s="6"/>
      <c r="V952" s="6"/>
      <c r="W952" s="6"/>
      <c r="X952" s="6"/>
      <c r="Y952" s="6"/>
      <c r="AB952" s="55"/>
      <c r="AC952" s="55"/>
      <c r="AD952" s="55"/>
      <c r="AE952" s="55"/>
      <c r="AF952" s="55"/>
      <c r="AG952" s="39"/>
      <c r="AH952" s="39"/>
      <c r="AI952" s="39"/>
      <c r="AJ952" s="55"/>
      <c r="AK952" s="55"/>
      <c r="AL952" s="55"/>
      <c r="AM952" s="55"/>
      <c r="AN952" s="55"/>
      <c r="AO952" s="55"/>
      <c r="AP952" s="39"/>
      <c r="AQ952" s="39"/>
      <c r="AR952" s="39"/>
      <c r="AS952" s="39"/>
      <c r="AT952" s="39"/>
      <c r="AU952" s="39"/>
      <c r="AV952" s="39"/>
      <c r="AW952" s="39"/>
      <c r="AX952" s="55"/>
      <c r="AY952" s="55"/>
      <c r="AZ952" s="55"/>
      <c r="BA952" s="39"/>
      <c r="BB952" s="6"/>
      <c r="BC952" s="10"/>
      <c r="BD952" s="6"/>
      <c r="BE952" s="10"/>
    </row>
    <row r="953" spans="19:57">
      <c r="S953" s="6"/>
      <c r="T953" s="6"/>
      <c r="U953" s="6"/>
      <c r="V953" s="6"/>
      <c r="W953" s="6"/>
      <c r="X953" s="6"/>
      <c r="Y953" s="6"/>
      <c r="AB953" s="55"/>
      <c r="AC953" s="55"/>
      <c r="AD953" s="55"/>
      <c r="AE953" s="55"/>
      <c r="AF953" s="55"/>
      <c r="AG953" s="39"/>
      <c r="AH953" s="39"/>
      <c r="AI953" s="39"/>
      <c r="AJ953" s="55"/>
      <c r="AK953" s="55"/>
      <c r="AL953" s="55"/>
      <c r="AM953" s="55"/>
      <c r="AN953" s="55"/>
      <c r="AO953" s="55"/>
      <c r="AP953" s="39"/>
      <c r="AQ953" s="39"/>
      <c r="AR953" s="39"/>
      <c r="AS953" s="39"/>
      <c r="AT953" s="39"/>
      <c r="AU953" s="39"/>
      <c r="AV953" s="39"/>
      <c r="AW953" s="39"/>
      <c r="AX953" s="55"/>
      <c r="AY953" s="55"/>
      <c r="AZ953" s="55"/>
      <c r="BA953" s="39"/>
      <c r="BB953" s="6"/>
      <c r="BC953" s="10"/>
      <c r="BD953" s="6"/>
      <c r="BE953" s="10"/>
    </row>
    <row r="954" spans="19:57">
      <c r="S954" s="6"/>
      <c r="T954" s="6"/>
      <c r="U954" s="6"/>
      <c r="V954" s="6"/>
      <c r="W954" s="6"/>
      <c r="X954" s="6"/>
      <c r="Y954" s="6"/>
      <c r="AB954" s="55"/>
      <c r="AC954" s="55"/>
      <c r="AD954" s="55"/>
      <c r="AE954" s="55"/>
      <c r="AF954" s="55"/>
      <c r="AG954" s="39"/>
      <c r="AH954" s="39"/>
      <c r="AI954" s="39"/>
      <c r="AJ954" s="55"/>
      <c r="AK954" s="55"/>
      <c r="AL954" s="55"/>
      <c r="AM954" s="55"/>
      <c r="AN954" s="55"/>
      <c r="AO954" s="55"/>
      <c r="AP954" s="39"/>
      <c r="AQ954" s="39"/>
      <c r="AR954" s="39"/>
      <c r="AS954" s="39"/>
      <c r="AT954" s="39"/>
      <c r="AU954" s="39"/>
      <c r="AV954" s="39"/>
      <c r="AW954" s="39"/>
      <c r="AX954" s="55"/>
      <c r="AY954" s="55"/>
      <c r="AZ954" s="55"/>
      <c r="BA954" s="39"/>
      <c r="BB954" s="6"/>
      <c r="BC954" s="10"/>
      <c r="BD954" s="6"/>
      <c r="BE954" s="10"/>
    </row>
    <row r="955" spans="19:57">
      <c r="S955" s="6"/>
      <c r="T955" s="6"/>
      <c r="U955" s="6"/>
      <c r="V955" s="6"/>
      <c r="W955" s="6"/>
      <c r="X955" s="6"/>
      <c r="Y955" s="6"/>
      <c r="AB955" s="55"/>
      <c r="AC955" s="55"/>
      <c r="AD955" s="55"/>
      <c r="AE955" s="55"/>
      <c r="AF955" s="55"/>
      <c r="AG955" s="39"/>
      <c r="AH955" s="39"/>
      <c r="AI955" s="39"/>
      <c r="AJ955" s="55"/>
      <c r="AK955" s="55"/>
      <c r="AL955" s="55"/>
      <c r="AM955" s="55"/>
      <c r="AN955" s="55"/>
      <c r="AO955" s="55"/>
      <c r="AP955" s="39"/>
      <c r="AQ955" s="39"/>
      <c r="AR955" s="39"/>
      <c r="AS955" s="39"/>
      <c r="AT955" s="39"/>
      <c r="AU955" s="39"/>
      <c r="AV955" s="39"/>
      <c r="AW955" s="39"/>
      <c r="AX955" s="55"/>
      <c r="AY955" s="55"/>
      <c r="AZ955" s="55"/>
      <c r="BA955" s="39"/>
      <c r="BB955" s="6"/>
      <c r="BC955" s="10"/>
      <c r="BD955" s="6"/>
      <c r="BE955" s="10"/>
    </row>
    <row r="956" spans="19:57">
      <c r="S956" s="6"/>
      <c r="T956" s="6"/>
      <c r="U956" s="6"/>
      <c r="V956" s="6"/>
      <c r="W956" s="6"/>
      <c r="X956" s="6"/>
      <c r="Y956" s="6"/>
      <c r="AB956" s="55"/>
      <c r="AC956" s="55"/>
      <c r="AD956" s="55"/>
      <c r="AE956" s="55"/>
      <c r="AF956" s="55"/>
      <c r="AG956" s="39"/>
      <c r="AH956" s="39"/>
      <c r="AI956" s="39"/>
      <c r="AJ956" s="55"/>
      <c r="AK956" s="55"/>
      <c r="AL956" s="55"/>
      <c r="AM956" s="55"/>
      <c r="AN956" s="55"/>
      <c r="AO956" s="55"/>
      <c r="AP956" s="39"/>
      <c r="AQ956" s="39"/>
      <c r="AR956" s="39"/>
      <c r="AS956" s="39"/>
      <c r="AT956" s="39"/>
      <c r="AU956" s="39"/>
      <c r="AV956" s="39"/>
      <c r="AW956" s="39"/>
      <c r="AX956" s="55"/>
      <c r="AY956" s="55"/>
      <c r="AZ956" s="55"/>
      <c r="BA956" s="39"/>
      <c r="BB956" s="6"/>
      <c r="BC956" s="10"/>
      <c r="BD956" s="6"/>
      <c r="BE956" s="10"/>
    </row>
    <row r="957" spans="19:57">
      <c r="S957" s="6"/>
      <c r="T957" s="6"/>
      <c r="U957" s="6"/>
      <c r="V957" s="6"/>
      <c r="W957" s="6"/>
      <c r="X957" s="6"/>
      <c r="Y957" s="6"/>
      <c r="AB957" s="55"/>
      <c r="AC957" s="55"/>
      <c r="AD957" s="55"/>
      <c r="AE957" s="55"/>
      <c r="AF957" s="55"/>
      <c r="AG957" s="39"/>
      <c r="AH957" s="39"/>
      <c r="AI957" s="39"/>
      <c r="AJ957" s="55"/>
      <c r="AK957" s="55"/>
      <c r="AL957" s="55"/>
      <c r="AM957" s="55"/>
      <c r="AN957" s="55"/>
      <c r="AO957" s="55"/>
      <c r="AP957" s="39"/>
      <c r="AQ957" s="39"/>
      <c r="AR957" s="39"/>
      <c r="AS957" s="39"/>
      <c r="AT957" s="39"/>
      <c r="AU957" s="39"/>
      <c r="AV957" s="39"/>
      <c r="AW957" s="39"/>
      <c r="AX957" s="55"/>
      <c r="AY957" s="55"/>
      <c r="AZ957" s="55"/>
      <c r="BA957" s="39"/>
      <c r="BB957" s="6"/>
      <c r="BC957" s="10"/>
      <c r="BD957" s="6"/>
      <c r="BE957" s="10"/>
    </row>
    <row r="958" spans="19:57">
      <c r="S958" s="6"/>
      <c r="T958" s="6"/>
      <c r="U958" s="6"/>
      <c r="V958" s="6"/>
      <c r="W958" s="6"/>
      <c r="X958" s="6"/>
      <c r="Y958" s="6"/>
      <c r="AB958" s="55"/>
      <c r="AC958" s="55"/>
      <c r="AD958" s="55"/>
      <c r="AE958" s="55"/>
      <c r="AF958" s="55"/>
      <c r="AG958" s="39"/>
      <c r="AH958" s="39"/>
      <c r="AI958" s="39"/>
      <c r="AJ958" s="55"/>
      <c r="AK958" s="55"/>
      <c r="AL958" s="55"/>
      <c r="AM958" s="55"/>
      <c r="AN958" s="55"/>
      <c r="AO958" s="55"/>
      <c r="AP958" s="39"/>
      <c r="AQ958" s="39"/>
      <c r="AR958" s="39"/>
      <c r="AS958" s="39"/>
      <c r="AT958" s="39"/>
      <c r="AU958" s="39"/>
      <c r="AV958" s="39"/>
      <c r="AW958" s="39"/>
      <c r="AX958" s="55"/>
      <c r="AY958" s="55"/>
      <c r="AZ958" s="55"/>
      <c r="BA958" s="39"/>
      <c r="BB958" s="6"/>
      <c r="BC958" s="10"/>
      <c r="BD958" s="6"/>
      <c r="BE958" s="10"/>
    </row>
    <row r="959" spans="19:57">
      <c r="S959" s="6"/>
      <c r="T959" s="6"/>
      <c r="U959" s="6"/>
      <c r="V959" s="6"/>
      <c r="W959" s="6"/>
      <c r="X959" s="6"/>
      <c r="Y959" s="6"/>
      <c r="AB959" s="55"/>
      <c r="AC959" s="55"/>
      <c r="AD959" s="55"/>
      <c r="AE959" s="55"/>
      <c r="AF959" s="55"/>
      <c r="AG959" s="39"/>
      <c r="AH959" s="39"/>
      <c r="AI959" s="39"/>
      <c r="AJ959" s="55"/>
      <c r="AK959" s="55"/>
      <c r="AL959" s="55"/>
      <c r="AM959" s="55"/>
      <c r="AN959" s="55"/>
      <c r="AO959" s="55"/>
      <c r="AP959" s="39"/>
      <c r="AQ959" s="39"/>
      <c r="AR959" s="39"/>
      <c r="AS959" s="39"/>
      <c r="AT959" s="39"/>
      <c r="AU959" s="39"/>
      <c r="AV959" s="39"/>
      <c r="AW959" s="39"/>
      <c r="AX959" s="55"/>
      <c r="AY959" s="55"/>
      <c r="AZ959" s="55"/>
      <c r="BA959" s="39"/>
      <c r="BB959" s="6"/>
      <c r="BC959" s="10"/>
      <c r="BD959" s="6"/>
      <c r="BE959" s="10"/>
    </row>
    <row r="960" spans="19:57">
      <c r="S960" s="6"/>
      <c r="T960" s="6"/>
      <c r="U960" s="6"/>
      <c r="V960" s="6"/>
      <c r="W960" s="6"/>
      <c r="X960" s="6"/>
      <c r="Y960" s="6"/>
      <c r="AB960" s="55"/>
      <c r="AC960" s="55"/>
      <c r="AD960" s="55"/>
      <c r="AE960" s="55"/>
      <c r="AF960" s="55"/>
      <c r="AG960" s="39"/>
      <c r="AH960" s="39"/>
      <c r="AI960" s="39"/>
      <c r="AJ960" s="55"/>
      <c r="AK960" s="55"/>
      <c r="AL960" s="55"/>
      <c r="AM960" s="55"/>
      <c r="AN960" s="55"/>
      <c r="AO960" s="55"/>
      <c r="AP960" s="39"/>
      <c r="AQ960" s="39"/>
      <c r="AR960" s="39"/>
      <c r="AS960" s="39"/>
      <c r="AT960" s="39"/>
      <c r="AU960" s="39"/>
      <c r="AV960" s="39"/>
      <c r="AW960" s="39"/>
      <c r="AX960" s="55"/>
      <c r="AY960" s="55"/>
      <c r="AZ960" s="55"/>
      <c r="BA960" s="39"/>
      <c r="BB960" s="6"/>
      <c r="BC960" s="10"/>
      <c r="BD960" s="6"/>
      <c r="BE960" s="10"/>
    </row>
    <row r="961" spans="19:57">
      <c r="S961" s="6"/>
      <c r="T961" s="6"/>
      <c r="U961" s="6"/>
      <c r="V961" s="6"/>
      <c r="W961" s="6"/>
      <c r="X961" s="6"/>
      <c r="Y961" s="6"/>
      <c r="AB961" s="55"/>
      <c r="AC961" s="55"/>
      <c r="AD961" s="55"/>
      <c r="AE961" s="55"/>
      <c r="AF961" s="55"/>
      <c r="AG961" s="39"/>
      <c r="AH961" s="39"/>
      <c r="AI961" s="39"/>
      <c r="AJ961" s="55"/>
      <c r="AK961" s="55"/>
      <c r="AL961" s="55"/>
      <c r="AM961" s="55"/>
      <c r="AN961" s="55"/>
      <c r="AO961" s="55"/>
      <c r="AP961" s="39"/>
      <c r="AQ961" s="39"/>
      <c r="AR961" s="39"/>
      <c r="AS961" s="39"/>
      <c r="AT961" s="39"/>
      <c r="AU961" s="39"/>
      <c r="AV961" s="39"/>
      <c r="AW961" s="39"/>
      <c r="AX961" s="55"/>
      <c r="AY961" s="55"/>
      <c r="AZ961" s="55"/>
      <c r="BA961" s="39"/>
      <c r="BB961" s="6"/>
      <c r="BC961" s="10"/>
      <c r="BD961" s="6"/>
      <c r="BE961" s="10"/>
    </row>
    <row r="962" spans="19:57">
      <c r="S962" s="6"/>
      <c r="T962" s="6"/>
      <c r="U962" s="6"/>
      <c r="V962" s="6"/>
      <c r="W962" s="6"/>
      <c r="X962" s="6"/>
      <c r="Y962" s="6"/>
      <c r="AB962" s="55"/>
      <c r="AC962" s="55"/>
      <c r="AD962" s="55"/>
      <c r="AE962" s="55"/>
      <c r="AF962" s="55"/>
      <c r="AG962" s="39"/>
      <c r="AH962" s="39"/>
      <c r="AI962" s="39"/>
      <c r="AJ962" s="55"/>
      <c r="AK962" s="55"/>
      <c r="AL962" s="55"/>
      <c r="AM962" s="55"/>
      <c r="AN962" s="55"/>
      <c r="AO962" s="55"/>
      <c r="AP962" s="39"/>
      <c r="AQ962" s="39"/>
      <c r="AR962" s="39"/>
      <c r="AS962" s="39"/>
      <c r="AT962" s="39"/>
      <c r="AU962" s="39"/>
      <c r="AV962" s="39"/>
      <c r="AW962" s="39"/>
      <c r="AX962" s="55"/>
      <c r="AY962" s="55"/>
      <c r="AZ962" s="55"/>
      <c r="BA962" s="39"/>
      <c r="BB962" s="6"/>
      <c r="BC962" s="10"/>
      <c r="BD962" s="6"/>
      <c r="BE962" s="10"/>
    </row>
    <row r="963" spans="19:57">
      <c r="S963" s="6"/>
      <c r="T963" s="6"/>
      <c r="U963" s="6"/>
      <c r="V963" s="6"/>
      <c r="W963" s="6"/>
      <c r="X963" s="6"/>
      <c r="Y963" s="6"/>
      <c r="AB963" s="55"/>
      <c r="AC963" s="55"/>
      <c r="AD963" s="55"/>
      <c r="AE963" s="55"/>
      <c r="AF963" s="55"/>
      <c r="AG963" s="39"/>
      <c r="AH963" s="39"/>
      <c r="AI963" s="39"/>
      <c r="AJ963" s="55"/>
      <c r="AK963" s="55"/>
      <c r="AL963" s="55"/>
      <c r="AM963" s="55"/>
      <c r="AN963" s="55"/>
      <c r="AO963" s="55"/>
      <c r="AP963" s="39"/>
      <c r="AQ963" s="39"/>
      <c r="AR963" s="39"/>
      <c r="AS963" s="39"/>
      <c r="AT963" s="39"/>
      <c r="AU963" s="39"/>
      <c r="AV963" s="39"/>
      <c r="AW963" s="39"/>
      <c r="AX963" s="55"/>
      <c r="AY963" s="55"/>
      <c r="AZ963" s="55"/>
      <c r="BA963" s="39"/>
      <c r="BB963" s="6"/>
      <c r="BC963" s="10"/>
      <c r="BD963" s="6"/>
      <c r="BE963" s="10"/>
    </row>
    <row r="964" spans="19:57">
      <c r="S964" s="6"/>
      <c r="T964" s="6"/>
      <c r="U964" s="6"/>
      <c r="V964" s="6"/>
      <c r="W964" s="6"/>
      <c r="X964" s="6"/>
      <c r="Y964" s="6"/>
      <c r="AB964" s="55"/>
      <c r="AC964" s="55"/>
      <c r="AD964" s="55"/>
      <c r="AE964" s="55"/>
      <c r="AF964" s="55"/>
      <c r="AG964" s="39"/>
      <c r="AH964" s="39"/>
      <c r="AI964" s="39"/>
      <c r="AJ964" s="55"/>
      <c r="AK964" s="55"/>
      <c r="AL964" s="55"/>
      <c r="AM964" s="55"/>
      <c r="AN964" s="55"/>
      <c r="AO964" s="55"/>
      <c r="AP964" s="39"/>
      <c r="AQ964" s="39"/>
      <c r="AR964" s="39"/>
      <c r="AS964" s="39"/>
      <c r="AT964" s="39"/>
      <c r="AU964" s="39"/>
      <c r="AV964" s="39"/>
      <c r="AW964" s="39"/>
      <c r="AX964" s="55"/>
      <c r="AY964" s="55"/>
      <c r="AZ964" s="55"/>
      <c r="BA964" s="39"/>
      <c r="BB964" s="6"/>
      <c r="BC964" s="10"/>
      <c r="BD964" s="6"/>
      <c r="BE964" s="10"/>
    </row>
    <row r="965" spans="19:57">
      <c r="S965" s="6"/>
      <c r="T965" s="6"/>
      <c r="U965" s="6"/>
      <c r="V965" s="6"/>
      <c r="W965" s="6"/>
      <c r="X965" s="6"/>
      <c r="Y965" s="6"/>
      <c r="AB965" s="55"/>
      <c r="AC965" s="55"/>
      <c r="AD965" s="55"/>
      <c r="AE965" s="55"/>
      <c r="AF965" s="55"/>
      <c r="AG965" s="39"/>
      <c r="AH965" s="39"/>
      <c r="AI965" s="39"/>
      <c r="AJ965" s="55"/>
      <c r="AK965" s="55"/>
      <c r="AL965" s="55"/>
      <c r="AM965" s="55"/>
      <c r="AN965" s="55"/>
      <c r="AO965" s="55"/>
      <c r="AP965" s="39"/>
      <c r="AQ965" s="39"/>
      <c r="AR965" s="39"/>
      <c r="AS965" s="39"/>
      <c r="AT965" s="39"/>
      <c r="AU965" s="39"/>
      <c r="AV965" s="39"/>
      <c r="AW965" s="39"/>
      <c r="AX965" s="55"/>
      <c r="AY965" s="55"/>
      <c r="AZ965" s="55"/>
      <c r="BA965" s="39"/>
      <c r="BB965" s="6"/>
      <c r="BC965" s="10"/>
      <c r="BD965" s="6"/>
      <c r="BE965" s="10"/>
    </row>
    <row r="966" spans="19:57">
      <c r="S966" s="6"/>
      <c r="T966" s="6"/>
      <c r="U966" s="6"/>
      <c r="V966" s="6"/>
      <c r="W966" s="6"/>
      <c r="X966" s="6"/>
      <c r="Y966" s="6"/>
      <c r="AB966" s="55"/>
      <c r="AC966" s="55"/>
      <c r="AD966" s="55"/>
      <c r="AE966" s="55"/>
      <c r="AF966" s="55"/>
      <c r="AG966" s="39"/>
      <c r="AH966" s="39"/>
      <c r="AI966" s="39"/>
      <c r="AJ966" s="55"/>
      <c r="AK966" s="55"/>
      <c r="AL966" s="55"/>
      <c r="AM966" s="55"/>
      <c r="AN966" s="55"/>
      <c r="AO966" s="55"/>
      <c r="AP966" s="39"/>
      <c r="AQ966" s="39"/>
      <c r="AR966" s="39"/>
      <c r="AS966" s="39"/>
      <c r="AT966" s="39"/>
      <c r="AU966" s="39"/>
      <c r="AV966" s="39"/>
      <c r="AW966" s="39"/>
      <c r="AX966" s="55"/>
      <c r="AY966" s="55"/>
      <c r="AZ966" s="55"/>
      <c r="BA966" s="39"/>
      <c r="BB966" s="6"/>
      <c r="BC966" s="10"/>
      <c r="BD966" s="6"/>
      <c r="BE966" s="10"/>
    </row>
    <row r="967" spans="19:57">
      <c r="S967" s="6"/>
      <c r="T967" s="6"/>
      <c r="U967" s="6"/>
      <c r="V967" s="6"/>
      <c r="W967" s="6"/>
      <c r="X967" s="6"/>
      <c r="Y967" s="6"/>
      <c r="AB967" s="55"/>
      <c r="AC967" s="55"/>
      <c r="AD967" s="55"/>
      <c r="AE967" s="55"/>
      <c r="AF967" s="55"/>
      <c r="AG967" s="39"/>
      <c r="AH967" s="39"/>
      <c r="AI967" s="39"/>
      <c r="AJ967" s="55"/>
      <c r="AK967" s="55"/>
      <c r="AL967" s="55"/>
      <c r="AM967" s="55"/>
      <c r="AN967" s="55"/>
      <c r="AO967" s="55"/>
      <c r="AP967" s="39"/>
      <c r="AQ967" s="39"/>
      <c r="AR967" s="39"/>
      <c r="AS967" s="39"/>
      <c r="AT967" s="39"/>
      <c r="AU967" s="39"/>
      <c r="AV967" s="39"/>
      <c r="AW967" s="39"/>
      <c r="AX967" s="55"/>
      <c r="AY967" s="55"/>
      <c r="AZ967" s="55"/>
      <c r="BA967" s="39"/>
      <c r="BB967" s="6"/>
      <c r="BC967" s="10"/>
      <c r="BD967" s="6"/>
      <c r="BE967" s="10"/>
    </row>
    <row r="968" spans="19:57">
      <c r="S968" s="6"/>
      <c r="T968" s="6"/>
      <c r="U968" s="6"/>
      <c r="V968" s="6"/>
      <c r="W968" s="6"/>
      <c r="X968" s="6"/>
      <c r="Y968" s="6"/>
      <c r="AB968" s="55"/>
      <c r="AC968" s="55"/>
      <c r="AD968" s="55"/>
      <c r="AE968" s="55"/>
      <c r="AF968" s="55"/>
      <c r="AG968" s="39"/>
      <c r="AH968" s="39"/>
      <c r="AI968" s="39"/>
      <c r="AJ968" s="55"/>
      <c r="AK968" s="55"/>
      <c r="AL968" s="55"/>
      <c r="AM968" s="55"/>
      <c r="AN968" s="55"/>
      <c r="AO968" s="55"/>
      <c r="AP968" s="39"/>
      <c r="AQ968" s="39"/>
      <c r="AR968" s="39"/>
      <c r="AS968" s="39"/>
      <c r="AT968" s="39"/>
      <c r="AU968" s="39"/>
      <c r="AV968" s="39"/>
      <c r="AW968" s="39"/>
      <c r="AX968" s="55"/>
      <c r="AY968" s="55"/>
      <c r="AZ968" s="55"/>
      <c r="BA968" s="39"/>
      <c r="BB968" s="6"/>
      <c r="BC968" s="10"/>
      <c r="BD968" s="6"/>
      <c r="BE968" s="10"/>
    </row>
    <row r="969" spans="19:57">
      <c r="S969" s="6"/>
      <c r="T969" s="6"/>
      <c r="U969" s="6"/>
      <c r="V969" s="6"/>
      <c r="W969" s="6"/>
      <c r="X969" s="6"/>
      <c r="Y969" s="6"/>
      <c r="AB969" s="55"/>
      <c r="AC969" s="55"/>
      <c r="AD969" s="55"/>
      <c r="AE969" s="55"/>
      <c r="AF969" s="55"/>
      <c r="AG969" s="39"/>
      <c r="AH969" s="39"/>
      <c r="AI969" s="39"/>
      <c r="AJ969" s="55"/>
      <c r="AK969" s="55"/>
      <c r="AL969" s="55"/>
      <c r="AM969" s="55"/>
      <c r="AN969" s="55"/>
      <c r="AO969" s="55"/>
      <c r="AP969" s="39"/>
      <c r="AQ969" s="39"/>
      <c r="AR969" s="39"/>
      <c r="AS969" s="39"/>
      <c r="AT969" s="39"/>
      <c r="AU969" s="39"/>
      <c r="AV969" s="39"/>
      <c r="AW969" s="39"/>
      <c r="AX969" s="55"/>
      <c r="AY969" s="55"/>
      <c r="AZ969" s="55"/>
      <c r="BA969" s="39"/>
      <c r="BB969" s="6"/>
      <c r="BC969" s="10"/>
      <c r="BD969" s="6"/>
      <c r="BE969" s="10"/>
    </row>
    <row r="970" spans="19:57">
      <c r="S970" s="6"/>
      <c r="T970" s="6"/>
      <c r="U970" s="6"/>
      <c r="V970" s="6"/>
      <c r="W970" s="6"/>
      <c r="X970" s="6"/>
      <c r="Y970" s="6"/>
      <c r="AB970" s="55"/>
      <c r="AC970" s="55"/>
      <c r="AD970" s="55"/>
      <c r="AE970" s="55"/>
      <c r="AF970" s="55"/>
      <c r="AG970" s="39"/>
      <c r="AH970" s="39"/>
      <c r="AI970" s="39"/>
      <c r="AJ970" s="55"/>
      <c r="AK970" s="55"/>
      <c r="AL970" s="55"/>
      <c r="AM970" s="55"/>
      <c r="AN970" s="55"/>
      <c r="AO970" s="55"/>
      <c r="AP970" s="39"/>
      <c r="AQ970" s="39"/>
      <c r="AR970" s="39"/>
      <c r="AS970" s="39"/>
      <c r="AT970" s="39"/>
      <c r="AU970" s="39"/>
      <c r="AV970" s="39"/>
      <c r="AW970" s="39"/>
      <c r="AX970" s="55"/>
      <c r="AY970" s="55"/>
      <c r="AZ970" s="55"/>
      <c r="BA970" s="39"/>
      <c r="BB970" s="6"/>
      <c r="BC970" s="10"/>
      <c r="BD970" s="6"/>
      <c r="BE970" s="10"/>
    </row>
    <row r="971" spans="19:57">
      <c r="S971" s="6"/>
      <c r="T971" s="6"/>
      <c r="U971" s="6"/>
      <c r="V971" s="6"/>
      <c r="W971" s="6"/>
      <c r="X971" s="6"/>
      <c r="Y971" s="6"/>
      <c r="AB971" s="55"/>
      <c r="AC971" s="55"/>
      <c r="AD971" s="55"/>
      <c r="AE971" s="55"/>
      <c r="AF971" s="55"/>
      <c r="AG971" s="39"/>
      <c r="AH971" s="39"/>
      <c r="AI971" s="39"/>
      <c r="AJ971" s="55"/>
      <c r="AK971" s="55"/>
      <c r="AL971" s="55"/>
      <c r="AM971" s="55"/>
      <c r="AN971" s="55"/>
      <c r="AO971" s="55"/>
      <c r="AP971" s="39"/>
      <c r="AQ971" s="39"/>
      <c r="AR971" s="39"/>
      <c r="AS971" s="39"/>
      <c r="AT971" s="39"/>
      <c r="AU971" s="39"/>
      <c r="AV971" s="39"/>
      <c r="AW971" s="39"/>
      <c r="AX971" s="55"/>
      <c r="AY971" s="55"/>
      <c r="AZ971" s="55"/>
      <c r="BA971" s="39"/>
      <c r="BB971" s="6"/>
      <c r="BC971" s="10"/>
      <c r="BD971" s="6"/>
      <c r="BE971" s="10"/>
    </row>
    <row r="972" spans="19:57">
      <c r="S972" s="6"/>
      <c r="T972" s="6"/>
      <c r="U972" s="6"/>
      <c r="V972" s="6"/>
      <c r="W972" s="6"/>
      <c r="X972" s="6"/>
      <c r="Y972" s="6"/>
      <c r="AB972" s="55"/>
      <c r="AC972" s="55"/>
      <c r="AD972" s="55"/>
      <c r="AE972" s="55"/>
      <c r="AF972" s="55"/>
      <c r="AG972" s="39"/>
      <c r="AH972" s="39"/>
      <c r="AI972" s="39"/>
      <c r="AJ972" s="55"/>
      <c r="AK972" s="55"/>
      <c r="AL972" s="55"/>
      <c r="AM972" s="55"/>
      <c r="AN972" s="55"/>
      <c r="AO972" s="55"/>
      <c r="AP972" s="39"/>
      <c r="AQ972" s="39"/>
      <c r="AR972" s="39"/>
      <c r="AS972" s="39"/>
      <c r="AT972" s="39"/>
      <c r="AU972" s="39"/>
      <c r="AV972" s="39"/>
      <c r="AW972" s="39"/>
      <c r="AX972" s="55"/>
      <c r="AY972" s="55"/>
      <c r="AZ972" s="55"/>
      <c r="BA972" s="39"/>
      <c r="BB972" s="6"/>
      <c r="BC972" s="10"/>
      <c r="BD972" s="6"/>
      <c r="BE972" s="10"/>
    </row>
    <row r="973" spans="19:57">
      <c r="S973" s="6"/>
      <c r="T973" s="6"/>
      <c r="U973" s="6"/>
      <c r="V973" s="6"/>
      <c r="W973" s="6"/>
      <c r="X973" s="6"/>
      <c r="Y973" s="6"/>
      <c r="AB973" s="55"/>
      <c r="AC973" s="55"/>
      <c r="AD973" s="55"/>
      <c r="AE973" s="55"/>
      <c r="AF973" s="55"/>
      <c r="AG973" s="39"/>
      <c r="AH973" s="39"/>
      <c r="AI973" s="39"/>
      <c r="AJ973" s="55"/>
      <c r="AK973" s="55"/>
      <c r="AL973" s="55"/>
      <c r="AM973" s="55"/>
      <c r="AN973" s="55"/>
      <c r="AO973" s="55"/>
      <c r="AP973" s="39"/>
      <c r="AQ973" s="39"/>
      <c r="AR973" s="39"/>
      <c r="AS973" s="39"/>
      <c r="AT973" s="39"/>
      <c r="AU973" s="39"/>
      <c r="AV973" s="39"/>
      <c r="AW973" s="39"/>
      <c r="AX973" s="55"/>
      <c r="AY973" s="55"/>
      <c r="AZ973" s="55"/>
      <c r="BA973" s="39"/>
      <c r="BB973" s="6"/>
      <c r="BC973" s="10"/>
      <c r="BD973" s="6"/>
      <c r="BE973" s="10"/>
    </row>
    <row r="974" spans="19:57">
      <c r="S974" s="6"/>
      <c r="T974" s="6"/>
      <c r="U974" s="6"/>
      <c r="V974" s="6"/>
      <c r="W974" s="6"/>
      <c r="X974" s="6"/>
      <c r="Y974" s="6"/>
      <c r="AB974" s="55"/>
      <c r="AC974" s="55"/>
      <c r="AD974" s="55"/>
      <c r="AE974" s="55"/>
      <c r="AF974" s="55"/>
      <c r="AG974" s="39"/>
      <c r="AH974" s="39"/>
      <c r="AI974" s="39"/>
      <c r="AJ974" s="55"/>
      <c r="AK974" s="55"/>
      <c r="AL974" s="55"/>
      <c r="AM974" s="55"/>
      <c r="AN974" s="55"/>
      <c r="AO974" s="55"/>
      <c r="AP974" s="39"/>
      <c r="AQ974" s="39"/>
      <c r="AR974" s="39"/>
      <c r="AS974" s="39"/>
      <c r="AT974" s="39"/>
      <c r="AU974" s="39"/>
      <c r="AV974" s="39"/>
      <c r="AW974" s="39"/>
      <c r="AX974" s="55"/>
      <c r="AY974" s="55"/>
      <c r="AZ974" s="55"/>
      <c r="BA974" s="39"/>
      <c r="BB974" s="6"/>
      <c r="BC974" s="10"/>
      <c r="BD974" s="6"/>
      <c r="BE974" s="10"/>
    </row>
    <row r="975" spans="19:57">
      <c r="S975" s="6"/>
      <c r="T975" s="6"/>
      <c r="U975" s="6"/>
      <c r="V975" s="6"/>
      <c r="W975" s="6"/>
      <c r="X975" s="6"/>
      <c r="Y975" s="6"/>
      <c r="AB975" s="55"/>
      <c r="AC975" s="55"/>
      <c r="AD975" s="55"/>
      <c r="AE975" s="55"/>
      <c r="AF975" s="55"/>
      <c r="AG975" s="39"/>
      <c r="AH975" s="39"/>
      <c r="AI975" s="39"/>
      <c r="AJ975" s="55"/>
      <c r="AK975" s="55"/>
      <c r="AL975" s="55"/>
      <c r="AM975" s="55"/>
      <c r="AN975" s="55"/>
      <c r="AO975" s="55"/>
      <c r="AP975" s="39"/>
      <c r="AQ975" s="39"/>
      <c r="AR975" s="39"/>
      <c r="AS975" s="39"/>
      <c r="AT975" s="39"/>
      <c r="AU975" s="39"/>
      <c r="AV975" s="39"/>
      <c r="AW975" s="39"/>
      <c r="AX975" s="55"/>
      <c r="AY975" s="55"/>
      <c r="AZ975" s="55"/>
      <c r="BA975" s="39"/>
      <c r="BB975" s="6"/>
      <c r="BC975" s="10"/>
      <c r="BD975" s="6"/>
      <c r="BE975" s="10"/>
    </row>
    <row r="976" spans="19:57">
      <c r="S976" s="6"/>
      <c r="T976" s="6"/>
      <c r="U976" s="6"/>
      <c r="V976" s="6"/>
      <c r="W976" s="6"/>
      <c r="X976" s="6"/>
      <c r="Y976" s="6"/>
      <c r="AB976" s="55"/>
      <c r="AC976" s="55"/>
      <c r="AD976" s="55"/>
      <c r="AE976" s="55"/>
      <c r="AF976" s="55"/>
      <c r="AG976" s="39"/>
      <c r="AH976" s="39"/>
      <c r="AI976" s="39"/>
      <c r="AJ976" s="55"/>
      <c r="AK976" s="55"/>
      <c r="AL976" s="55"/>
      <c r="AM976" s="55"/>
      <c r="AN976" s="55"/>
      <c r="AO976" s="55"/>
      <c r="AP976" s="39"/>
      <c r="AQ976" s="39"/>
      <c r="AR976" s="39"/>
      <c r="AS976" s="39"/>
      <c r="AT976" s="39"/>
      <c r="AU976" s="39"/>
      <c r="AV976" s="39"/>
      <c r="AW976" s="39"/>
      <c r="AX976" s="55"/>
      <c r="AY976" s="55"/>
      <c r="AZ976" s="55"/>
      <c r="BA976" s="39"/>
      <c r="BB976" s="6"/>
      <c r="BC976" s="10"/>
      <c r="BD976" s="6"/>
      <c r="BE976" s="10"/>
    </row>
    <row r="977" spans="19:57">
      <c r="S977" s="6"/>
      <c r="T977" s="6"/>
      <c r="U977" s="6"/>
      <c r="V977" s="6"/>
      <c r="W977" s="6"/>
      <c r="X977" s="6"/>
      <c r="Y977" s="6"/>
      <c r="AB977" s="55"/>
      <c r="AC977" s="55"/>
      <c r="AD977" s="55"/>
      <c r="AE977" s="55"/>
      <c r="AF977" s="55"/>
      <c r="AG977" s="39"/>
      <c r="AH977" s="39"/>
      <c r="AI977" s="39"/>
      <c r="AJ977" s="55"/>
      <c r="AK977" s="55"/>
      <c r="AL977" s="55"/>
      <c r="AM977" s="55"/>
      <c r="AN977" s="55"/>
      <c r="AO977" s="55"/>
      <c r="AP977" s="39"/>
      <c r="AQ977" s="39"/>
      <c r="AR977" s="39"/>
      <c r="AS977" s="39"/>
      <c r="AT977" s="39"/>
      <c r="AU977" s="39"/>
      <c r="AV977" s="39"/>
      <c r="AW977" s="39"/>
      <c r="AX977" s="55"/>
      <c r="AY977" s="55"/>
      <c r="AZ977" s="55"/>
      <c r="BA977" s="39"/>
      <c r="BB977" s="6"/>
      <c r="BC977" s="10"/>
      <c r="BD977" s="6"/>
      <c r="BE977" s="10"/>
    </row>
    <row r="978" spans="19:57">
      <c r="S978" s="6"/>
      <c r="T978" s="6"/>
      <c r="U978" s="6"/>
      <c r="V978" s="6"/>
      <c r="W978" s="6"/>
      <c r="X978" s="6"/>
      <c r="Y978" s="6"/>
      <c r="AB978" s="55"/>
      <c r="AC978" s="55"/>
      <c r="AD978" s="55"/>
      <c r="AE978" s="55"/>
      <c r="AF978" s="55"/>
      <c r="AG978" s="39"/>
      <c r="AH978" s="39"/>
      <c r="AI978" s="39"/>
      <c r="AJ978" s="55"/>
      <c r="AK978" s="55"/>
      <c r="AL978" s="55"/>
      <c r="AM978" s="55"/>
      <c r="AN978" s="55"/>
      <c r="AO978" s="55"/>
      <c r="AP978" s="39"/>
      <c r="AQ978" s="39"/>
      <c r="AR978" s="39"/>
      <c r="AS978" s="39"/>
      <c r="AT978" s="39"/>
      <c r="AU978" s="39"/>
      <c r="AV978" s="39"/>
      <c r="AW978" s="39"/>
      <c r="AX978" s="55"/>
      <c r="AY978" s="55"/>
      <c r="AZ978" s="55"/>
      <c r="BA978" s="39"/>
      <c r="BB978" s="6"/>
      <c r="BC978" s="10"/>
      <c r="BD978" s="6"/>
      <c r="BE978" s="10"/>
    </row>
    <row r="979" spans="19:57">
      <c r="S979" s="6"/>
      <c r="T979" s="6"/>
      <c r="U979" s="6"/>
      <c r="V979" s="6"/>
      <c r="W979" s="6"/>
      <c r="X979" s="6"/>
      <c r="Y979" s="6"/>
      <c r="AB979" s="55"/>
      <c r="AC979" s="55"/>
      <c r="AD979" s="55"/>
      <c r="AE979" s="55"/>
      <c r="AF979" s="55"/>
      <c r="AG979" s="39"/>
      <c r="AH979" s="39"/>
      <c r="AI979" s="39"/>
      <c r="AJ979" s="55"/>
      <c r="AK979" s="55"/>
      <c r="AL979" s="55"/>
      <c r="AM979" s="55"/>
      <c r="AN979" s="55"/>
      <c r="AO979" s="55"/>
      <c r="AP979" s="39"/>
      <c r="AQ979" s="39"/>
      <c r="AR979" s="39"/>
      <c r="AS979" s="39"/>
      <c r="AT979" s="39"/>
      <c r="AU979" s="39"/>
      <c r="AV979" s="39"/>
      <c r="AW979" s="39"/>
      <c r="AX979" s="55"/>
      <c r="AY979" s="55"/>
      <c r="AZ979" s="55"/>
      <c r="BA979" s="39"/>
      <c r="BB979" s="6"/>
      <c r="BC979" s="10"/>
      <c r="BD979" s="6"/>
      <c r="BE979" s="10"/>
    </row>
    <row r="980" spans="19:57">
      <c r="S980" s="6"/>
      <c r="T980" s="6"/>
      <c r="U980" s="6"/>
      <c r="V980" s="6"/>
      <c r="W980" s="6"/>
      <c r="X980" s="6"/>
      <c r="Y980" s="6"/>
      <c r="AB980" s="55"/>
      <c r="AC980" s="55"/>
      <c r="AD980" s="55"/>
      <c r="AE980" s="55"/>
      <c r="AF980" s="55"/>
      <c r="AG980" s="39"/>
      <c r="AH980" s="39"/>
      <c r="AI980" s="39"/>
      <c r="AJ980" s="55"/>
      <c r="AK980" s="55"/>
      <c r="AL980" s="55"/>
      <c r="AM980" s="55"/>
      <c r="AN980" s="55"/>
      <c r="AO980" s="55"/>
      <c r="AP980" s="39"/>
      <c r="AQ980" s="39"/>
      <c r="AR980" s="39"/>
      <c r="AS980" s="39"/>
      <c r="AT980" s="39"/>
      <c r="AU980" s="39"/>
      <c r="AV980" s="39"/>
      <c r="AW980" s="39"/>
      <c r="AX980" s="55"/>
      <c r="AY980" s="55"/>
      <c r="AZ980" s="55"/>
      <c r="BA980" s="39"/>
      <c r="BB980" s="6"/>
      <c r="BC980" s="10"/>
      <c r="BD980" s="6"/>
      <c r="BE980" s="10"/>
    </row>
    <row r="981" spans="19:57">
      <c r="S981" s="6"/>
      <c r="T981" s="6"/>
      <c r="U981" s="6"/>
      <c r="V981" s="6"/>
      <c r="W981" s="6"/>
      <c r="X981" s="6"/>
      <c r="Y981" s="6"/>
      <c r="AB981" s="55"/>
      <c r="AC981" s="55"/>
      <c r="AD981" s="55"/>
      <c r="AE981" s="55"/>
      <c r="AF981" s="55"/>
      <c r="AG981" s="39"/>
      <c r="AH981" s="39"/>
      <c r="AI981" s="39"/>
      <c r="AJ981" s="55"/>
      <c r="AK981" s="55"/>
      <c r="AL981" s="55"/>
      <c r="AM981" s="55"/>
      <c r="AN981" s="55"/>
      <c r="AO981" s="55"/>
      <c r="AP981" s="39"/>
      <c r="AQ981" s="39"/>
      <c r="AR981" s="39"/>
      <c r="AS981" s="39"/>
      <c r="AT981" s="39"/>
      <c r="AU981" s="39"/>
      <c r="AV981" s="39"/>
      <c r="AW981" s="39"/>
      <c r="AX981" s="55"/>
      <c r="AY981" s="55"/>
      <c r="AZ981" s="55"/>
      <c r="BA981" s="39"/>
      <c r="BB981" s="6"/>
      <c r="BC981" s="10"/>
      <c r="BD981" s="6"/>
      <c r="BE981" s="10"/>
    </row>
    <row r="982" spans="19:57">
      <c r="S982" s="6"/>
      <c r="T982" s="6"/>
      <c r="U982" s="6"/>
      <c r="V982" s="6"/>
      <c r="W982" s="6"/>
      <c r="X982" s="6"/>
      <c r="Y982" s="6"/>
      <c r="AB982" s="55"/>
      <c r="AC982" s="55"/>
      <c r="AD982" s="55"/>
      <c r="AE982" s="55"/>
      <c r="AF982" s="55"/>
      <c r="AG982" s="39"/>
      <c r="AH982" s="39"/>
      <c r="AI982" s="39"/>
      <c r="AJ982" s="55"/>
      <c r="AK982" s="55"/>
      <c r="AL982" s="55"/>
      <c r="AM982" s="55"/>
      <c r="AN982" s="55"/>
      <c r="AO982" s="55"/>
      <c r="AP982" s="39"/>
      <c r="AQ982" s="39"/>
      <c r="AR982" s="39"/>
      <c r="AS982" s="39"/>
      <c r="AT982" s="39"/>
      <c r="AU982" s="39"/>
      <c r="AV982" s="39"/>
      <c r="AW982" s="39"/>
      <c r="AX982" s="55"/>
      <c r="AY982" s="55"/>
      <c r="AZ982" s="55"/>
      <c r="BA982" s="39"/>
      <c r="BB982" s="6"/>
      <c r="BC982" s="10"/>
      <c r="BD982" s="6"/>
      <c r="BE982" s="10"/>
    </row>
    <row r="983" spans="19:57">
      <c r="S983" s="6"/>
      <c r="T983" s="6"/>
      <c r="U983" s="6"/>
      <c r="V983" s="6"/>
      <c r="W983" s="6"/>
      <c r="X983" s="6"/>
      <c r="Y983" s="6"/>
      <c r="AB983" s="55"/>
      <c r="AC983" s="55"/>
      <c r="AD983" s="55"/>
      <c r="AE983" s="55"/>
      <c r="AF983" s="55"/>
      <c r="AG983" s="39"/>
      <c r="AH983" s="39"/>
      <c r="AI983" s="39"/>
      <c r="AJ983" s="55"/>
      <c r="AK983" s="55"/>
      <c r="AL983" s="55"/>
      <c r="AM983" s="55"/>
      <c r="AN983" s="55"/>
      <c r="AO983" s="55"/>
      <c r="AP983" s="39"/>
      <c r="AQ983" s="39"/>
      <c r="AR983" s="39"/>
      <c r="AS983" s="39"/>
      <c r="AT983" s="39"/>
      <c r="AU983" s="39"/>
      <c r="AV983" s="39"/>
      <c r="AW983" s="39"/>
      <c r="AX983" s="55"/>
      <c r="AY983" s="55"/>
      <c r="AZ983" s="55"/>
      <c r="BA983" s="39"/>
      <c r="BB983" s="6"/>
      <c r="BC983" s="10"/>
      <c r="BD983" s="6"/>
      <c r="BE983" s="10"/>
    </row>
    <row r="984" spans="19:57">
      <c r="S984" s="6"/>
      <c r="T984" s="6"/>
      <c r="U984" s="6"/>
      <c r="V984" s="6"/>
      <c r="W984" s="6"/>
      <c r="X984" s="6"/>
      <c r="Y984" s="6"/>
      <c r="AB984" s="55"/>
      <c r="AC984" s="55"/>
      <c r="AD984" s="55"/>
      <c r="AE984" s="55"/>
      <c r="AF984" s="55"/>
      <c r="AG984" s="39"/>
      <c r="AH984" s="39"/>
      <c r="AI984" s="39"/>
      <c r="AJ984" s="55"/>
      <c r="AK984" s="55"/>
      <c r="AL984" s="55"/>
      <c r="AM984" s="55"/>
      <c r="AN984" s="55"/>
      <c r="AO984" s="55"/>
      <c r="AP984" s="39"/>
      <c r="AQ984" s="39"/>
      <c r="AR984" s="39"/>
      <c r="AS984" s="39"/>
      <c r="AT984" s="39"/>
      <c r="AU984" s="39"/>
      <c r="AV984" s="39"/>
      <c r="AW984" s="39"/>
      <c r="AX984" s="55"/>
      <c r="AY984" s="55"/>
      <c r="AZ984" s="55"/>
      <c r="BA984" s="39"/>
      <c r="BB984" s="6"/>
      <c r="BC984" s="10"/>
      <c r="BD984" s="6"/>
      <c r="BE984" s="10"/>
    </row>
    <row r="985" spans="19:57">
      <c r="S985" s="6"/>
      <c r="T985" s="6"/>
      <c r="U985" s="6"/>
      <c r="V985" s="6"/>
      <c r="W985" s="6"/>
      <c r="X985" s="6"/>
      <c r="Y985" s="6"/>
      <c r="AB985" s="55"/>
      <c r="AC985" s="55"/>
      <c r="AD985" s="55"/>
      <c r="AE985" s="55"/>
      <c r="AF985" s="55"/>
      <c r="AG985" s="39"/>
      <c r="AH985" s="39"/>
      <c r="AI985" s="39"/>
      <c r="AJ985" s="55"/>
      <c r="AK985" s="55"/>
      <c r="AL985" s="55"/>
      <c r="AM985" s="55"/>
      <c r="AN985" s="55"/>
      <c r="AO985" s="55"/>
      <c r="AP985" s="39"/>
      <c r="AQ985" s="39"/>
      <c r="AR985" s="39"/>
      <c r="AS985" s="39"/>
      <c r="AT985" s="39"/>
      <c r="AU985" s="39"/>
      <c r="AV985" s="39"/>
      <c r="AW985" s="39"/>
      <c r="AX985" s="55"/>
      <c r="AY985" s="55"/>
      <c r="AZ985" s="55"/>
      <c r="BA985" s="39"/>
      <c r="BB985" s="6"/>
      <c r="BC985" s="10"/>
      <c r="BD985" s="6"/>
      <c r="BE985" s="10"/>
    </row>
    <row r="986" spans="19:57">
      <c r="S986" s="6"/>
      <c r="T986" s="6"/>
      <c r="U986" s="6"/>
      <c r="V986" s="6"/>
      <c r="W986" s="6"/>
      <c r="X986" s="6"/>
      <c r="Y986" s="6"/>
      <c r="AB986" s="55"/>
      <c r="AC986" s="55"/>
      <c r="AD986" s="55"/>
      <c r="AE986" s="55"/>
      <c r="AF986" s="55"/>
      <c r="AG986" s="39"/>
      <c r="AH986" s="39"/>
      <c r="AI986" s="39"/>
      <c r="AJ986" s="55"/>
      <c r="AK986" s="55"/>
      <c r="AL986" s="55"/>
      <c r="AM986" s="55"/>
      <c r="AN986" s="55"/>
      <c r="AO986" s="55"/>
      <c r="AP986" s="39"/>
      <c r="AQ986" s="39"/>
      <c r="AR986" s="39"/>
      <c r="AS986" s="39"/>
      <c r="AT986" s="39"/>
      <c r="AU986" s="39"/>
      <c r="AV986" s="39"/>
      <c r="AW986" s="39"/>
      <c r="AX986" s="55"/>
      <c r="AY986" s="55"/>
      <c r="AZ986" s="55"/>
      <c r="BA986" s="39"/>
      <c r="BB986" s="6"/>
      <c r="BC986" s="10"/>
      <c r="BD986" s="6"/>
      <c r="BE986" s="10"/>
    </row>
    <row r="987" spans="19:57">
      <c r="S987" s="6"/>
      <c r="T987" s="6"/>
      <c r="U987" s="6"/>
      <c r="V987" s="6"/>
      <c r="W987" s="6"/>
      <c r="X987" s="6"/>
      <c r="Y987" s="6"/>
      <c r="AB987" s="55"/>
      <c r="AC987" s="55"/>
      <c r="AD987" s="55"/>
      <c r="AE987" s="55"/>
      <c r="AF987" s="55"/>
      <c r="AG987" s="39"/>
      <c r="AH987" s="39"/>
      <c r="AI987" s="39"/>
      <c r="AJ987" s="55"/>
      <c r="AK987" s="55"/>
      <c r="AL987" s="55"/>
      <c r="AM987" s="55"/>
      <c r="AN987" s="55"/>
      <c r="AO987" s="55"/>
      <c r="AP987" s="39"/>
      <c r="AQ987" s="39"/>
      <c r="AR987" s="39"/>
      <c r="AS987" s="39"/>
      <c r="AT987" s="39"/>
      <c r="AU987" s="39"/>
      <c r="AV987" s="39"/>
      <c r="AW987" s="39"/>
      <c r="AX987" s="55"/>
      <c r="AY987" s="55"/>
      <c r="AZ987" s="55"/>
      <c r="BA987" s="39"/>
      <c r="BB987" s="6"/>
      <c r="BC987" s="10"/>
      <c r="BD987" s="6"/>
      <c r="BE987" s="10"/>
    </row>
    <row r="988" spans="19:57">
      <c r="S988" s="6"/>
      <c r="T988" s="6"/>
      <c r="U988" s="6"/>
      <c r="V988" s="6"/>
      <c r="W988" s="6"/>
      <c r="X988" s="6"/>
      <c r="Y988" s="6"/>
      <c r="AB988" s="55"/>
      <c r="AC988" s="55"/>
      <c r="AD988" s="55"/>
      <c r="AE988" s="55"/>
      <c r="AF988" s="55"/>
      <c r="AG988" s="39"/>
      <c r="AH988" s="39"/>
      <c r="AI988" s="39"/>
      <c r="AJ988" s="55"/>
      <c r="AK988" s="55"/>
      <c r="AL988" s="55"/>
      <c r="AM988" s="55"/>
      <c r="AN988" s="55"/>
      <c r="AO988" s="55"/>
      <c r="AP988" s="39"/>
      <c r="AQ988" s="39"/>
      <c r="AR988" s="39"/>
      <c r="AS988" s="39"/>
      <c r="AT988" s="39"/>
      <c r="AU988" s="39"/>
      <c r="AV988" s="39"/>
      <c r="AW988" s="39"/>
      <c r="AX988" s="55"/>
      <c r="AY988" s="55"/>
      <c r="AZ988" s="55"/>
      <c r="BA988" s="39"/>
      <c r="BB988" s="6"/>
      <c r="BC988" s="10"/>
      <c r="BD988" s="6"/>
      <c r="BE988" s="10"/>
    </row>
    <row r="989" spans="19:57">
      <c r="S989" s="6"/>
      <c r="T989" s="6"/>
      <c r="U989" s="6"/>
      <c r="V989" s="6"/>
      <c r="W989" s="6"/>
      <c r="X989" s="6"/>
      <c r="Y989" s="6"/>
      <c r="AB989" s="55"/>
      <c r="AC989" s="55"/>
      <c r="AD989" s="55"/>
      <c r="AE989" s="55"/>
      <c r="AF989" s="55"/>
      <c r="AG989" s="39"/>
      <c r="AH989" s="39"/>
      <c r="AI989" s="39"/>
      <c r="AJ989" s="55"/>
      <c r="AK989" s="55"/>
      <c r="AL989" s="55"/>
      <c r="AM989" s="55"/>
      <c r="AN989" s="55"/>
      <c r="AO989" s="55"/>
      <c r="AP989" s="39"/>
      <c r="AQ989" s="39"/>
      <c r="AR989" s="39"/>
      <c r="AS989" s="39"/>
      <c r="AT989" s="39"/>
      <c r="AU989" s="39"/>
      <c r="AV989" s="39"/>
      <c r="AW989" s="39"/>
      <c r="AX989" s="55"/>
      <c r="AY989" s="55"/>
      <c r="AZ989" s="55"/>
      <c r="BA989" s="39"/>
      <c r="BB989" s="6"/>
      <c r="BC989" s="10"/>
      <c r="BD989" s="6"/>
      <c r="BE989" s="10"/>
    </row>
    <row r="990" spans="19:57">
      <c r="S990" s="6"/>
      <c r="T990" s="6"/>
      <c r="U990" s="6"/>
      <c r="V990" s="6"/>
      <c r="W990" s="6"/>
      <c r="X990" s="6"/>
      <c r="Y990" s="6"/>
      <c r="AB990" s="55"/>
      <c r="AC990" s="55"/>
      <c r="AD990" s="55"/>
      <c r="AE990" s="55"/>
      <c r="AF990" s="55"/>
      <c r="AG990" s="39"/>
      <c r="AH990" s="39"/>
      <c r="AI990" s="39"/>
      <c r="AJ990" s="55"/>
      <c r="AK990" s="55"/>
      <c r="AL990" s="55"/>
      <c r="AM990" s="55"/>
      <c r="AN990" s="55"/>
      <c r="AO990" s="55"/>
      <c r="AP990" s="39"/>
      <c r="AQ990" s="39"/>
      <c r="AR990" s="39"/>
      <c r="AS990" s="39"/>
      <c r="AT990" s="39"/>
      <c r="AU990" s="39"/>
      <c r="AV990" s="39"/>
      <c r="AW990" s="39"/>
      <c r="AX990" s="55"/>
      <c r="AY990" s="55"/>
      <c r="AZ990" s="55"/>
      <c r="BA990" s="39"/>
      <c r="BB990" s="6"/>
      <c r="BC990" s="10"/>
      <c r="BD990" s="6"/>
      <c r="BE990" s="10"/>
    </row>
    <row r="991" spans="19:57">
      <c r="S991" s="6"/>
      <c r="T991" s="6"/>
      <c r="U991" s="6"/>
      <c r="V991" s="6"/>
      <c r="W991" s="6"/>
      <c r="X991" s="6"/>
      <c r="Y991" s="6"/>
      <c r="AB991" s="55"/>
      <c r="AC991" s="55"/>
      <c r="AD991" s="55"/>
      <c r="AE991" s="55"/>
      <c r="AF991" s="55"/>
      <c r="AG991" s="39"/>
      <c r="AH991" s="39"/>
      <c r="AI991" s="39"/>
      <c r="AJ991" s="55"/>
      <c r="AK991" s="55"/>
      <c r="AL991" s="55"/>
      <c r="AM991" s="55"/>
      <c r="AN991" s="55"/>
      <c r="AO991" s="55"/>
      <c r="AP991" s="39"/>
      <c r="AQ991" s="39"/>
      <c r="AR991" s="39"/>
      <c r="AS991" s="39"/>
      <c r="AT991" s="39"/>
      <c r="AU991" s="39"/>
      <c r="AV991" s="39"/>
      <c r="AW991" s="39"/>
      <c r="AX991" s="55"/>
      <c r="AY991" s="55"/>
      <c r="AZ991" s="55"/>
      <c r="BA991" s="39"/>
      <c r="BB991" s="6"/>
      <c r="BC991" s="10"/>
      <c r="BD991" s="6"/>
      <c r="BE991" s="10"/>
    </row>
    <row r="992" spans="19:57">
      <c r="S992" s="6"/>
      <c r="T992" s="6"/>
      <c r="U992" s="6"/>
      <c r="V992" s="6"/>
      <c r="W992" s="6"/>
      <c r="X992" s="6"/>
      <c r="Y992" s="6"/>
      <c r="AB992" s="55"/>
      <c r="AC992" s="55"/>
      <c r="AD992" s="55"/>
      <c r="AE992" s="55"/>
      <c r="AF992" s="55"/>
      <c r="AG992" s="39"/>
      <c r="AH992" s="39"/>
      <c r="AI992" s="39"/>
      <c r="AJ992" s="55"/>
      <c r="AK992" s="55"/>
      <c r="AL992" s="55"/>
      <c r="AM992" s="55"/>
      <c r="AN992" s="55"/>
      <c r="AO992" s="55"/>
      <c r="AP992" s="39"/>
      <c r="AQ992" s="39"/>
      <c r="AR992" s="39"/>
      <c r="AS992" s="39"/>
      <c r="AT992" s="39"/>
      <c r="AU992" s="39"/>
      <c r="AV992" s="39"/>
      <c r="AW992" s="39"/>
      <c r="AX992" s="55"/>
      <c r="AY992" s="55"/>
      <c r="AZ992" s="55"/>
      <c r="BA992" s="39"/>
      <c r="BB992" s="6"/>
      <c r="BC992" s="10"/>
      <c r="BD992" s="6"/>
      <c r="BE992" s="10"/>
    </row>
    <row r="993" spans="19:57">
      <c r="S993" s="6"/>
      <c r="T993" s="6"/>
      <c r="U993" s="6"/>
      <c r="V993" s="6"/>
      <c r="W993" s="6"/>
      <c r="X993" s="6"/>
      <c r="Y993" s="6"/>
      <c r="AB993" s="55"/>
      <c r="AC993" s="55"/>
      <c r="AD993" s="55"/>
      <c r="AE993" s="55"/>
      <c r="AF993" s="55"/>
      <c r="AG993" s="39"/>
      <c r="AH993" s="39"/>
      <c r="AI993" s="39"/>
      <c r="AJ993" s="55"/>
      <c r="AK993" s="55"/>
      <c r="AL993" s="55"/>
      <c r="AM993" s="55"/>
      <c r="AN993" s="55"/>
      <c r="AO993" s="55"/>
      <c r="AP993" s="39"/>
      <c r="AQ993" s="39"/>
      <c r="AR993" s="39"/>
      <c r="AS993" s="39"/>
      <c r="AT993" s="39"/>
      <c r="AU993" s="39"/>
      <c r="AV993" s="39"/>
      <c r="AW993" s="39"/>
      <c r="AX993" s="55"/>
      <c r="AY993" s="55"/>
      <c r="AZ993" s="55"/>
      <c r="BA993" s="39"/>
      <c r="BB993" s="6"/>
      <c r="BC993" s="10"/>
      <c r="BD993" s="6"/>
      <c r="BE993" s="10"/>
    </row>
    <row r="994" spans="19:57">
      <c r="S994" s="6"/>
      <c r="T994" s="6"/>
      <c r="U994" s="6"/>
      <c r="V994" s="6"/>
      <c r="W994" s="6"/>
      <c r="X994" s="6"/>
      <c r="Y994" s="6"/>
      <c r="AB994" s="55"/>
      <c r="AC994" s="55"/>
      <c r="AD994" s="55"/>
      <c r="AE994" s="55"/>
      <c r="AF994" s="55"/>
      <c r="AG994" s="39"/>
      <c r="AH994" s="39"/>
      <c r="AI994" s="39"/>
      <c r="AJ994" s="55"/>
      <c r="AK994" s="55"/>
      <c r="AL994" s="55"/>
      <c r="AM994" s="55"/>
      <c r="AN994" s="55"/>
      <c r="AO994" s="55"/>
      <c r="AP994" s="39"/>
      <c r="AQ994" s="39"/>
      <c r="AR994" s="39"/>
      <c r="AS994" s="39"/>
      <c r="AT994" s="39"/>
      <c r="AU994" s="39"/>
      <c r="AV994" s="39"/>
      <c r="AW994" s="39"/>
      <c r="AX994" s="55"/>
      <c r="AY994" s="55"/>
      <c r="AZ994" s="55"/>
      <c r="BA994" s="39"/>
      <c r="BB994" s="6"/>
      <c r="BC994" s="10"/>
      <c r="BD994" s="6"/>
      <c r="BE994" s="10"/>
    </row>
    <row r="995" spans="19:57">
      <c r="S995" s="6"/>
      <c r="T995" s="6"/>
      <c r="U995" s="6"/>
      <c r="V995" s="6"/>
      <c r="W995" s="6"/>
      <c r="X995" s="6"/>
      <c r="Y995" s="6"/>
      <c r="AB995" s="55"/>
      <c r="AC995" s="55"/>
      <c r="AD995" s="55"/>
      <c r="AE995" s="55"/>
      <c r="AF995" s="55"/>
      <c r="AG995" s="39"/>
      <c r="AH995" s="39"/>
      <c r="AI995" s="39"/>
      <c r="AJ995" s="55"/>
      <c r="AK995" s="55"/>
      <c r="AL995" s="55"/>
      <c r="AM995" s="55"/>
      <c r="AN995" s="55"/>
      <c r="AO995" s="55"/>
      <c r="AP995" s="39"/>
      <c r="AQ995" s="39"/>
      <c r="AR995" s="39"/>
      <c r="AS995" s="39"/>
      <c r="AT995" s="39"/>
      <c r="AU995" s="39"/>
      <c r="AV995" s="39"/>
      <c r="AW995" s="39"/>
      <c r="AX995" s="55"/>
      <c r="AY995" s="55"/>
      <c r="AZ995" s="55"/>
      <c r="BA995" s="39"/>
      <c r="BB995" s="6"/>
      <c r="BC995" s="10"/>
      <c r="BD995" s="6"/>
      <c r="BE995" s="10"/>
    </row>
    <row r="996" spans="19:57">
      <c r="S996" s="6"/>
      <c r="T996" s="6"/>
      <c r="U996" s="6"/>
      <c r="V996" s="6"/>
      <c r="W996" s="6"/>
      <c r="X996" s="6"/>
      <c r="Y996" s="6"/>
      <c r="AB996" s="55"/>
      <c r="AC996" s="55"/>
      <c r="AD996" s="55"/>
      <c r="AE996" s="55"/>
      <c r="AF996" s="55"/>
      <c r="AG996" s="39"/>
      <c r="AH996" s="39"/>
      <c r="AI996" s="39"/>
      <c r="AJ996" s="55"/>
      <c r="AK996" s="55"/>
      <c r="AL996" s="55"/>
      <c r="AM996" s="55"/>
      <c r="AN996" s="55"/>
      <c r="AO996" s="55"/>
      <c r="AP996" s="39"/>
      <c r="AQ996" s="39"/>
      <c r="AR996" s="39"/>
      <c r="AS996" s="39"/>
      <c r="AT996" s="39"/>
      <c r="AU996" s="39"/>
      <c r="AV996" s="39"/>
      <c r="AW996" s="39"/>
      <c r="AX996" s="55"/>
      <c r="AY996" s="55"/>
      <c r="AZ996" s="55"/>
      <c r="BA996" s="39"/>
      <c r="BB996" s="6"/>
      <c r="BC996" s="10"/>
      <c r="BD996" s="6"/>
      <c r="BE996" s="10"/>
    </row>
    <row r="997" spans="19:57">
      <c r="S997" s="6"/>
      <c r="T997" s="6"/>
      <c r="U997" s="6"/>
      <c r="V997" s="6"/>
      <c r="W997" s="6"/>
      <c r="X997" s="6"/>
      <c r="Y997" s="6"/>
      <c r="AB997" s="55"/>
      <c r="AC997" s="55"/>
      <c r="AD997" s="55"/>
      <c r="AE997" s="55"/>
      <c r="AF997" s="55"/>
      <c r="AG997" s="39"/>
      <c r="AH997" s="39"/>
      <c r="AI997" s="39"/>
      <c r="AJ997" s="55"/>
      <c r="AK997" s="55"/>
      <c r="AL997" s="55"/>
      <c r="AM997" s="55"/>
      <c r="AN997" s="55"/>
      <c r="AO997" s="55"/>
      <c r="AP997" s="39"/>
      <c r="AQ997" s="39"/>
      <c r="AR997" s="39"/>
      <c r="AS997" s="39"/>
      <c r="AT997" s="39"/>
      <c r="AU997" s="39"/>
      <c r="AV997" s="39"/>
      <c r="AW997" s="39"/>
      <c r="AX997" s="55"/>
      <c r="AY997" s="55"/>
      <c r="AZ997" s="55"/>
      <c r="BA997" s="39"/>
      <c r="BB997" s="6"/>
      <c r="BC997" s="10"/>
      <c r="BD997" s="6"/>
      <c r="BE997" s="10"/>
    </row>
    <row r="998" spans="19:57">
      <c r="S998" s="6"/>
      <c r="T998" s="6"/>
      <c r="U998" s="6"/>
      <c r="V998" s="6"/>
      <c r="W998" s="6"/>
      <c r="X998" s="6"/>
      <c r="Y998" s="6"/>
      <c r="AB998" s="55"/>
      <c r="AC998" s="55"/>
      <c r="AD998" s="55"/>
      <c r="AE998" s="55"/>
      <c r="AF998" s="55"/>
      <c r="AG998" s="39"/>
      <c r="AH998" s="39"/>
      <c r="AI998" s="39"/>
      <c r="AJ998" s="55"/>
      <c r="AK998" s="55"/>
      <c r="AL998" s="55"/>
      <c r="AM998" s="55"/>
      <c r="AN998" s="55"/>
      <c r="AO998" s="55"/>
      <c r="AP998" s="39"/>
      <c r="AQ998" s="39"/>
      <c r="AR998" s="39"/>
      <c r="AS998" s="39"/>
      <c r="AT998" s="39"/>
      <c r="AU998" s="39"/>
      <c r="AV998" s="39"/>
      <c r="AW998" s="39"/>
      <c r="AX998" s="55"/>
      <c r="AY998" s="55"/>
      <c r="AZ998" s="55"/>
      <c r="BA998" s="39"/>
      <c r="BB998" s="6"/>
      <c r="BC998" s="10"/>
      <c r="BD998" s="6"/>
      <c r="BE998" s="10"/>
    </row>
    <row r="999" spans="19:57">
      <c r="S999" s="6"/>
      <c r="T999" s="6"/>
      <c r="U999" s="6"/>
      <c r="V999" s="6"/>
      <c r="W999" s="6"/>
      <c r="X999" s="6"/>
      <c r="Y999" s="6"/>
      <c r="AB999" s="55"/>
      <c r="AC999" s="55"/>
      <c r="AD999" s="55"/>
      <c r="AE999" s="55"/>
      <c r="AF999" s="55"/>
      <c r="AG999" s="39"/>
      <c r="AH999" s="39"/>
      <c r="AI999" s="39"/>
      <c r="AJ999" s="55"/>
      <c r="AK999" s="55"/>
      <c r="AL999" s="55"/>
      <c r="AM999" s="55"/>
      <c r="AN999" s="55"/>
      <c r="AO999" s="55"/>
      <c r="AP999" s="39"/>
      <c r="AQ999" s="39"/>
      <c r="AR999" s="39"/>
      <c r="AS999" s="39"/>
      <c r="AT999" s="39"/>
      <c r="AU999" s="39"/>
      <c r="AV999" s="39"/>
      <c r="AW999" s="39"/>
      <c r="AX999" s="55"/>
      <c r="AY999" s="55"/>
      <c r="AZ999" s="55"/>
      <c r="BA999" s="39"/>
      <c r="BB999" s="6"/>
      <c r="BC999" s="10"/>
      <c r="BD999" s="6"/>
      <c r="BE999" s="10"/>
    </row>
    <row r="1000" spans="19:57">
      <c r="S1000" s="6"/>
      <c r="T1000" s="6"/>
      <c r="U1000" s="6"/>
      <c r="V1000" s="6"/>
      <c r="W1000" s="6"/>
      <c r="X1000" s="6"/>
      <c r="Y1000" s="6"/>
      <c r="AB1000" s="55"/>
      <c r="AC1000" s="55"/>
      <c r="AD1000" s="55"/>
      <c r="AE1000" s="55"/>
      <c r="AF1000" s="55"/>
      <c r="AG1000" s="39"/>
      <c r="AH1000" s="39"/>
      <c r="AI1000" s="39"/>
      <c r="AJ1000" s="55"/>
      <c r="AK1000" s="55"/>
      <c r="AL1000" s="55"/>
      <c r="AM1000" s="55"/>
      <c r="AN1000" s="55"/>
      <c r="AO1000" s="55"/>
      <c r="AP1000" s="39"/>
      <c r="AQ1000" s="39"/>
      <c r="AR1000" s="39"/>
      <c r="AS1000" s="39"/>
      <c r="AT1000" s="39"/>
      <c r="AU1000" s="39"/>
      <c r="AV1000" s="39"/>
      <c r="AW1000" s="39"/>
      <c r="AX1000" s="55"/>
      <c r="AY1000" s="55"/>
      <c r="AZ1000" s="55"/>
      <c r="BA1000" s="39"/>
      <c r="BB1000" s="6"/>
      <c r="BC1000" s="10"/>
      <c r="BD1000" s="6"/>
      <c r="BE1000" s="10"/>
    </row>
    <row r="1001" spans="19:57">
      <c r="S1001" s="6"/>
      <c r="T1001" s="6"/>
      <c r="U1001" s="6"/>
      <c r="V1001" s="6"/>
      <c r="W1001" s="6"/>
      <c r="X1001" s="6"/>
      <c r="Y1001" s="6"/>
      <c r="AB1001" s="55"/>
      <c r="AC1001" s="55"/>
      <c r="AD1001" s="55"/>
      <c r="AE1001" s="55"/>
      <c r="AF1001" s="55"/>
      <c r="AG1001" s="39"/>
      <c r="AH1001" s="39"/>
      <c r="AI1001" s="39"/>
      <c r="AJ1001" s="55"/>
      <c r="AK1001" s="55"/>
      <c r="AL1001" s="55"/>
      <c r="AM1001" s="55"/>
      <c r="AN1001" s="55"/>
      <c r="AO1001" s="55"/>
      <c r="AP1001" s="39"/>
      <c r="AQ1001" s="39"/>
      <c r="AR1001" s="39"/>
      <c r="AS1001" s="39"/>
      <c r="AT1001" s="39"/>
      <c r="AU1001" s="39"/>
      <c r="AV1001" s="39"/>
      <c r="AW1001" s="39"/>
      <c r="AX1001" s="55"/>
      <c r="AY1001" s="55"/>
      <c r="AZ1001" s="55"/>
      <c r="BA1001" s="39"/>
      <c r="BB1001" s="6"/>
      <c r="BC1001" s="10"/>
      <c r="BD1001" s="6"/>
      <c r="BE1001" s="10"/>
    </row>
    <row r="1002" spans="19:57">
      <c r="S1002" s="6"/>
      <c r="T1002" s="6"/>
      <c r="U1002" s="6"/>
      <c r="V1002" s="6"/>
      <c r="W1002" s="6"/>
      <c r="X1002" s="6"/>
      <c r="Y1002" s="6"/>
      <c r="AB1002" s="55"/>
      <c r="AC1002" s="55"/>
      <c r="AD1002" s="55"/>
      <c r="AE1002" s="55"/>
      <c r="AF1002" s="55"/>
      <c r="AG1002" s="39"/>
      <c r="AH1002" s="39"/>
      <c r="AI1002" s="39"/>
      <c r="AJ1002" s="55"/>
      <c r="AK1002" s="55"/>
      <c r="AL1002" s="55"/>
      <c r="AM1002" s="55"/>
      <c r="AN1002" s="55"/>
      <c r="AO1002" s="55"/>
      <c r="AP1002" s="39"/>
      <c r="AQ1002" s="39"/>
      <c r="AR1002" s="39"/>
      <c r="AS1002" s="39"/>
      <c r="AT1002" s="39"/>
      <c r="AU1002" s="39"/>
      <c r="AV1002" s="39"/>
      <c r="AW1002" s="39"/>
      <c r="AX1002" s="55"/>
      <c r="AY1002" s="55"/>
      <c r="AZ1002" s="55"/>
      <c r="BA1002" s="39"/>
      <c r="BB1002" s="6"/>
      <c r="BC1002" s="10"/>
      <c r="BD1002" s="6"/>
      <c r="BE1002" s="10"/>
    </row>
    <row r="1003" spans="19:57">
      <c r="S1003" s="6"/>
      <c r="T1003" s="6"/>
      <c r="U1003" s="6"/>
      <c r="V1003" s="6"/>
      <c r="W1003" s="6"/>
      <c r="X1003" s="6"/>
      <c r="Y1003" s="6"/>
      <c r="AB1003" s="55"/>
      <c r="AC1003" s="55"/>
      <c r="AD1003" s="55"/>
      <c r="AE1003" s="55"/>
      <c r="AF1003" s="55"/>
      <c r="AG1003" s="39"/>
      <c r="AH1003" s="39"/>
      <c r="AI1003" s="39"/>
      <c r="AJ1003" s="55"/>
      <c r="AK1003" s="55"/>
      <c r="AL1003" s="55"/>
      <c r="AM1003" s="55"/>
      <c r="AN1003" s="55"/>
      <c r="AO1003" s="55"/>
      <c r="AP1003" s="39"/>
      <c r="AQ1003" s="39"/>
      <c r="AR1003" s="39"/>
      <c r="AS1003" s="39"/>
      <c r="AT1003" s="39"/>
      <c r="AU1003" s="39"/>
      <c r="AV1003" s="39"/>
      <c r="AW1003" s="39"/>
      <c r="AX1003" s="55"/>
      <c r="AY1003" s="55"/>
      <c r="AZ1003" s="55"/>
      <c r="BA1003" s="39"/>
      <c r="BB1003" s="6"/>
      <c r="BC1003" s="10"/>
      <c r="BD1003" s="6"/>
      <c r="BE1003" s="10"/>
    </row>
    <row r="1004" spans="19:57">
      <c r="S1004" s="6"/>
      <c r="T1004" s="6"/>
      <c r="U1004" s="6"/>
      <c r="V1004" s="6"/>
      <c r="W1004" s="6"/>
      <c r="X1004" s="6"/>
      <c r="Y1004" s="6"/>
      <c r="AB1004" s="55"/>
      <c r="AC1004" s="55"/>
      <c r="AD1004" s="55"/>
      <c r="AE1004" s="55"/>
      <c r="AF1004" s="55"/>
      <c r="AG1004" s="39"/>
      <c r="AH1004" s="39"/>
      <c r="AI1004" s="39"/>
      <c r="AJ1004" s="55"/>
      <c r="AK1004" s="55"/>
      <c r="AL1004" s="55"/>
      <c r="AM1004" s="55"/>
      <c r="AN1004" s="55"/>
      <c r="AO1004" s="55"/>
      <c r="AP1004" s="39"/>
      <c r="AQ1004" s="39"/>
      <c r="AR1004" s="39"/>
      <c r="AS1004" s="39"/>
      <c r="AT1004" s="39"/>
      <c r="AU1004" s="39"/>
      <c r="AV1004" s="39"/>
      <c r="AW1004" s="39"/>
      <c r="AX1004" s="55"/>
      <c r="AY1004" s="55"/>
      <c r="AZ1004" s="55"/>
      <c r="BA1004" s="39"/>
      <c r="BB1004" s="6"/>
      <c r="BC1004" s="10"/>
      <c r="BD1004" s="6"/>
      <c r="BE1004" s="10"/>
    </row>
    <row r="1005" spans="19:57">
      <c r="S1005" s="6"/>
      <c r="T1005" s="6"/>
      <c r="U1005" s="6"/>
      <c r="V1005" s="6"/>
      <c r="W1005" s="6"/>
      <c r="X1005" s="6"/>
      <c r="Y1005" s="6"/>
      <c r="AB1005" s="55"/>
      <c r="AC1005" s="55"/>
      <c r="AD1005" s="55"/>
      <c r="AE1005" s="55"/>
      <c r="AF1005" s="55"/>
      <c r="AG1005" s="39"/>
      <c r="AH1005" s="39"/>
      <c r="AI1005" s="39"/>
      <c r="AJ1005" s="55"/>
      <c r="AK1005" s="55"/>
      <c r="AL1005" s="55"/>
      <c r="AM1005" s="55"/>
      <c r="AN1005" s="55"/>
      <c r="AO1005" s="55"/>
      <c r="AP1005" s="39"/>
      <c r="AQ1005" s="39"/>
      <c r="AR1005" s="39"/>
      <c r="AS1005" s="39"/>
      <c r="AT1005" s="39"/>
      <c r="AU1005" s="39"/>
      <c r="AV1005" s="39"/>
      <c r="AW1005" s="39"/>
      <c r="AX1005" s="55"/>
      <c r="AY1005" s="55"/>
      <c r="AZ1005" s="55"/>
      <c r="BA1005" s="39"/>
      <c r="BB1005" s="6"/>
      <c r="BC1005" s="10"/>
      <c r="BD1005" s="6"/>
      <c r="BE1005" s="10"/>
    </row>
    <row r="1006" spans="19:57">
      <c r="S1006" s="6"/>
      <c r="T1006" s="6"/>
      <c r="U1006" s="6"/>
      <c r="V1006" s="6"/>
      <c r="W1006" s="6"/>
      <c r="X1006" s="6"/>
      <c r="Y1006" s="6"/>
      <c r="AB1006" s="55"/>
      <c r="AC1006" s="55"/>
      <c r="AD1006" s="55"/>
      <c r="AE1006" s="55"/>
      <c r="AF1006" s="55"/>
      <c r="AG1006" s="39"/>
      <c r="AH1006" s="39"/>
      <c r="AI1006" s="39"/>
      <c r="AJ1006" s="55"/>
      <c r="AK1006" s="55"/>
      <c r="AL1006" s="55"/>
      <c r="AM1006" s="55"/>
      <c r="AN1006" s="55"/>
      <c r="AO1006" s="55"/>
      <c r="AP1006" s="39"/>
      <c r="AQ1006" s="39"/>
      <c r="AR1006" s="39"/>
      <c r="AS1006" s="39"/>
      <c r="AT1006" s="39"/>
      <c r="AU1006" s="39"/>
      <c r="AV1006" s="39"/>
      <c r="AW1006" s="39"/>
      <c r="AX1006" s="55"/>
      <c r="AY1006" s="55"/>
      <c r="AZ1006" s="55"/>
      <c r="BA1006" s="39"/>
      <c r="BB1006" s="6"/>
      <c r="BC1006" s="10"/>
      <c r="BD1006" s="6"/>
      <c r="BE1006" s="10"/>
    </row>
    <row r="1007" spans="19:57">
      <c r="S1007" s="6"/>
      <c r="T1007" s="6"/>
      <c r="U1007" s="6"/>
      <c r="V1007" s="6"/>
      <c r="W1007" s="6"/>
      <c r="X1007" s="6"/>
      <c r="Y1007" s="6"/>
      <c r="AB1007" s="55"/>
      <c r="AC1007" s="55"/>
      <c r="AD1007" s="55"/>
      <c r="AE1007" s="55"/>
      <c r="AF1007" s="55"/>
      <c r="AG1007" s="39"/>
      <c r="AH1007" s="39"/>
      <c r="AI1007" s="39"/>
      <c r="AJ1007" s="55"/>
      <c r="AK1007" s="55"/>
      <c r="AL1007" s="55"/>
      <c r="AM1007" s="55"/>
      <c r="AN1007" s="55"/>
      <c r="AO1007" s="55"/>
      <c r="AP1007" s="39"/>
      <c r="AQ1007" s="39"/>
      <c r="AR1007" s="39"/>
      <c r="AS1007" s="39"/>
      <c r="AT1007" s="39"/>
      <c r="AU1007" s="39"/>
      <c r="AV1007" s="39"/>
      <c r="AW1007" s="39"/>
      <c r="AX1007" s="55"/>
      <c r="AY1007" s="55"/>
      <c r="AZ1007" s="55"/>
      <c r="BA1007" s="39"/>
      <c r="BB1007" s="6"/>
      <c r="BC1007" s="10"/>
      <c r="BD1007" s="6"/>
      <c r="BE1007" s="10"/>
    </row>
  </sheetData>
  <mergeCells count="6">
    <mergeCell ref="AF5:AI5"/>
    <mergeCell ref="B4:G5"/>
    <mergeCell ref="J4:O5"/>
    <mergeCell ref="R4:V5"/>
    <mergeCell ref="Y4:AB5"/>
    <mergeCell ref="AC4:AC5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E4:I58"/>
  <sheetViews>
    <sheetView zoomScale="60" zoomScaleNormal="60" workbookViewId="0">
      <selection activeCell="F57" sqref="E4:F57"/>
    </sheetView>
  </sheetViews>
  <sheetFormatPr baseColWidth="10" defaultColWidth="9.140625" defaultRowHeight="15"/>
  <cols>
    <col min="5" max="5" width="16.85546875" customWidth="1"/>
    <col min="6" max="7" width="14.7109375" bestFit="1" customWidth="1"/>
    <col min="8" max="8" width="13.42578125" bestFit="1" customWidth="1"/>
    <col min="9" max="9" width="14.7109375" bestFit="1" customWidth="1"/>
  </cols>
  <sheetData>
    <row r="4" spans="5:9">
      <c r="E4" s="108" t="s">
        <v>74</v>
      </c>
      <c r="F4" s="108"/>
      <c r="G4" s="15"/>
      <c r="H4" s="15"/>
      <c r="I4" s="15"/>
    </row>
    <row r="5" spans="5:9" ht="30" customHeight="1">
      <c r="E5" s="69" t="s">
        <v>42</v>
      </c>
      <c r="F5" s="37" t="str">
        <f>INPUT!E19</f>
        <v>Alu</v>
      </c>
      <c r="G5" s="74"/>
      <c r="H5" s="74"/>
    </row>
    <row r="6" spans="5:9">
      <c r="E6" s="70" t="s">
        <v>14</v>
      </c>
      <c r="F6" s="70" t="s">
        <v>41</v>
      </c>
      <c r="G6" s="10"/>
      <c r="H6" s="10"/>
    </row>
    <row r="7" spans="5:9">
      <c r="E7" s="70">
        <v>1</v>
      </c>
      <c r="F7" s="70">
        <f>(((E7/INPUT!$F$19)^(1/INPUT!$G$19)))</f>
        <v>4.8114599092520112E+16</v>
      </c>
      <c r="G7" s="10"/>
      <c r="H7" s="10"/>
    </row>
    <row r="8" spans="5:9">
      <c r="E8" s="70">
        <v>10</v>
      </c>
      <c r="F8" s="70">
        <f>(((E8/INPUT!$F$19)^(1/INPUT!$G$19)))</f>
        <v>216114192531.17194</v>
      </c>
      <c r="G8" s="10"/>
      <c r="H8" s="10"/>
    </row>
    <row r="9" spans="5:9">
      <c r="E9" s="70">
        <v>20</v>
      </c>
      <c r="F9" s="70">
        <f>(((E9/INPUT!$F$19)^(1/INPUT!$G$19)))</f>
        <v>5307588146.4146099</v>
      </c>
      <c r="G9" s="10"/>
      <c r="H9" s="10"/>
    </row>
    <row r="10" spans="5:9">
      <c r="E10" s="70">
        <v>30</v>
      </c>
      <c r="F10" s="70">
        <f>(((E10/INPUT!$F$19)^(1/INPUT!$G$19)))</f>
        <v>607061552.96509075</v>
      </c>
      <c r="G10" s="10"/>
      <c r="H10" s="10"/>
    </row>
    <row r="11" spans="5:9">
      <c r="E11" s="70">
        <v>40</v>
      </c>
      <c r="F11" s="70">
        <f>(((E11/INPUT!$F$19)^(1/INPUT!$G$19)))</f>
        <v>130350032.09193495</v>
      </c>
      <c r="G11" s="10"/>
      <c r="H11" s="10"/>
    </row>
    <row r="12" spans="5:9">
      <c r="E12" s="70">
        <v>50</v>
      </c>
      <c r="F12" s="70">
        <f>(((E12/INPUT!$F$19)^(1/INPUT!$G$19)))</f>
        <v>39525354.952358425</v>
      </c>
      <c r="G12" s="10"/>
      <c r="H12" s="10"/>
    </row>
    <row r="13" spans="5:9">
      <c r="E13" s="70">
        <v>60</v>
      </c>
      <c r="F13" s="70">
        <f>(((E13/INPUT!$F$19)^(1/INPUT!$G$19)))</f>
        <v>14908936.173624136</v>
      </c>
      <c r="G13" s="10"/>
      <c r="H13" s="10"/>
    </row>
    <row r="14" spans="5:9">
      <c r="E14" s="70">
        <v>70</v>
      </c>
      <c r="F14" s="70">
        <f>(((E14/INPUT!$F$19)^(1/INPUT!$G$19)))</f>
        <v>6537962.6147084692</v>
      </c>
      <c r="G14" s="10"/>
      <c r="H14" s="10"/>
    </row>
    <row r="15" spans="5:9">
      <c r="E15" s="70">
        <v>80</v>
      </c>
      <c r="F15" s="70">
        <f>(((E15/INPUT!$F$19)^(1/INPUT!$G$19)))</f>
        <v>3201290.3785397033</v>
      </c>
      <c r="G15" s="10"/>
      <c r="H15" s="10"/>
    </row>
    <row r="16" spans="5:9">
      <c r="E16" s="70">
        <v>90</v>
      </c>
      <c r="F16" s="70">
        <f>(((E16/INPUT!$F$19)^(1/INPUT!$G$19)))</f>
        <v>1705226.874608122</v>
      </c>
      <c r="G16" s="10"/>
      <c r="H16" s="10"/>
    </row>
    <row r="17" spans="5:8">
      <c r="E17" s="70">
        <v>100</v>
      </c>
      <c r="F17" s="70">
        <f>(((E17/INPUT!$F$19)^(1/INPUT!$G$19)))</f>
        <v>970710.45159474295</v>
      </c>
      <c r="G17" s="10"/>
      <c r="H17" s="10"/>
    </row>
    <row r="18" spans="5:8">
      <c r="E18" s="70">
        <v>110</v>
      </c>
      <c r="F18" s="70">
        <f>(((E18/INPUT!$F$19)^(1/INPUT!$G$19)))</f>
        <v>583093.83293174196</v>
      </c>
      <c r="G18" s="10"/>
      <c r="H18" s="10"/>
    </row>
    <row r="19" spans="5:8">
      <c r="E19" s="70">
        <v>120</v>
      </c>
      <c r="F19" s="70">
        <f>(((E19/INPUT!$F$19)^(1/INPUT!$G$19)))</f>
        <v>366151.30169836391</v>
      </c>
      <c r="G19" s="10"/>
      <c r="H19" s="10"/>
    </row>
    <row r="20" spans="5:8">
      <c r="E20" s="70">
        <v>130</v>
      </c>
      <c r="F20" s="70">
        <f>(((E20/INPUT!$F$19)^(1/INPUT!$G$19)))</f>
        <v>238653.03737343565</v>
      </c>
      <c r="G20" s="10"/>
      <c r="H20" s="10"/>
    </row>
    <row r="21" spans="5:8">
      <c r="E21" s="70">
        <v>140</v>
      </c>
      <c r="F21" s="70">
        <f>(((E21/INPUT!$F$19)^(1/INPUT!$G$19)))</f>
        <v>160567.02463223628</v>
      </c>
      <c r="G21" s="10"/>
      <c r="H21" s="10"/>
    </row>
    <row r="22" spans="5:8">
      <c r="E22" s="70">
        <v>150</v>
      </c>
      <c r="F22" s="70">
        <f>(((E22/INPUT!$F$19)^(1/INPUT!$G$19)))</f>
        <v>111026.1342758144</v>
      </c>
      <c r="G22" s="10"/>
      <c r="H22" s="10"/>
    </row>
    <row r="23" spans="5:8">
      <c r="E23" s="70">
        <v>160</v>
      </c>
      <c r="F23" s="70">
        <f>(((E23/INPUT!$F$19)^(1/INPUT!$G$19)))</f>
        <v>78621.078363086533</v>
      </c>
      <c r="G23" s="10"/>
      <c r="H23" s="10"/>
    </row>
    <row r="24" spans="5:8">
      <c r="E24" s="70">
        <v>170</v>
      </c>
      <c r="F24" s="70">
        <f>(((E24/INPUT!$F$19)^(1/INPUT!$G$19)))</f>
        <v>56851.579158854955</v>
      </c>
      <c r="G24" s="10"/>
      <c r="H24" s="10"/>
    </row>
    <row r="25" spans="5:8">
      <c r="E25" s="70">
        <v>180</v>
      </c>
      <c r="F25" s="70">
        <f>(((E25/INPUT!$F$19)^(1/INPUT!$G$19)))</f>
        <v>41878.979999484538</v>
      </c>
      <c r="G25" s="10"/>
      <c r="H25" s="10"/>
    </row>
    <row r="26" spans="5:8">
      <c r="E26" s="70">
        <v>190</v>
      </c>
      <c r="F26" s="70">
        <f>(((E26/INPUT!$F$19)^(1/INPUT!$G$19)))</f>
        <v>31363.804493567022</v>
      </c>
      <c r="G26" s="10"/>
      <c r="H26" s="10"/>
    </row>
    <row r="27" spans="5:8">
      <c r="E27" s="70">
        <v>200</v>
      </c>
      <c r="F27" s="70">
        <f>(((E27/INPUT!$F$19)^(1/INPUT!$G$19)))</f>
        <v>23839.856263682894</v>
      </c>
      <c r="G27" s="10"/>
      <c r="H27" s="10"/>
    </row>
    <row r="28" spans="5:8">
      <c r="E28" s="70">
        <v>210</v>
      </c>
      <c r="F28" s="70">
        <f>(((E28/INPUT!$F$19)^(1/INPUT!$G$19)))</f>
        <v>18365.039758044368</v>
      </c>
      <c r="G28" s="10"/>
      <c r="H28" s="10"/>
    </row>
    <row r="29" spans="5:8">
      <c r="E29" s="70">
        <v>220</v>
      </c>
      <c r="F29" s="70">
        <f>(((E29/INPUT!$F$19)^(1/INPUT!$G$19)))</f>
        <v>14320.308535357217</v>
      </c>
      <c r="G29" s="10"/>
      <c r="H29" s="10"/>
    </row>
    <row r="30" spans="5:8">
      <c r="E30" s="70">
        <v>230</v>
      </c>
      <c r="F30" s="70">
        <f>(((E30/INPUT!$F$19)^(1/INPUT!$G$19)))</f>
        <v>11290.579966752912</v>
      </c>
      <c r="G30" s="10"/>
      <c r="H30" s="10"/>
    </row>
    <row r="31" spans="5:8">
      <c r="E31" s="70">
        <v>240</v>
      </c>
      <c r="F31" s="70">
        <f>(((E31/INPUT!$F$19)^(1/INPUT!$G$19)))</f>
        <v>8992.3770666204891</v>
      </c>
      <c r="G31" s="10"/>
      <c r="H31" s="10"/>
    </row>
    <row r="32" spans="5:8">
      <c r="E32" s="70">
        <v>250</v>
      </c>
      <c r="F32" s="70">
        <f>(((E32/INPUT!$F$19)^(1/INPUT!$G$19)))</f>
        <v>7228.8342834521836</v>
      </c>
      <c r="G32" s="10"/>
      <c r="H32" s="10"/>
    </row>
    <row r="33" spans="5:8">
      <c r="E33" s="70">
        <v>260</v>
      </c>
      <c r="F33" s="70">
        <f>(((E33/INPUT!$F$19)^(1/INPUT!$G$19)))</f>
        <v>5861.1237764330772</v>
      </c>
      <c r="G33" s="10"/>
      <c r="H33" s="10"/>
    </row>
    <row r="34" spans="5:8">
      <c r="E34" s="70">
        <v>270</v>
      </c>
      <c r="F34" s="70">
        <f>(((E34/INPUT!$F$19)^(1/INPUT!$G$19)))</f>
        <v>4789.9569321811314</v>
      </c>
      <c r="G34" s="10"/>
      <c r="H34" s="10"/>
    </row>
    <row r="35" spans="5:8">
      <c r="E35" s="70">
        <v>280</v>
      </c>
      <c r="F35" s="70">
        <f>(((E35/INPUT!$F$19)^(1/INPUT!$G$19)))</f>
        <v>3943.3950480609765</v>
      </c>
      <c r="G35" s="10"/>
      <c r="H35" s="10"/>
    </row>
    <row r="36" spans="5:8">
      <c r="E36" s="70">
        <v>290</v>
      </c>
      <c r="F36" s="70">
        <f>(((E36/INPUT!$F$19)^(1/INPUT!$G$19)))</f>
        <v>3268.6855216874942</v>
      </c>
      <c r="G36" s="10"/>
      <c r="H36" s="10"/>
    </row>
    <row r="37" spans="5:8">
      <c r="E37" s="70">
        <v>300</v>
      </c>
      <c r="F37" s="70">
        <f>(((E37/INPUT!$F$19)^(1/INPUT!$G$19)))</f>
        <v>2726.7112230010202</v>
      </c>
      <c r="G37" s="10"/>
      <c r="H37" s="10"/>
    </row>
    <row r="38" spans="5:8">
      <c r="E38" s="70">
        <v>310</v>
      </c>
      <c r="F38" s="70">
        <f>(((E38/INPUT!$F$19)^(1/INPUT!$G$19)))</f>
        <v>2288.1635592635985</v>
      </c>
      <c r="G38" s="10"/>
      <c r="H38" s="10"/>
    </row>
    <row r="39" spans="5:8">
      <c r="E39" s="70">
        <v>320</v>
      </c>
      <c r="F39" s="70">
        <f>(((E39/INPUT!$F$19)^(1/INPUT!$G$19)))</f>
        <v>1930.8695032514534</v>
      </c>
      <c r="G39" s="10"/>
      <c r="H39" s="10"/>
    </row>
    <row r="40" spans="5:8">
      <c r="E40" s="70">
        <v>330</v>
      </c>
      <c r="F40" s="70">
        <f>(((E40/INPUT!$F$19)^(1/INPUT!$G$19)))</f>
        <v>1637.901905460714</v>
      </c>
      <c r="G40" s="10"/>
      <c r="H40" s="10"/>
    </row>
    <row r="41" spans="5:8">
      <c r="E41" s="70">
        <v>340</v>
      </c>
      <c r="F41" s="70">
        <f>(((E41/INPUT!$F$19)^(1/INPUT!$G$19)))</f>
        <v>1396.2283740572348</v>
      </c>
      <c r="G41" s="10"/>
      <c r="H41" s="10"/>
    </row>
    <row r="42" spans="5:8">
      <c r="E42" s="70">
        <v>350</v>
      </c>
      <c r="F42" s="70">
        <f>(((E42/INPUT!$F$19)^(1/INPUT!$G$19)))</f>
        <v>1195.7349491256953</v>
      </c>
      <c r="G42" s="10"/>
      <c r="H42" s="10"/>
    </row>
    <row r="43" spans="5:8">
      <c r="E43" s="70">
        <v>360</v>
      </c>
      <c r="F43" s="70">
        <f>(((E43/INPUT!$F$19)^(1/INPUT!$G$19)))</f>
        <v>1028.5135613994332</v>
      </c>
      <c r="G43" s="10"/>
      <c r="H43" s="10"/>
    </row>
    <row r="44" spans="5:8">
      <c r="E44" s="70">
        <v>370</v>
      </c>
      <c r="F44" s="70">
        <f>(((E44/INPUT!$F$19)^(1/INPUT!$G$19)))</f>
        <v>888.33712487045261</v>
      </c>
      <c r="G44" s="10"/>
      <c r="H44" s="10"/>
    </row>
    <row r="45" spans="5:8">
      <c r="E45" s="70">
        <v>380</v>
      </c>
      <c r="F45" s="70">
        <f>(((E45/INPUT!$F$19)^(1/INPUT!$G$19)))</f>
        <v>770.26943490770805</v>
      </c>
      <c r="G45" s="10"/>
      <c r="H45" s="10"/>
    </row>
    <row r="46" spans="5:8">
      <c r="E46" s="70">
        <v>390</v>
      </c>
      <c r="F46" s="70">
        <f>(((E46/INPUT!$F$19)^(1/INPUT!$G$19)))</f>
        <v>670.3728329496771</v>
      </c>
      <c r="G46" s="10"/>
      <c r="H46" s="10"/>
    </row>
    <row r="47" spans="5:8">
      <c r="E47" s="70">
        <v>400</v>
      </c>
      <c r="F47" s="70">
        <f>(((E47/INPUT!$F$19)^(1/INPUT!$G$19)))</f>
        <v>585.48740846393343</v>
      </c>
      <c r="G47" s="10"/>
      <c r="H47" s="10"/>
    </row>
    <row r="48" spans="5:8">
      <c r="E48" s="70">
        <v>410</v>
      </c>
      <c r="F48" s="70">
        <f>(((E48/INPUT!$F$19)^(1/INPUT!$G$19)))</f>
        <v>513.06298764183214</v>
      </c>
      <c r="G48" s="10"/>
      <c r="H48" s="10"/>
    </row>
    <row r="49" spans="5:8">
      <c r="E49" s="70">
        <v>420</v>
      </c>
      <c r="F49" s="70">
        <f>(((E49/INPUT!$F$19)^(1/INPUT!$G$19)))</f>
        <v>451.03038438426404</v>
      </c>
      <c r="G49" s="10"/>
      <c r="H49" s="10"/>
    </row>
    <row r="50" spans="5:8">
      <c r="E50" s="70">
        <v>430</v>
      </c>
      <c r="F50" s="70">
        <f>(((E50/INPUT!$F$19)^(1/INPUT!$G$19)))</f>
        <v>397.70207568406698</v>
      </c>
      <c r="G50" s="10"/>
      <c r="H50" s="10"/>
    </row>
    <row r="51" spans="5:8">
      <c r="E51" s="70">
        <v>440</v>
      </c>
      <c r="F51" s="70">
        <f>(((E51/INPUT!$F$19)^(1/INPUT!$G$19)))</f>
        <v>351.69508742142807</v>
      </c>
      <c r="G51" s="10"/>
      <c r="H51" s="10"/>
    </row>
    <row r="52" spans="5:8">
      <c r="E52" s="70">
        <v>450</v>
      </c>
      <c r="F52" s="70">
        <f>(((E52/INPUT!$F$19)^(1/INPUT!$G$19)))</f>
        <v>311.87076010042739</v>
      </c>
      <c r="G52" s="10"/>
      <c r="H52" s="10"/>
    </row>
    <row r="53" spans="5:8">
      <c r="E53" s="70">
        <v>460</v>
      </c>
      <c r="F53" s="70">
        <f>(((E53/INPUT!$F$19)^(1/INPUT!$G$19)))</f>
        <v>277.28742705799124</v>
      </c>
      <c r="G53" s="10"/>
      <c r="H53" s="10"/>
    </row>
    <row r="54" spans="5:8">
      <c r="E54" s="70">
        <v>470</v>
      </c>
      <c r="F54" s="70">
        <f>(((E54/INPUT!$F$19)^(1/INPUT!$G$19)))</f>
        <v>247.16303163177395</v>
      </c>
      <c r="G54" s="10"/>
      <c r="H54" s="10"/>
    </row>
    <row r="55" spans="5:8">
      <c r="E55" s="70">
        <v>480</v>
      </c>
      <c r="F55" s="70">
        <f>(((E55/INPUT!$F$19)^(1/INPUT!$G$19)))</f>
        <v>220.84543994028226</v>
      </c>
      <c r="G55" s="10"/>
      <c r="H55" s="10"/>
    </row>
    <row r="56" spans="5:8">
      <c r="E56" s="70">
        <v>490</v>
      </c>
      <c r="F56" s="70">
        <f>(((E56/INPUT!$F$19)^(1/INPUT!$G$19)))</f>
        <v>197.78874608228307</v>
      </c>
      <c r="G56" s="10"/>
      <c r="H56" s="10"/>
    </row>
    <row r="57" spans="5:8">
      <c r="E57" s="70">
        <v>500</v>
      </c>
      <c r="F57" s="70">
        <f>(((E57/INPUT!$F$19)^(1/INPUT!$G$19)))</f>
        <v>177.5342688320307</v>
      </c>
      <c r="G57" s="10"/>
      <c r="H57" s="10"/>
    </row>
    <row r="58" spans="5:8">
      <c r="E58" s="55"/>
      <c r="F58" s="10"/>
      <c r="G58" s="10"/>
      <c r="H58" s="10"/>
    </row>
  </sheetData>
  <mergeCells count="1"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INPUT</vt:lpstr>
      <vt:lpstr>OUTPUT</vt:lpstr>
      <vt:lpstr>PROCESSES1</vt:lpstr>
      <vt:lpstr>PROCESSES2</vt:lpstr>
      <vt:lpstr>PROCESSES3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Cezo</dc:creator>
  <cp:lastModifiedBy>Xabier</cp:lastModifiedBy>
  <dcterms:created xsi:type="dcterms:W3CDTF">2014-04-03T10:27:12Z</dcterms:created>
  <dcterms:modified xsi:type="dcterms:W3CDTF">2014-04-27T23:18:19Z</dcterms:modified>
</cp:coreProperties>
</file>