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core sheet" sheetId="1" r:id="rId1"/>
    <sheet name="Environment " sheetId="2" r:id="rId2"/>
    <sheet name="Community" sheetId="3" r:id="rId3"/>
    <sheet name="Commercial" sheetId="4" r:id="rId4"/>
    <sheet name="Market" sheetId="5" r:id="rId5"/>
    <sheet name="Financial" sheetId="6" r:id="rId6"/>
    <sheet name="Legislative" sheetId="7" r:id="rId7"/>
    <sheet name="Efficiency" sheetId="8" r:id="rId8"/>
    <sheet name="Emissions" sheetId="9" r:id="rId9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<sst xmlns="http://schemas.openxmlformats.org/spreadsheetml/2006/main" count="536" uniqueCount="199">
  <si>
    <t>ENVIRONMENTAL IMPACT ASSESSMENT</t>
  </si>
  <si>
    <t>Environmental aspect</t>
  </si>
  <si>
    <t>Social inclusion</t>
  </si>
  <si>
    <t>Meet growing energy demands in developed world</t>
  </si>
  <si>
    <t>Meet growing energy demands in developing world</t>
  </si>
  <si>
    <t xml:space="preserve">Development of energy infrastructure in developed world </t>
  </si>
  <si>
    <t>Development of general infrastructure in developing world</t>
  </si>
  <si>
    <t>Accessability of technology</t>
  </si>
  <si>
    <t>Sub total</t>
  </si>
  <si>
    <t>Economic development</t>
  </si>
  <si>
    <t>Affordability</t>
  </si>
  <si>
    <t>Return on investment</t>
  </si>
  <si>
    <t>Risk of increased costs or loss of income</t>
  </si>
  <si>
    <t>Resource use</t>
  </si>
  <si>
    <t xml:space="preserve">Depletion of non-renewable energy sources </t>
  </si>
  <si>
    <t>Use of limited renewable resources</t>
  </si>
  <si>
    <t xml:space="preserve">Depletion of material stocks </t>
  </si>
  <si>
    <t>Provision of drinking water</t>
  </si>
  <si>
    <t>Provision of sewerage</t>
  </si>
  <si>
    <t>Land use effect on urban development</t>
  </si>
  <si>
    <t>Land use effect on agriculture or forestry</t>
  </si>
  <si>
    <t xml:space="preserve">Water use effect on agriculture and aquaculture </t>
  </si>
  <si>
    <t>Land &amp; water use effect on recreation &amp; tourism</t>
  </si>
  <si>
    <t>Transport</t>
  </si>
  <si>
    <t xml:space="preserve">Depletion of fuel stocks &amp; impacts of transport fuel processing </t>
  </si>
  <si>
    <t>Global warming emissions arising from transport</t>
  </si>
  <si>
    <t xml:space="preserve">Local health effects and disturbance arising from transport </t>
  </si>
  <si>
    <t>Land use, materials use &amp; waste arising from road construction</t>
  </si>
  <si>
    <t>Ecological protection</t>
  </si>
  <si>
    <t>Global warming emissions from use of fuels</t>
  </si>
  <si>
    <t xml:space="preserve">Global warming emissions from construction activities </t>
  </si>
  <si>
    <t>Hazard to biological life cycles or ecosystems</t>
  </si>
  <si>
    <t>Hazard to range of natural species or biodiversity</t>
  </si>
  <si>
    <t>Damage to wildlife habitats</t>
  </si>
  <si>
    <t>Soil erosion</t>
  </si>
  <si>
    <t>Environmental protection</t>
  </si>
  <si>
    <t>Visual impact</t>
  </si>
  <si>
    <t>Effect on built environment</t>
  </si>
  <si>
    <t>Effect of extraction processes</t>
  </si>
  <si>
    <t>Effect of disposal of wastes</t>
  </si>
  <si>
    <t>Land &amp; ground water contamination hazards</t>
  </si>
  <si>
    <t xml:space="preserve">Water pollution &amp; water quality </t>
  </si>
  <si>
    <t>Air pollution &amp; air quality</t>
  </si>
  <si>
    <t>Noise</t>
  </si>
  <si>
    <t>Total</t>
  </si>
  <si>
    <t>Significance weightings</t>
  </si>
  <si>
    <t>Consumptions of fossil fuels</t>
  </si>
  <si>
    <t>Consumptions of biofuels</t>
  </si>
  <si>
    <t>Rare metals</t>
  </si>
  <si>
    <t>CO2 emissions</t>
  </si>
  <si>
    <t>CH4 emissions</t>
  </si>
  <si>
    <t>Acid rain</t>
  </si>
  <si>
    <t>Fossil fuel extraction &amp; processing</t>
  </si>
  <si>
    <t>Rare metals mining</t>
  </si>
  <si>
    <t>Waste arisings</t>
  </si>
  <si>
    <t xml:space="preserve">Liquid chemicals </t>
  </si>
  <si>
    <t>Toxic metals</t>
  </si>
  <si>
    <t>Chemical pollution</t>
  </si>
  <si>
    <t>Flow and temperature effects</t>
  </si>
  <si>
    <t>NOx emissions</t>
  </si>
  <si>
    <t>SO2 emissions</t>
  </si>
  <si>
    <t>CO emissions</t>
  </si>
  <si>
    <t>Volatile HC's emissions</t>
  </si>
  <si>
    <t>Particulates</t>
  </si>
  <si>
    <t>Utmost importance</t>
  </si>
  <si>
    <t>High importance</t>
  </si>
  <si>
    <t>Important</t>
  </si>
  <si>
    <t>Less important</t>
  </si>
  <si>
    <t>Not significant or applicable</t>
  </si>
  <si>
    <t>Efficiency range 0-19%</t>
  </si>
  <si>
    <t>Efficiency range 20-39%</t>
  </si>
  <si>
    <t>Efficiency range 40-59%</t>
  </si>
  <si>
    <t>Efficiency range 60-79%</t>
  </si>
  <si>
    <t>Efficiency range 80-100%</t>
  </si>
  <si>
    <t>Level 1: 0-199 g/kWhe</t>
  </si>
  <si>
    <t>Level 2: 200-399 g/kWhe</t>
  </si>
  <si>
    <t>Level 3: 400-599 g/kWhe</t>
  </si>
  <si>
    <t>Level 4: 600-799 g/kWhe</t>
  </si>
  <si>
    <t>Level 5: 800-1000 g/kWhe</t>
  </si>
  <si>
    <t>Level 1: 0-4.9 g/kWhe</t>
  </si>
  <si>
    <t>Level 2: 5-9.9 g/kWhe</t>
  </si>
  <si>
    <t>Level 3: 10-14.9 g/kWhe</t>
  </si>
  <si>
    <t>Level 4: 15-20 g/kWhe</t>
  </si>
  <si>
    <t>Level 5: &gt;20 g/kWhe</t>
  </si>
  <si>
    <t>Level 1: 0-0.9 g/kWhe</t>
  </si>
  <si>
    <t>Level 2: 1-1.9 g/kWhe</t>
  </si>
  <si>
    <t>Level 3: 2-2.9 g/kWhe</t>
  </si>
  <si>
    <t>Level 4: 3-3.9 g/kWhe</t>
  </si>
  <si>
    <t>Level 5: &gt;4 g/kWhe</t>
  </si>
  <si>
    <t>Level 1: 0-1.9 g/kWhe</t>
  </si>
  <si>
    <t>Level 2: 2-3.9 g/kWhe</t>
  </si>
  <si>
    <t>Level 3: 4-5.9 g/kWhe</t>
  </si>
  <si>
    <t>Level 4: 6-8 g/kWhe</t>
  </si>
  <si>
    <t>Level 5: &gt;8 g/kWhe</t>
  </si>
  <si>
    <t>Environmental</t>
  </si>
  <si>
    <t>Significance</t>
  </si>
  <si>
    <t>Performance</t>
  </si>
  <si>
    <t>Impact</t>
  </si>
  <si>
    <t>Performance markings</t>
  </si>
  <si>
    <t>Local</t>
  </si>
  <si>
    <t>Exceptional contribution to human needs</t>
  </si>
  <si>
    <t>Good contribution to human needs</t>
  </si>
  <si>
    <t>Slight positive contribution</t>
  </si>
  <si>
    <t>Neutral</t>
  </si>
  <si>
    <t>Slight negative contribution</t>
  </si>
  <si>
    <t xml:space="preserve">Significant harm or damage to environment </t>
  </si>
  <si>
    <t>Extreme harm or damage to environment</t>
  </si>
  <si>
    <t>Commercial</t>
  </si>
  <si>
    <t>Market</t>
  </si>
  <si>
    <t>Financial</t>
  </si>
  <si>
    <t>Legislative</t>
  </si>
  <si>
    <t>ENVIRONMENTAL SIGNIFICANCE WEIGHTINGS BY PAIRED COMPARISONS</t>
  </si>
  <si>
    <t>Paired comparisons by Nassia</t>
  </si>
  <si>
    <t>Results - Nassia</t>
  </si>
  <si>
    <t>Comparison score</t>
  </si>
  <si>
    <t>Rank</t>
  </si>
  <si>
    <t>Weight assigned</t>
  </si>
  <si>
    <t>Results - John</t>
  </si>
  <si>
    <t>Results - Agreed</t>
  </si>
  <si>
    <t>Average weight</t>
  </si>
  <si>
    <t>LOCAL COMMUNITY SIGNIFICANCE WEIGHTINGS BY PAIRED COMPARISONS</t>
  </si>
  <si>
    <t>COMMERCIAL SIGNIFICANCE WEIGHTINGS BY PAIRED COMPARISONS</t>
  </si>
  <si>
    <t>MARKET SIGNIFICANCE WEIGHTINGS BY PAIRED COMPARISONS</t>
  </si>
  <si>
    <t>FINANCIAL SIGNIFICANCE WEIGHTINGS BY PAIRED COMPARISONS</t>
  </si>
  <si>
    <t>LEGISLATIVE SIGNIFICANCE WEIGHTINGS BY PAIRED COMPARISONS</t>
  </si>
  <si>
    <t>Efficiencies</t>
  </si>
  <si>
    <t>Electricty generating efficiencies</t>
  </si>
  <si>
    <t>Centralised electricity generation</t>
  </si>
  <si>
    <t>CHP gas turbine</t>
  </si>
  <si>
    <t>Diesel engine</t>
  </si>
  <si>
    <t>Gas engine</t>
  </si>
  <si>
    <t>Micro turbine</t>
  </si>
  <si>
    <t>Stirling engine</t>
  </si>
  <si>
    <t>Low temp fuel cell</t>
  </si>
  <si>
    <t>High temp fuel cell</t>
  </si>
  <si>
    <t>References as CHP page on web site</t>
  </si>
  <si>
    <t>%</t>
  </si>
  <si>
    <t>30-37</t>
  </si>
  <si>
    <t>Fossil Fuels: Comparison on emissions</t>
  </si>
  <si>
    <t>(g/kWh)</t>
  </si>
  <si>
    <t>NOx</t>
  </si>
  <si>
    <t>SOx</t>
  </si>
  <si>
    <t>NMHC</t>
  </si>
  <si>
    <t>PM</t>
  </si>
  <si>
    <t>CHP schemes</t>
  </si>
  <si>
    <t>CO</t>
  </si>
  <si>
    <t>(g/kWhe)</t>
  </si>
  <si>
    <t>CO2</t>
  </si>
  <si>
    <t>CH4</t>
  </si>
  <si>
    <t>Landfill: Comparison of typical</t>
  </si>
  <si>
    <t xml:space="preserve">                  emissions</t>
  </si>
  <si>
    <t>(1) The role of FC in future energy scenarios, Energy Production Processes, IChemE, 1988</t>
  </si>
  <si>
    <t>(2) Environmental benefits of transport and stationary FC, J. of Power Sources, 1998</t>
  </si>
  <si>
    <t>(3) Groton FC, operating a FC on landfill gas, http://www.nu.com/energy/fuelcell.htm</t>
  </si>
  <si>
    <t>(4) An environmental guide to small-scale CHP, ETSU GPG 115, 1996</t>
  </si>
  <si>
    <t>(5) A Technical and economic asessment of small stirlig engines for CHP, ETSU FPR 32, 1993</t>
  </si>
  <si>
    <t>Methane emissions</t>
  </si>
  <si>
    <t xml:space="preserve">The global warming effect of methane emissions is approximately 58x that of CO2 emissions by mass (ref 6). </t>
  </si>
  <si>
    <t>Hence approx 17.2 g/kWhe of methane is equivalent to 1000g/kWhe of CO2.</t>
  </si>
  <si>
    <t>(The factor for NO2 is 200x and 5 g/kWhe of NO2 is equivalent to 1000g/kWhe of CO2)</t>
  </si>
  <si>
    <t>The worst case scenario is when all the methane from whatever source is released to atsmosphere and none is used for energy generation.</t>
  </si>
  <si>
    <t>This represents a potential electricty output where 58.3 g/kWhe of methane would be used by a 100% efficient device.</t>
  </si>
  <si>
    <t xml:space="preserve">(6) C Soames; Environmental technology and economics; Butterworth Heinemann 1999  </t>
  </si>
  <si>
    <t>Power stations</t>
  </si>
  <si>
    <t>COAL</t>
  </si>
  <si>
    <t>Diesel</t>
  </si>
  <si>
    <t>CHP</t>
  </si>
  <si>
    <t>Gas Turbine</t>
  </si>
  <si>
    <t>OIL</t>
  </si>
  <si>
    <t>(1)</t>
  </si>
  <si>
    <t>Gas Engine</t>
  </si>
  <si>
    <t>(2)</t>
  </si>
  <si>
    <t>PAFC CHP</t>
  </si>
  <si>
    <t>Diesel Engine</t>
  </si>
  <si>
    <t>GAS</t>
  </si>
  <si>
    <t>SOFC CHP</t>
  </si>
  <si>
    <t>(3)</t>
  </si>
  <si>
    <t>Fuel Cell</t>
  </si>
  <si>
    <t>Fuel Cell power station</t>
  </si>
  <si>
    <t>Note: Clean coal emissions:</t>
  </si>
  <si>
    <t>Small scale CHP schemes</t>
  </si>
  <si>
    <t>HC</t>
  </si>
  <si>
    <t xml:space="preserve">NOx </t>
  </si>
  <si>
    <t>Coal fps</t>
  </si>
  <si>
    <t>0-1</t>
  </si>
  <si>
    <t>2.3 g/kWh</t>
  </si>
  <si>
    <t>5.7 g/kWh</t>
  </si>
  <si>
    <t>Gas turbine</t>
  </si>
  <si>
    <t>-</t>
  </si>
  <si>
    <t>1-2</t>
  </si>
  <si>
    <t>(4)</t>
  </si>
  <si>
    <t>15-25</t>
  </si>
  <si>
    <t>(5)</t>
  </si>
  <si>
    <t>1.0-21</t>
  </si>
  <si>
    <t>1.3-3.0</t>
  </si>
  <si>
    <t>2.7-22</t>
  </si>
  <si>
    <t>Stirling</t>
  </si>
  <si>
    <t>0.2-0.7</t>
  </si>
  <si>
    <t>0.07-0.6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</si>
</sst>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4" fontId="0" fillId="0" borderId="2" xfId="0" applyNumberFormat="1" applyAlignment="1">
      <alignment/>
    </xf>
    <xf numFmtId="164" fontId="0" fillId="0" borderId="3" xfId="0" applyNumberFormat="1" applyAlignment="1">
      <alignment/>
    </xf>
    <xf numFmtId="164" fontId="5" fillId="0" borderId="3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3" xfId="0" applyNumberFormat="1" applyFont="1" applyAlignment="1">
      <alignment/>
    </xf>
    <xf numFmtId="164" fontId="0" fillId="0" borderId="3" xfId="0" applyNumberFormat="1" applyAlignment="1">
      <alignment/>
    </xf>
    <xf numFmtId="164" fontId="1" fillId="0" borderId="1" xfId="0" applyNumberFormat="1" applyFont="1" applyAlignment="1">
      <alignment vertical="top"/>
    </xf>
    <xf numFmtId="164" fontId="1" fillId="0" borderId="1" xfId="0" applyNumberFormat="1" applyFont="1" applyAlignment="1">
      <alignment/>
    </xf>
    <xf numFmtId="164" fontId="1" fillId="0" borderId="2" xfId="0" applyNumberFormat="1" applyFont="1" applyAlignment="1">
      <alignment/>
    </xf>
    <xf numFmtId="164" fontId="1" fillId="0" borderId="1" xfId="0" applyNumberFormat="1" applyFont="1" applyAlignment="1">
      <alignment horizontal="right" textRotation="90"/>
    </xf>
    <xf numFmtId="164" fontId="1" fillId="0" borderId="1" xfId="0" applyNumberFormat="1" applyFont="1" applyAlignment="1">
      <alignment horizontal="right" textRotation="90"/>
    </xf>
    <xf numFmtId="164" fontId="1" fillId="0" borderId="3" xfId="0" applyNumberFormat="1" applyFont="1" applyAlignment="1">
      <alignment horizontal="right" textRotation="90"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right" textRotation="90"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Alignment="1">
      <alignment/>
    </xf>
    <xf numFmtId="164" fontId="1" fillId="0" borderId="1" xfId="0" applyNumberFormat="1" applyFont="1" applyAlignment="1">
      <alignment/>
    </xf>
    <xf numFmtId="164" fontId="0" fillId="0" borderId="3" xfId="0" applyNumberFormat="1" applyAlignment="1">
      <alignment/>
    </xf>
    <xf numFmtId="164" fontId="0" fillId="0" borderId="1" xfId="0" applyNumberFormat="1" applyFont="1" applyAlignment="1">
      <alignment/>
    </xf>
    <xf numFmtId="164" fontId="0" fillId="0" borderId="1" xfId="0" applyNumberFormat="1" applyFont="1" applyAlignment="1">
      <alignment/>
    </xf>
    <xf numFmtId="164" fontId="1" fillId="0" borderId="1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2" xfId="0" applyNumberFormat="1" applyAlignment="1">
      <alignment/>
    </xf>
    <xf numFmtId="164" fontId="1" fillId="0" borderId="1" xfId="0" applyNumberFormat="1" applyFont="1" applyAlignment="1">
      <alignment horizontal="center"/>
    </xf>
    <xf numFmtId="164" fontId="1" fillId="0" borderId="1" xfId="0" applyNumberFormat="1" applyFont="1" applyAlignment="1">
      <alignment horizontal="center"/>
    </xf>
    <xf numFmtId="164" fontId="1" fillId="0" borderId="1" xfId="0" applyNumberFormat="1" applyFont="1" applyAlignment="1">
      <alignment horizontal="left"/>
    </xf>
    <xf numFmtId="164" fontId="1" fillId="0" borderId="3" xfId="0" applyNumberFormat="1" applyFont="1" applyAlignment="1">
      <alignment horizontal="center"/>
    </xf>
    <xf numFmtId="165" fontId="5" fillId="0" borderId="1" xfId="0" applyNumberFormat="1" applyFont="1" applyAlignment="1">
      <alignment horizontal="center"/>
    </xf>
    <xf numFmtId="165" fontId="5" fillId="0" borderId="1" xfId="0" applyNumberFormat="1" applyFont="1" applyAlignment="1">
      <alignment horizontal="center"/>
    </xf>
    <xf numFmtId="165" fontId="5" fillId="0" borderId="3" xfId="0" applyNumberFormat="1" applyFont="1" applyAlignment="1">
      <alignment horizontal="center"/>
    </xf>
    <xf numFmtId="165" fontId="5" fillId="0" borderId="1" xfId="0" applyNumberFormat="1" applyFont="1" applyAlignment="1">
      <alignment horizontal="center"/>
    </xf>
    <xf numFmtId="165" fontId="5" fillId="0" borderId="1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0" fillId="0" borderId="3" xfId="0" applyNumberFormat="1" applyFont="1" applyAlignment="1">
      <alignment/>
    </xf>
    <xf numFmtId="164" fontId="5" fillId="0" borderId="1" xfId="0" applyNumberFormat="1" applyFont="1" applyAlignment="1">
      <alignment horizontal="center"/>
    </xf>
    <xf numFmtId="164" fontId="5" fillId="0" borderId="1" xfId="0" applyNumberFormat="1" applyFont="1" applyAlignment="1">
      <alignment horizontal="center"/>
    </xf>
    <xf numFmtId="164" fontId="5" fillId="0" borderId="1" xfId="0" applyNumberFormat="1" applyFont="1" applyAlignment="1">
      <alignment horizontal="center"/>
    </xf>
    <xf numFmtId="164" fontId="5" fillId="0" borderId="1" xfId="0" applyNumberFormat="1" applyFont="1" applyAlignment="1">
      <alignment horizontal="center"/>
    </xf>
    <xf numFmtId="164" fontId="4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1" xfId="0" applyNumberForma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77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6640625" defaultRowHeight="15"/>
  <cols>
    <col min="1" max="38" width="4.6640625" style="1" customWidth="1"/>
    <col min="39" max="91" width="5.6640625" style="1" customWidth="1"/>
    <col min="92" max="256" width="9.6640625" style="1" customWidth="1"/>
  </cols>
  <sheetData>
    <row r="1" ht="16.5">
      <c r="A1" s="2" t="s">
        <v>0</v>
      </c>
    </row>
    <row r="2" spans="1:27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Y2" s="3"/>
      <c r="Z2" s="3"/>
      <c r="AA2" s="3"/>
    </row>
    <row r="3" spans="1:238" ht="13.5">
      <c r="A3" s="3"/>
      <c r="B3" s="4" t="s">
        <v>45</v>
      </c>
      <c r="C3" s="5"/>
      <c r="D3" s="5"/>
      <c r="E3" s="6"/>
      <c r="F3" s="6"/>
      <c r="G3" s="6"/>
      <c r="H3" s="6"/>
      <c r="I3" s="6"/>
      <c r="J3" s="6"/>
      <c r="K3" s="6"/>
      <c r="L3" s="7"/>
      <c r="O3" s="4" t="s">
        <v>98</v>
      </c>
      <c r="P3" s="6"/>
      <c r="Q3" s="6"/>
      <c r="R3" s="6"/>
      <c r="S3" s="5"/>
      <c r="T3" s="5"/>
      <c r="U3" s="6"/>
      <c r="V3" s="6"/>
      <c r="W3" s="5"/>
      <c r="X3" s="5"/>
      <c r="Y3" s="8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4" spans="1:238" ht="13.5">
      <c r="A4" s="3"/>
      <c r="B4" s="4">
        <v>5</v>
      </c>
      <c r="C4" s="9" t="s">
        <v>64</v>
      </c>
      <c r="D4" s="5"/>
      <c r="E4" s="6"/>
      <c r="F4" s="6"/>
      <c r="G4" s="6"/>
      <c r="H4" s="6"/>
      <c r="I4" s="6"/>
      <c r="J4" s="6"/>
      <c r="K4" s="6"/>
      <c r="L4" s="7"/>
      <c r="O4" s="4">
        <v>3</v>
      </c>
      <c r="P4" s="9" t="s">
        <v>100</v>
      </c>
      <c r="Q4" s="6"/>
      <c r="R4" s="6"/>
      <c r="S4" s="5"/>
      <c r="T4" s="5"/>
      <c r="U4" s="5"/>
      <c r="V4" s="6"/>
      <c r="W4" s="5"/>
      <c r="X4" s="5"/>
      <c r="Y4" s="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</row>
    <row r="5" spans="1:238" ht="13.5">
      <c r="A5" s="3"/>
      <c r="B5" s="8">
        <v>3</v>
      </c>
      <c r="C5" s="10" t="s">
        <v>65</v>
      </c>
      <c r="D5" s="3"/>
      <c r="E5" s="3"/>
      <c r="F5" s="3"/>
      <c r="G5" s="3"/>
      <c r="L5" s="7"/>
      <c r="O5" s="8">
        <v>2</v>
      </c>
      <c r="P5" s="10" t="s">
        <v>101</v>
      </c>
      <c r="S5" s="3"/>
      <c r="T5" s="3"/>
      <c r="U5" s="3"/>
      <c r="W5" s="3"/>
      <c r="X5" s="3"/>
      <c r="Y5" s="8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</row>
    <row r="6" spans="1:238" ht="13.5">
      <c r="A6" s="3"/>
      <c r="B6" s="8">
        <v>2</v>
      </c>
      <c r="C6" s="10" t="s">
        <v>66</v>
      </c>
      <c r="D6" s="3"/>
      <c r="E6" s="3"/>
      <c r="F6" s="3"/>
      <c r="G6" s="3"/>
      <c r="L6" s="7"/>
      <c r="O6" s="8">
        <v>1</v>
      </c>
      <c r="P6" s="10" t="s">
        <v>102</v>
      </c>
      <c r="S6" s="3"/>
      <c r="T6" s="3"/>
      <c r="U6" s="3"/>
      <c r="W6" s="3"/>
      <c r="X6" s="3"/>
      <c r="Y6" s="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</row>
    <row r="7" spans="1:238" ht="13.5">
      <c r="A7" s="3"/>
      <c r="B7" s="8">
        <v>1</v>
      </c>
      <c r="C7" s="10" t="s">
        <v>67</v>
      </c>
      <c r="D7" s="3"/>
      <c r="E7" s="3"/>
      <c r="F7" s="3"/>
      <c r="G7" s="3"/>
      <c r="L7" s="7"/>
      <c r="O7" s="8">
        <v>0</v>
      </c>
      <c r="P7" s="10" t="s">
        <v>103</v>
      </c>
      <c r="S7" s="3"/>
      <c r="T7" s="3"/>
      <c r="U7" s="3"/>
      <c r="W7" s="3"/>
      <c r="X7" s="3"/>
      <c r="Y7" s="8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3.5">
      <c r="A8" s="3"/>
      <c r="B8" s="8">
        <v>0</v>
      </c>
      <c r="C8" s="10" t="s">
        <v>68</v>
      </c>
      <c r="D8" s="3"/>
      <c r="E8" s="3"/>
      <c r="F8" s="3"/>
      <c r="G8" s="3"/>
      <c r="H8" s="3"/>
      <c r="I8" s="3"/>
      <c r="J8" s="3"/>
      <c r="L8" s="7"/>
      <c r="O8" s="8">
        <v>-1</v>
      </c>
      <c r="P8" s="10" t="s">
        <v>104</v>
      </c>
      <c r="S8" s="3"/>
      <c r="T8" s="3"/>
      <c r="U8" s="3"/>
      <c r="W8" s="3"/>
      <c r="X8" s="3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3.5">
      <c r="A9" s="3"/>
      <c r="B9" s="7"/>
      <c r="C9" s="11"/>
      <c r="D9" s="3"/>
      <c r="E9" s="3"/>
      <c r="F9" s="3"/>
      <c r="G9" s="3"/>
      <c r="H9" s="3"/>
      <c r="I9" s="3"/>
      <c r="J9" s="3"/>
      <c r="L9" s="7"/>
      <c r="O9" s="8">
        <v>-2</v>
      </c>
      <c r="P9" s="10" t="s">
        <v>105</v>
      </c>
      <c r="S9" s="3"/>
      <c r="T9" s="3"/>
      <c r="U9" s="3"/>
      <c r="W9" s="3"/>
      <c r="X9" s="3"/>
      <c r="Y9" s="8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38" ht="13.5">
      <c r="A10" s="3"/>
      <c r="B10" s="8"/>
      <c r="C10" s="10"/>
      <c r="D10" s="3"/>
      <c r="E10" s="3"/>
      <c r="F10" s="3"/>
      <c r="G10" s="3"/>
      <c r="H10" s="3"/>
      <c r="I10" s="3"/>
      <c r="J10" s="3"/>
      <c r="L10" s="7"/>
      <c r="O10" s="8">
        <v>-3</v>
      </c>
      <c r="P10" s="10" t="s">
        <v>106</v>
      </c>
      <c r="S10" s="3"/>
      <c r="T10" s="3"/>
      <c r="U10" s="3"/>
      <c r="W10" s="3"/>
      <c r="X10" s="3"/>
      <c r="Y10" s="8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pans="1:238" ht="13.5">
      <c r="A11" s="3"/>
      <c r="B11" s="5"/>
      <c r="C11" s="5"/>
      <c r="D11" s="5"/>
      <c r="E11" s="5"/>
      <c r="F11" s="5"/>
      <c r="G11" s="5"/>
      <c r="H11" s="5"/>
      <c r="I11" s="5"/>
      <c r="J11" s="5"/>
      <c r="K11" s="6"/>
      <c r="O11" s="5"/>
      <c r="P11" s="5"/>
      <c r="Q11" s="5"/>
      <c r="R11" s="6"/>
      <c r="S11" s="5"/>
      <c r="T11" s="5"/>
      <c r="U11" s="5"/>
      <c r="V11" s="5"/>
      <c r="W11" s="5"/>
      <c r="X11" s="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pans="1:238" ht="13.5">
      <c r="A12" s="12" t="s">
        <v>1</v>
      </c>
      <c r="B12" s="5"/>
      <c r="C12" s="5"/>
      <c r="D12" s="5"/>
      <c r="E12" s="5"/>
      <c r="F12" s="5"/>
      <c r="G12" s="5"/>
      <c r="H12" s="5"/>
      <c r="I12" s="5"/>
      <c r="J12" s="5"/>
      <c r="K12" s="13" t="s">
        <v>94</v>
      </c>
      <c r="L12" s="5"/>
      <c r="M12" s="4"/>
      <c r="N12" s="8"/>
      <c r="O12" s="13" t="s">
        <v>99</v>
      </c>
      <c r="P12" s="5"/>
      <c r="Q12" s="5"/>
      <c r="R12" s="8"/>
      <c r="S12" s="13" t="s">
        <v>107</v>
      </c>
      <c r="T12" s="14"/>
      <c r="U12" s="14"/>
      <c r="V12" s="13" t="s">
        <v>108</v>
      </c>
      <c r="W12" s="14"/>
      <c r="X12" s="14"/>
      <c r="Y12" s="13" t="s">
        <v>109</v>
      </c>
      <c r="Z12" s="14"/>
      <c r="AA12" s="14"/>
      <c r="AB12" s="13" t="s">
        <v>110</v>
      </c>
      <c r="AC12" s="5"/>
      <c r="AD12" s="5"/>
      <c r="AE12" s="8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pans="1:238" ht="63.75">
      <c r="A13" s="8"/>
      <c r="B13" s="3"/>
      <c r="C13" s="3"/>
      <c r="D13" s="3"/>
      <c r="E13" s="3"/>
      <c r="F13" s="3"/>
      <c r="G13" s="3"/>
      <c r="H13" s="3"/>
      <c r="I13" s="3"/>
      <c r="J13" s="3"/>
      <c r="K13" s="15" t="s">
        <v>95</v>
      </c>
      <c r="L13" s="15" t="s">
        <v>96</v>
      </c>
      <c r="M13" s="15" t="s">
        <v>97</v>
      </c>
      <c r="N13" s="8"/>
      <c r="O13" s="15" t="s">
        <v>95</v>
      </c>
      <c r="P13" s="16" t="s">
        <v>96</v>
      </c>
      <c r="Q13" s="16" t="s">
        <v>97</v>
      </c>
      <c r="R13" s="8"/>
      <c r="S13" s="15" t="s">
        <v>95</v>
      </c>
      <c r="T13" s="16" t="s">
        <v>96</v>
      </c>
      <c r="U13" s="16" t="s">
        <v>97</v>
      </c>
      <c r="V13" s="15" t="s">
        <v>95</v>
      </c>
      <c r="W13" s="15" t="s">
        <v>96</v>
      </c>
      <c r="X13" s="16" t="s">
        <v>97</v>
      </c>
      <c r="Y13" s="15" t="s">
        <v>95</v>
      </c>
      <c r="Z13" s="15" t="s">
        <v>96</v>
      </c>
      <c r="AA13" s="16" t="s">
        <v>97</v>
      </c>
      <c r="AB13" s="15" t="s">
        <v>95</v>
      </c>
      <c r="AC13" s="15" t="s">
        <v>96</v>
      </c>
      <c r="AD13" s="16" t="s">
        <v>97</v>
      </c>
      <c r="AE13" s="17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</row>
    <row r="14" spans="1:238" ht="13.5">
      <c r="A14" s="13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4"/>
      <c r="L14" s="4"/>
      <c r="M14" s="4"/>
      <c r="N14" s="8"/>
      <c r="O14" s="4"/>
      <c r="P14" s="9"/>
      <c r="Q14" s="9"/>
      <c r="R14" s="8"/>
      <c r="S14" s="4"/>
      <c r="T14" s="9"/>
      <c r="U14" s="9"/>
      <c r="V14" s="4"/>
      <c r="W14" s="4"/>
      <c r="X14" s="9"/>
      <c r="Y14" s="4"/>
      <c r="Z14" s="4"/>
      <c r="AA14" s="9"/>
      <c r="AB14" s="4"/>
      <c r="AC14" s="4"/>
      <c r="AD14" s="9"/>
      <c r="AE14" s="8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pans="1:238" ht="13.5">
      <c r="A15" s="4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4">
        <f>'Environment '!$BQ$6</f>
        <v>2</v>
      </c>
      <c r="L15" s="4">
        <v>1</v>
      </c>
      <c r="M15" s="4">
        <f>$K$15*$L$15</f>
        <v>2</v>
      </c>
      <c r="N15" s="8"/>
      <c r="O15" s="4">
        <f>Community!$BL$5</f>
        <v>0</v>
      </c>
      <c r="P15" s="9"/>
      <c r="Q15" s="9">
        <f>$O$15*$P$15</f>
        <v>0</v>
      </c>
      <c r="R15" s="8"/>
      <c r="S15" s="4">
        <f>Commercial!$BL$5</f>
        <v>0</v>
      </c>
      <c r="T15" s="9"/>
      <c r="U15" s="9">
        <f>$S$15*$T$15</f>
        <v>0</v>
      </c>
      <c r="V15" s="4">
        <f>Market!$BL$5</f>
        <v>0</v>
      </c>
      <c r="W15" s="4"/>
      <c r="X15" s="9">
        <f>$V$15*$W$15</f>
        <v>0</v>
      </c>
      <c r="Y15" s="4">
        <f>Financial!$BL$5</f>
        <v>0</v>
      </c>
      <c r="Z15" s="4"/>
      <c r="AA15" s="9">
        <f>$Y$15*$Z$15</f>
        <v>0</v>
      </c>
      <c r="AB15" s="4">
        <f>Legislative!$BL$5</f>
        <v>0</v>
      </c>
      <c r="AC15" s="4"/>
      <c r="AD15" s="9">
        <f>$AB$15*$AC$15</f>
        <v>0</v>
      </c>
      <c r="AE15" s="8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</row>
    <row r="16" spans="1:238" ht="13.5">
      <c r="A16" s="4" t="s">
        <v>4</v>
      </c>
      <c r="B16" s="5"/>
      <c r="C16" s="5"/>
      <c r="D16" s="5"/>
      <c r="E16" s="5"/>
      <c r="F16" s="5"/>
      <c r="G16" s="5"/>
      <c r="H16" s="5"/>
      <c r="I16" s="5"/>
      <c r="J16" s="5"/>
      <c r="K16" s="4">
        <f>'Environment '!$BQ$7</f>
        <v>3</v>
      </c>
      <c r="L16" s="4">
        <v>3</v>
      </c>
      <c r="M16" s="4">
        <f>$K$16*$L$16</f>
        <v>9</v>
      </c>
      <c r="N16" s="8"/>
      <c r="O16" s="4">
        <f>Community!$BL$6</f>
        <v>0</v>
      </c>
      <c r="P16" s="9"/>
      <c r="Q16" s="9">
        <f>$O$16*$P$16</f>
        <v>0</v>
      </c>
      <c r="R16" s="8"/>
      <c r="S16" s="4">
        <f>Commercial!$BL$6</f>
        <v>0</v>
      </c>
      <c r="T16" s="9"/>
      <c r="U16" s="9">
        <f>$S$16*$T$16</f>
        <v>0</v>
      </c>
      <c r="V16" s="4">
        <f>Market!$BL$6</f>
        <v>0</v>
      </c>
      <c r="W16" s="4"/>
      <c r="X16" s="9">
        <f>$V$16*$W$16</f>
        <v>0</v>
      </c>
      <c r="Y16" s="4">
        <f>Financial!$BL$6</f>
        <v>0</v>
      </c>
      <c r="Z16" s="4"/>
      <c r="AA16" s="9">
        <f>$Y$16*$Z$16</f>
        <v>0</v>
      </c>
      <c r="AB16" s="4">
        <f>Legislative!$BL$6</f>
        <v>0</v>
      </c>
      <c r="AC16" s="4"/>
      <c r="AD16" s="9">
        <f>$AB$16*$AC$16</f>
        <v>0</v>
      </c>
      <c r="AE16" s="8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</row>
    <row r="17" spans="1:238" ht="13.5">
      <c r="A17" s="4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4">
        <f>'Environment '!$BQ$8</f>
        <v>3</v>
      </c>
      <c r="L17" s="4">
        <v>1</v>
      </c>
      <c r="M17" s="4">
        <f>$K$17*$L$17</f>
        <v>3</v>
      </c>
      <c r="N17" s="8"/>
      <c r="O17" s="4">
        <f>Community!$BL$7</f>
        <v>0</v>
      </c>
      <c r="P17" s="9"/>
      <c r="Q17" s="9">
        <f>$O$17*$P$17</f>
        <v>0</v>
      </c>
      <c r="R17" s="8"/>
      <c r="S17" s="4">
        <f>Commercial!$BL$7</f>
        <v>0</v>
      </c>
      <c r="T17" s="9"/>
      <c r="U17" s="9">
        <f>$S$17*$T$17</f>
        <v>0</v>
      </c>
      <c r="V17" s="4">
        <f>Market!$BL$7</f>
        <v>0</v>
      </c>
      <c r="W17" s="4"/>
      <c r="X17" s="9">
        <f>$V$17*$W$17</f>
        <v>0</v>
      </c>
      <c r="Y17" s="4">
        <f>Financial!$BL$7</f>
        <v>0</v>
      </c>
      <c r="Z17" s="4"/>
      <c r="AA17" s="9">
        <f>$Y$17*$Z$17</f>
        <v>0</v>
      </c>
      <c r="AB17" s="4">
        <f>Legislative!$BL$7</f>
        <v>0</v>
      </c>
      <c r="AC17" s="4"/>
      <c r="AD17" s="9">
        <f>$AB$17*$AC$17</f>
        <v>0</v>
      </c>
      <c r="AE17" s="8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</row>
    <row r="18" spans="1:238" ht="13.5">
      <c r="A18" s="4" t="s">
        <v>6</v>
      </c>
      <c r="B18" s="5"/>
      <c r="C18" s="5"/>
      <c r="D18" s="5"/>
      <c r="E18" s="5"/>
      <c r="F18" s="5"/>
      <c r="G18" s="5"/>
      <c r="H18" s="5"/>
      <c r="I18" s="5"/>
      <c r="J18" s="5"/>
      <c r="K18" s="4">
        <f>'Environment '!$BQ$9</f>
        <v>4</v>
      </c>
      <c r="L18" s="4">
        <v>3</v>
      </c>
      <c r="M18" s="4">
        <f>$K$18*$L$18</f>
        <v>12</v>
      </c>
      <c r="N18" s="8"/>
      <c r="O18" s="4">
        <f>Community!$BL$8</f>
        <v>0</v>
      </c>
      <c r="P18" s="9"/>
      <c r="Q18" s="9">
        <f>$O$18*$P$18</f>
        <v>0</v>
      </c>
      <c r="R18" s="8"/>
      <c r="S18" s="4">
        <f>Commercial!$BL$8</f>
        <v>0</v>
      </c>
      <c r="T18" s="9"/>
      <c r="U18" s="9">
        <f>$S$18*$T$18</f>
        <v>0</v>
      </c>
      <c r="V18" s="4">
        <f>Market!$BL$8</f>
        <v>0</v>
      </c>
      <c r="W18" s="4"/>
      <c r="X18" s="9">
        <f>$V$18*$W$18</f>
        <v>0</v>
      </c>
      <c r="Y18" s="4">
        <f>Financial!$BL$8</f>
        <v>0</v>
      </c>
      <c r="Z18" s="4"/>
      <c r="AA18" s="9">
        <f>$Y$18*$Z$18</f>
        <v>0</v>
      </c>
      <c r="AB18" s="4">
        <f>Legislative!$BL$8</f>
        <v>0</v>
      </c>
      <c r="AC18" s="4"/>
      <c r="AD18" s="9">
        <f>$AB$18*$AC$18</f>
        <v>0</v>
      </c>
      <c r="AE18" s="8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</row>
    <row r="19" spans="1:238" ht="13.5">
      <c r="A19" s="18" t="s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8">
        <f>'Environment '!$BQ$10</f>
        <v>2</v>
      </c>
      <c r="L19" s="18">
        <v>1</v>
      </c>
      <c r="M19" s="18">
        <f>$K$19*$L$19</f>
        <v>2</v>
      </c>
      <c r="N19" s="8"/>
      <c r="O19" s="18">
        <f>Community!$BL$9</f>
        <v>0</v>
      </c>
      <c r="P19" s="20"/>
      <c r="Q19" s="20">
        <f>$O$19*$P$19</f>
        <v>0</v>
      </c>
      <c r="R19" s="8"/>
      <c r="S19" s="18">
        <f>Commercial!$BL$9</f>
        <v>0</v>
      </c>
      <c r="T19" s="20"/>
      <c r="U19" s="20">
        <f>$S$19*$T$19</f>
        <v>0</v>
      </c>
      <c r="V19" s="18">
        <f>Market!$BL$9</f>
        <v>0</v>
      </c>
      <c r="W19" s="18"/>
      <c r="X19" s="20">
        <f>$V$19*$W$19</f>
        <v>0</v>
      </c>
      <c r="Y19" s="18">
        <f>Financial!$BL$9</f>
        <v>0</v>
      </c>
      <c r="Z19" s="18"/>
      <c r="AA19" s="20">
        <f>$Y$19*$Z$19</f>
        <v>0</v>
      </c>
      <c r="AB19" s="18">
        <f>Legislative!$BL$9</f>
        <v>0</v>
      </c>
      <c r="AC19" s="18"/>
      <c r="AD19" s="20">
        <f>$AB$19*$AC$19</f>
        <v>0</v>
      </c>
      <c r="AE19" s="8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</row>
    <row r="20" spans="1:238" ht="13.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8">
        <f>'Environment '!$BQ$11</f>
        <v>0</v>
      </c>
      <c r="L20" s="18"/>
      <c r="M20" s="18">
        <f>$K$20*$L$20</f>
        <v>0</v>
      </c>
      <c r="N20" s="8"/>
      <c r="O20" s="18">
        <f>Community!$BL$10</f>
        <v>0</v>
      </c>
      <c r="P20" s="20"/>
      <c r="Q20" s="20">
        <f>$O$20*$P$20</f>
        <v>0</v>
      </c>
      <c r="R20" s="8"/>
      <c r="S20" s="18">
        <f>Commercial!$BL$10</f>
        <v>0</v>
      </c>
      <c r="T20" s="20"/>
      <c r="U20" s="20">
        <f>$S$20*$T$20</f>
        <v>0</v>
      </c>
      <c r="V20" s="18">
        <f>Market!$BL$10</f>
        <v>0</v>
      </c>
      <c r="W20" s="18"/>
      <c r="X20" s="20">
        <f>$V$20*$W$20</f>
        <v>0</v>
      </c>
      <c r="Y20" s="18">
        <f>Financial!$BL$10</f>
        <v>0</v>
      </c>
      <c r="Z20" s="18"/>
      <c r="AA20" s="20">
        <f>$Y$20*$Z$20</f>
        <v>0</v>
      </c>
      <c r="AB20" s="18">
        <f>Legislative!$BL$10</f>
        <v>0</v>
      </c>
      <c r="AC20" s="18"/>
      <c r="AD20" s="20">
        <f>$AB$20*$AC$20</f>
        <v>0</v>
      </c>
      <c r="AE20" s="8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</row>
    <row r="21" spans="1:238" ht="13.5">
      <c r="A21" s="18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8"/>
      <c r="L21" s="18"/>
      <c r="M21" s="18">
        <f>SUM(M15:M20)</f>
        <v>28</v>
      </c>
      <c r="N21" s="8"/>
      <c r="O21" s="18"/>
      <c r="P21" s="20"/>
      <c r="Q21" s="20">
        <f>SUM(Q15:Q20)</f>
        <v>0</v>
      </c>
      <c r="R21" s="8"/>
      <c r="S21" s="18"/>
      <c r="T21" s="20"/>
      <c r="U21" s="20">
        <f>SUM(U15:U20)</f>
        <v>0</v>
      </c>
      <c r="V21" s="18"/>
      <c r="W21" s="18"/>
      <c r="X21" s="20">
        <f>SUM(X15:X20)</f>
        <v>0</v>
      </c>
      <c r="Y21" s="18"/>
      <c r="Z21" s="18"/>
      <c r="AA21" s="20">
        <f>SUM(AA15:AA20)</f>
        <v>0</v>
      </c>
      <c r="AB21" s="18"/>
      <c r="AC21" s="18"/>
      <c r="AD21" s="20">
        <f>SUM(AD15:AD20)</f>
        <v>0</v>
      </c>
      <c r="AE21" s="8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</row>
    <row r="22" spans="1:238" ht="13.5">
      <c r="A22" s="13" t="s">
        <v>9</v>
      </c>
      <c r="B22" s="5"/>
      <c r="C22" s="5"/>
      <c r="D22" s="5"/>
      <c r="E22" s="5"/>
      <c r="F22" s="5"/>
      <c r="G22" s="5"/>
      <c r="H22" s="5"/>
      <c r="I22" s="5"/>
      <c r="J22" s="5"/>
      <c r="K22" s="4"/>
      <c r="L22" s="4"/>
      <c r="M22" s="4"/>
      <c r="N22" s="8"/>
      <c r="O22" s="4"/>
      <c r="P22" s="9"/>
      <c r="Q22" s="9"/>
      <c r="R22" s="8"/>
      <c r="S22" s="4"/>
      <c r="T22" s="9"/>
      <c r="U22" s="9"/>
      <c r="V22" s="4"/>
      <c r="W22" s="4"/>
      <c r="X22" s="9"/>
      <c r="Y22" s="4"/>
      <c r="Z22" s="4"/>
      <c r="AA22" s="9"/>
      <c r="AB22" s="4"/>
      <c r="AC22" s="4"/>
      <c r="AD22" s="9"/>
      <c r="AE22" s="8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</row>
    <row r="23" spans="1:238" ht="13.5">
      <c r="A23" s="4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4">
        <f>'Environment '!$BQ$14</f>
        <v>2</v>
      </c>
      <c r="L23" s="4">
        <v>0</v>
      </c>
      <c r="M23" s="4">
        <f>$K$23*$L$23</f>
        <v>0</v>
      </c>
      <c r="N23" s="8"/>
      <c r="O23" s="4">
        <f>Community!$BL$13</f>
        <v>0</v>
      </c>
      <c r="P23" s="9"/>
      <c r="Q23" s="9">
        <f>$O$23*$P$23</f>
        <v>0</v>
      </c>
      <c r="R23" s="8"/>
      <c r="S23" s="4">
        <f>Commercial!$BL$13</f>
        <v>0</v>
      </c>
      <c r="T23" s="9"/>
      <c r="U23" s="9">
        <f>$S$23*$T$23</f>
        <v>0</v>
      </c>
      <c r="V23" s="4">
        <f>Market!$BL$13</f>
        <v>0</v>
      </c>
      <c r="W23" s="4"/>
      <c r="X23" s="9">
        <f>$V$23*$W$23</f>
        <v>0</v>
      </c>
      <c r="Y23" s="4">
        <f>Financial!$BL$13</f>
        <v>0</v>
      </c>
      <c r="Z23" s="4"/>
      <c r="AA23" s="9">
        <f>$Y$23*$Z$23</f>
        <v>0</v>
      </c>
      <c r="AB23" s="4">
        <f>Legislative!$BL$13</f>
        <v>0</v>
      </c>
      <c r="AC23" s="4"/>
      <c r="AD23" s="9">
        <f>$AB$23*$AC$23</f>
        <v>0</v>
      </c>
      <c r="AE23" s="8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1:238" ht="13.5">
      <c r="A24" s="4" t="s">
        <v>11</v>
      </c>
      <c r="B24" s="5"/>
      <c r="C24" s="5"/>
      <c r="D24" s="5"/>
      <c r="E24" s="5"/>
      <c r="F24" s="5"/>
      <c r="G24" s="5"/>
      <c r="H24" s="5"/>
      <c r="I24" s="5"/>
      <c r="J24" s="5"/>
      <c r="K24" s="4">
        <f>'Environment '!$BQ$15</f>
        <v>1</v>
      </c>
      <c r="L24" s="4">
        <v>-1</v>
      </c>
      <c r="M24" s="4">
        <f>$K$24*$L$24</f>
        <v>-1</v>
      </c>
      <c r="N24" s="8"/>
      <c r="O24" s="4">
        <f>Community!$BL$14</f>
        <v>0</v>
      </c>
      <c r="P24" s="9"/>
      <c r="Q24" s="9">
        <f>$O$24*$P$24</f>
        <v>0</v>
      </c>
      <c r="R24" s="8"/>
      <c r="S24" s="4">
        <f>Commercial!$BL$14</f>
        <v>0</v>
      </c>
      <c r="T24" s="9"/>
      <c r="U24" s="9">
        <f>$S$24*$T$24</f>
        <v>0</v>
      </c>
      <c r="V24" s="4">
        <f>Market!$BL$14</f>
        <v>0</v>
      </c>
      <c r="W24" s="4"/>
      <c r="X24" s="9">
        <f>$V$24*$W$24</f>
        <v>0</v>
      </c>
      <c r="Y24" s="4">
        <f>Financial!$BL$14</f>
        <v>0</v>
      </c>
      <c r="Z24" s="4"/>
      <c r="AA24" s="9">
        <f>$Y$24*$Z$24</f>
        <v>0</v>
      </c>
      <c r="AB24" s="4">
        <f>Legislative!$BL$14</f>
        <v>0</v>
      </c>
      <c r="AC24" s="4"/>
      <c r="AD24" s="9">
        <f>$AB$24*$AC$24</f>
        <v>0</v>
      </c>
      <c r="AE24" s="8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1:238" ht="13.5">
      <c r="A25" s="4" t="s">
        <v>12</v>
      </c>
      <c r="B25" s="5"/>
      <c r="C25" s="5"/>
      <c r="D25" s="5"/>
      <c r="E25" s="5"/>
      <c r="F25" s="5"/>
      <c r="G25" s="5"/>
      <c r="H25" s="5"/>
      <c r="I25" s="5"/>
      <c r="J25" s="5"/>
      <c r="K25" s="4">
        <f>'Environment '!$BQ$16</f>
        <v>4</v>
      </c>
      <c r="L25" s="4">
        <v>2</v>
      </c>
      <c r="M25" s="4">
        <f>$K$25*$L$25</f>
        <v>8</v>
      </c>
      <c r="N25" s="8"/>
      <c r="O25" s="4">
        <f>Community!$BL$15</f>
        <v>0</v>
      </c>
      <c r="P25" s="9"/>
      <c r="Q25" s="9">
        <f>$O$25*$P$25</f>
        <v>0</v>
      </c>
      <c r="R25" s="8"/>
      <c r="S25" s="4">
        <f>Commercial!$BL$15</f>
        <v>0</v>
      </c>
      <c r="T25" s="9"/>
      <c r="U25" s="9">
        <f>$S$25*$T$25</f>
        <v>0</v>
      </c>
      <c r="V25" s="4">
        <f>Market!$BL$15</f>
        <v>0</v>
      </c>
      <c r="W25" s="4"/>
      <c r="X25" s="9">
        <f>$V$25*$W$25</f>
        <v>0</v>
      </c>
      <c r="Y25" s="4">
        <f>Financial!$BL$15</f>
        <v>0</v>
      </c>
      <c r="Z25" s="4"/>
      <c r="AA25" s="9">
        <f>$Y$25*$Z$25</f>
        <v>0</v>
      </c>
      <c r="AB25" s="4">
        <f>Legislative!$BL$15</f>
        <v>0</v>
      </c>
      <c r="AC25" s="4"/>
      <c r="AD25" s="9">
        <f>$AB$25*$AC$25</f>
        <v>0</v>
      </c>
      <c r="AE25" s="8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4">
        <f>'Environment '!$BQ$17</f>
        <v>0</v>
      </c>
      <c r="L26" s="4"/>
      <c r="M26" s="4">
        <f>$K$26*$L$26</f>
        <v>0</v>
      </c>
      <c r="N26" s="8"/>
      <c r="O26" s="4">
        <f>Community!$BL$16</f>
        <v>0</v>
      </c>
      <c r="P26" s="9"/>
      <c r="Q26" s="9">
        <f>$O$26*$P$26</f>
        <v>0</v>
      </c>
      <c r="R26" s="8"/>
      <c r="S26" s="4">
        <f>Commercial!$BL$16</f>
        <v>0</v>
      </c>
      <c r="T26" s="9"/>
      <c r="U26" s="9">
        <f>$S$26*$T$26</f>
        <v>0</v>
      </c>
      <c r="V26" s="4">
        <f>Market!$BL$16</f>
        <v>0</v>
      </c>
      <c r="W26" s="4"/>
      <c r="X26" s="9">
        <f>$V$26*$W$26</f>
        <v>0</v>
      </c>
      <c r="Y26" s="4">
        <f>Financial!$BL$16</f>
        <v>0</v>
      </c>
      <c r="Z26" s="4"/>
      <c r="AA26" s="9">
        <f>$Y$26*$Z$26</f>
        <v>0</v>
      </c>
      <c r="AB26" s="4">
        <f>Legislative!$BL$16</f>
        <v>0</v>
      </c>
      <c r="AC26" s="4"/>
      <c r="AD26" s="9">
        <f>$AB$26*$AC$26</f>
        <v>0</v>
      </c>
      <c r="AE26" s="8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1:238" ht="13.5">
      <c r="A27" s="18" t="s">
        <v>8</v>
      </c>
      <c r="B27" s="19"/>
      <c r="C27" s="19"/>
      <c r="D27" s="19"/>
      <c r="E27" s="19"/>
      <c r="F27" s="19"/>
      <c r="G27" s="19"/>
      <c r="H27" s="19"/>
      <c r="I27" s="19"/>
      <c r="J27" s="19"/>
      <c r="K27" s="18"/>
      <c r="L27" s="18"/>
      <c r="M27" s="18">
        <f>SUM(M24:M26)</f>
        <v>7</v>
      </c>
      <c r="N27" s="8"/>
      <c r="O27" s="18"/>
      <c r="P27" s="20"/>
      <c r="Q27" s="20">
        <f>SUM(Q24:Q26)</f>
        <v>0</v>
      </c>
      <c r="R27" s="8"/>
      <c r="S27" s="18"/>
      <c r="T27" s="20"/>
      <c r="U27" s="20">
        <f>SUM(U24:U26)</f>
        <v>0</v>
      </c>
      <c r="V27" s="18"/>
      <c r="W27" s="18"/>
      <c r="X27" s="20">
        <f>SUM(X24:X26)</f>
        <v>0</v>
      </c>
      <c r="Y27" s="18"/>
      <c r="Z27" s="18"/>
      <c r="AA27" s="20">
        <f>SUM(AA24:AA26)</f>
        <v>0</v>
      </c>
      <c r="AB27" s="18"/>
      <c r="AC27" s="18"/>
      <c r="AD27" s="20">
        <f>SUM(AD24:AD26)</f>
        <v>0</v>
      </c>
      <c r="AE27" s="8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</row>
    <row r="28" spans="1:238" ht="13.5">
      <c r="A28" s="13" t="s">
        <v>13</v>
      </c>
      <c r="B28" s="5"/>
      <c r="C28" s="5"/>
      <c r="D28" s="5"/>
      <c r="E28" s="5"/>
      <c r="F28" s="5"/>
      <c r="G28" s="5"/>
      <c r="H28" s="5"/>
      <c r="I28" s="5"/>
      <c r="J28" s="5"/>
      <c r="K28" s="4"/>
      <c r="L28" s="4"/>
      <c r="M28" s="4"/>
      <c r="N28" s="8"/>
      <c r="O28" s="4"/>
      <c r="P28" s="9"/>
      <c r="Q28" s="9"/>
      <c r="R28" s="8"/>
      <c r="S28" s="4"/>
      <c r="T28" s="9"/>
      <c r="U28" s="9"/>
      <c r="V28" s="4"/>
      <c r="W28" s="4"/>
      <c r="X28" s="9"/>
      <c r="Y28" s="4"/>
      <c r="Z28" s="4"/>
      <c r="AA28" s="9"/>
      <c r="AB28" s="4"/>
      <c r="AC28" s="4"/>
      <c r="AD28" s="9"/>
      <c r="AE28" s="8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1:238" ht="13.5">
      <c r="A29" s="4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4">
        <f>'Environment '!$BQ$20</f>
        <v>4</v>
      </c>
      <c r="L29" s="4"/>
      <c r="M29" s="4"/>
      <c r="N29" s="8"/>
      <c r="O29" s="4">
        <f>Community!$BL$19</f>
        <v>0</v>
      </c>
      <c r="P29" s="9"/>
      <c r="Q29" s="9"/>
      <c r="R29" s="8"/>
      <c r="S29" s="4">
        <f>Commercial!$BL$19</f>
        <v>0</v>
      </c>
      <c r="T29" s="9"/>
      <c r="U29" s="9"/>
      <c r="V29" s="4">
        <f>Market!$BL$19</f>
        <v>0</v>
      </c>
      <c r="W29" s="4"/>
      <c r="X29" s="9"/>
      <c r="Y29" s="4">
        <f>Financial!$BL$19</f>
        <v>0</v>
      </c>
      <c r="Z29" s="4"/>
      <c r="AA29" s="9"/>
      <c r="AB29" s="4">
        <f>Legislative!$BL$19</f>
        <v>0</v>
      </c>
      <c r="AC29" s="4"/>
      <c r="AD29" s="9"/>
      <c r="AE29" s="8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</row>
    <row r="30" spans="1:238" ht="13.5">
      <c r="A30" s="8"/>
      <c r="B30" s="3" t="s">
        <v>46</v>
      </c>
      <c r="C30" s="3"/>
      <c r="D30" s="3"/>
      <c r="E30" s="3"/>
      <c r="F30" s="3"/>
      <c r="G30" s="3"/>
      <c r="H30" s="3"/>
      <c r="I30" s="3"/>
      <c r="J30" s="3"/>
      <c r="K30" s="8"/>
      <c r="L30" s="8"/>
      <c r="M30" s="8"/>
      <c r="N30" s="10"/>
      <c r="O30" s="7"/>
      <c r="P30" s="8"/>
      <c r="Q30" s="8"/>
      <c r="R30" s="10"/>
      <c r="S30" s="7"/>
      <c r="T30" s="8"/>
      <c r="U30" s="8"/>
      <c r="V30" s="7"/>
      <c r="W30" s="8"/>
      <c r="X30" s="8"/>
      <c r="Y30" s="7"/>
      <c r="Z30" s="8"/>
      <c r="AA30" s="8"/>
      <c r="AB30" s="7"/>
      <c r="AC30" s="8"/>
      <c r="AD30" s="8"/>
      <c r="AE30" s="10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1:238" ht="13.5">
      <c r="A31" s="8"/>
      <c r="B31" s="3"/>
      <c r="C31" s="3" t="s">
        <v>69</v>
      </c>
      <c r="D31" s="3"/>
      <c r="F31" s="3"/>
      <c r="G31" s="3"/>
      <c r="H31" s="3"/>
      <c r="I31" s="3"/>
      <c r="J31" s="3"/>
      <c r="K31" s="8"/>
      <c r="L31" s="8">
        <v>-4</v>
      </c>
      <c r="M31" s="8">
        <f>$K$31*$L$31</f>
        <v>0</v>
      </c>
      <c r="N31" s="10"/>
      <c r="O31" s="7"/>
      <c r="P31" s="8"/>
      <c r="Q31" s="8">
        <f>$O$31*$P$31</f>
        <v>0</v>
      </c>
      <c r="R31" s="10"/>
      <c r="S31" s="7"/>
      <c r="T31" s="8"/>
      <c r="U31" s="8">
        <f>$S$31*$T$31</f>
        <v>0</v>
      </c>
      <c r="V31" s="7"/>
      <c r="W31" s="8"/>
      <c r="X31" s="8">
        <f>$V$31*$W$31</f>
        <v>0</v>
      </c>
      <c r="Y31" s="7"/>
      <c r="Z31" s="8"/>
      <c r="AA31" s="8">
        <f>$Y$31*$Z$31</f>
        <v>0</v>
      </c>
      <c r="AB31" s="7"/>
      <c r="AC31" s="8"/>
      <c r="AD31" s="8">
        <f>$AB$31*$AC$31</f>
        <v>0</v>
      </c>
      <c r="AE31" s="10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1:238" ht="13.5">
      <c r="A32" s="8"/>
      <c r="B32" s="3"/>
      <c r="C32" s="3" t="s">
        <v>70</v>
      </c>
      <c r="D32" s="3"/>
      <c r="E32" s="3"/>
      <c r="F32" s="3"/>
      <c r="G32" s="3"/>
      <c r="H32" s="3"/>
      <c r="I32" s="3"/>
      <c r="J32" s="3"/>
      <c r="K32" s="8"/>
      <c r="L32" s="8">
        <v>-3</v>
      </c>
      <c r="M32" s="8">
        <f>$K$32*$L$32</f>
        <v>0</v>
      </c>
      <c r="N32" s="10"/>
      <c r="O32" s="7"/>
      <c r="P32" s="8"/>
      <c r="Q32" s="8">
        <f>$O$32*$P$32</f>
        <v>0</v>
      </c>
      <c r="R32" s="10"/>
      <c r="S32" s="7"/>
      <c r="T32" s="8"/>
      <c r="U32" s="8">
        <f>$S$32*$T$32</f>
        <v>0</v>
      </c>
      <c r="V32" s="7"/>
      <c r="W32" s="8"/>
      <c r="X32" s="8">
        <f>$V$32*$W$32</f>
        <v>0</v>
      </c>
      <c r="Y32" s="7"/>
      <c r="Z32" s="8"/>
      <c r="AA32" s="8">
        <f>$Y$32*$Z$32</f>
        <v>0</v>
      </c>
      <c r="AB32" s="7"/>
      <c r="AC32" s="8"/>
      <c r="AD32" s="8">
        <f>$AB$32*$AC$32</f>
        <v>0</v>
      </c>
      <c r="AE32" s="10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ht="13.5">
      <c r="A33" s="8"/>
      <c r="B33" s="3"/>
      <c r="C33" s="3" t="s">
        <v>71</v>
      </c>
      <c r="D33" s="3"/>
      <c r="E33" s="3"/>
      <c r="F33" s="3"/>
      <c r="G33" s="3"/>
      <c r="H33" s="3"/>
      <c r="I33" s="3"/>
      <c r="J33" s="3"/>
      <c r="K33" s="8">
        <v>4</v>
      </c>
      <c r="L33" s="8">
        <v>2</v>
      </c>
      <c r="M33" s="8">
        <f>$K$33*$L$33</f>
        <v>8</v>
      </c>
      <c r="N33" s="10"/>
      <c r="O33" s="7"/>
      <c r="P33" s="8"/>
      <c r="Q33" s="8">
        <f>$O$33*$P$33</f>
        <v>0</v>
      </c>
      <c r="R33" s="10"/>
      <c r="S33" s="7"/>
      <c r="T33" s="8"/>
      <c r="U33" s="8">
        <f>$S$33*$T$33</f>
        <v>0</v>
      </c>
      <c r="V33" s="7"/>
      <c r="W33" s="8"/>
      <c r="X33" s="8">
        <f>$V$33*$W$33</f>
        <v>0</v>
      </c>
      <c r="Y33" s="7"/>
      <c r="Z33" s="8"/>
      <c r="AA33" s="8">
        <f>$Y$33*$Z$33</f>
        <v>0</v>
      </c>
      <c r="AB33" s="7"/>
      <c r="AC33" s="8"/>
      <c r="AD33" s="8">
        <f>$AB$33*$AC$33</f>
        <v>0</v>
      </c>
      <c r="AE33" s="10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1:238" ht="13.5">
      <c r="A34" s="8"/>
      <c r="B34" s="3"/>
      <c r="C34" s="3" t="s">
        <v>72</v>
      </c>
      <c r="D34" s="3"/>
      <c r="E34" s="3"/>
      <c r="F34" s="3"/>
      <c r="G34" s="3"/>
      <c r="H34" s="3"/>
      <c r="I34" s="3"/>
      <c r="J34" s="3"/>
      <c r="K34" s="8"/>
      <c r="L34" s="8">
        <v>-1</v>
      </c>
      <c r="M34" s="8">
        <f>$K$34*$L$34</f>
        <v>0</v>
      </c>
      <c r="N34" s="10"/>
      <c r="O34" s="7"/>
      <c r="P34" s="8"/>
      <c r="Q34" s="8">
        <f>$O$34*$P$34</f>
        <v>0</v>
      </c>
      <c r="R34" s="10"/>
      <c r="S34" s="7"/>
      <c r="T34" s="8"/>
      <c r="U34" s="8">
        <f>$S$34*$T$34</f>
        <v>0</v>
      </c>
      <c r="V34" s="7"/>
      <c r="W34" s="8"/>
      <c r="X34" s="8">
        <f>$V$34*$W$34</f>
        <v>0</v>
      </c>
      <c r="Y34" s="7"/>
      <c r="Z34" s="8"/>
      <c r="AA34" s="8">
        <f>$Y$34*$Z$34</f>
        <v>0</v>
      </c>
      <c r="AB34" s="7"/>
      <c r="AC34" s="8"/>
      <c r="AD34" s="8">
        <f>$AB$34*$AC$34</f>
        <v>0</v>
      </c>
      <c r="AE34" s="10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1:238" ht="13.5">
      <c r="A35" s="8"/>
      <c r="B35" s="3"/>
      <c r="C35" s="3" t="s">
        <v>73</v>
      </c>
      <c r="D35" s="3"/>
      <c r="E35" s="3"/>
      <c r="F35" s="3"/>
      <c r="G35" s="3"/>
      <c r="H35" s="3"/>
      <c r="I35" s="3"/>
      <c r="J35" s="3"/>
      <c r="K35" s="8"/>
      <c r="L35" s="8">
        <v>0</v>
      </c>
      <c r="M35" s="8">
        <f>$K$35*$L$35</f>
        <v>0</v>
      </c>
      <c r="N35" s="10"/>
      <c r="O35" s="7"/>
      <c r="P35" s="8"/>
      <c r="Q35" s="8">
        <f>$O$35*$P$35</f>
        <v>0</v>
      </c>
      <c r="R35" s="10"/>
      <c r="S35" s="7"/>
      <c r="T35" s="8"/>
      <c r="U35" s="8">
        <f>$S$35*$T$35</f>
        <v>0</v>
      </c>
      <c r="V35" s="7"/>
      <c r="W35" s="8"/>
      <c r="X35" s="8">
        <f>$V$35*$W$35</f>
        <v>0</v>
      </c>
      <c r="Y35" s="7"/>
      <c r="Z35" s="8"/>
      <c r="AA35" s="8">
        <f>$Y$35*$Z$35</f>
        <v>0</v>
      </c>
      <c r="AB35" s="7"/>
      <c r="AC35" s="8"/>
      <c r="AD35" s="8">
        <f>$AB$35*$AC$35</f>
        <v>0</v>
      </c>
      <c r="AE35" s="10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</row>
    <row r="36" spans="1:238" ht="13.5">
      <c r="A36" s="4" t="s">
        <v>15</v>
      </c>
      <c r="B36" s="5"/>
      <c r="C36" s="5"/>
      <c r="D36" s="5"/>
      <c r="E36" s="5"/>
      <c r="F36" s="5"/>
      <c r="G36" s="5"/>
      <c r="H36" s="5"/>
      <c r="I36" s="5"/>
      <c r="J36" s="5"/>
      <c r="K36" s="4">
        <f>'Environment '!$BQ$21</f>
        <v>1</v>
      </c>
      <c r="L36" s="4"/>
      <c r="M36" s="4"/>
      <c r="N36" s="8"/>
      <c r="O36" s="4">
        <f>Community!$BL$20</f>
        <v>0</v>
      </c>
      <c r="P36" s="9"/>
      <c r="Q36" s="9"/>
      <c r="R36" s="8"/>
      <c r="S36" s="4">
        <f>Commercial!$BL$20</f>
        <v>0</v>
      </c>
      <c r="T36" s="9"/>
      <c r="U36" s="9"/>
      <c r="V36" s="4">
        <f>Market!$BL$20</f>
        <v>0</v>
      </c>
      <c r="W36" s="4"/>
      <c r="X36" s="9"/>
      <c r="Y36" s="4">
        <f>Financial!$BL$20</f>
        <v>0</v>
      </c>
      <c r="Z36" s="4"/>
      <c r="AA36" s="9"/>
      <c r="AB36" s="4">
        <f>Legislative!$BL$20</f>
        <v>0</v>
      </c>
      <c r="AC36" s="4"/>
      <c r="AD36" s="9"/>
      <c r="AE36" s="8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ht="13.5">
      <c r="A37" s="8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8"/>
      <c r="L37" s="8"/>
      <c r="M37" s="8"/>
      <c r="N37" s="10"/>
      <c r="O37" s="7"/>
      <c r="P37" s="8"/>
      <c r="Q37" s="8"/>
      <c r="R37" s="10"/>
      <c r="S37" s="7"/>
      <c r="T37" s="8"/>
      <c r="U37" s="8"/>
      <c r="V37" s="7"/>
      <c r="W37" s="8"/>
      <c r="X37" s="8"/>
      <c r="Y37" s="7"/>
      <c r="Z37" s="8"/>
      <c r="AA37" s="8"/>
      <c r="AB37" s="7"/>
      <c r="AC37" s="8"/>
      <c r="AD37" s="8"/>
      <c r="AE37" s="10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ht="13.5">
      <c r="A38" s="8"/>
      <c r="B38" s="3"/>
      <c r="C38" s="3" t="s">
        <v>69</v>
      </c>
      <c r="D38" s="3"/>
      <c r="E38" s="3"/>
      <c r="F38" s="3"/>
      <c r="G38" s="3"/>
      <c r="H38" s="3"/>
      <c r="I38" s="3"/>
      <c r="J38" s="3"/>
      <c r="K38" s="8"/>
      <c r="L38" s="8">
        <v>-4</v>
      </c>
      <c r="M38" s="8">
        <f>$K$38*$L$38</f>
        <v>0</v>
      </c>
      <c r="N38" s="10"/>
      <c r="O38" s="7"/>
      <c r="P38" s="8"/>
      <c r="Q38" s="8">
        <f>$O$38*$P$38</f>
        <v>0</v>
      </c>
      <c r="R38" s="10"/>
      <c r="S38" s="7"/>
      <c r="T38" s="8"/>
      <c r="U38" s="8">
        <f>$S$38*$T$38</f>
        <v>0</v>
      </c>
      <c r="V38" s="7"/>
      <c r="W38" s="8"/>
      <c r="X38" s="8">
        <f>$V$38*$W$38</f>
        <v>0</v>
      </c>
      <c r="Y38" s="7"/>
      <c r="Z38" s="8"/>
      <c r="AA38" s="8">
        <f>$Y$38*$Z$38</f>
        <v>0</v>
      </c>
      <c r="AB38" s="7"/>
      <c r="AC38" s="8"/>
      <c r="AD38" s="8">
        <f>$AB$38*$AC$38</f>
        <v>0</v>
      </c>
      <c r="AE38" s="10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ht="13.5">
      <c r="A39" s="8"/>
      <c r="B39" s="3"/>
      <c r="C39" s="3" t="s">
        <v>70</v>
      </c>
      <c r="D39" s="3"/>
      <c r="E39" s="3"/>
      <c r="F39" s="3"/>
      <c r="G39" s="3"/>
      <c r="H39" s="3"/>
      <c r="I39" s="3"/>
      <c r="J39" s="3"/>
      <c r="K39" s="8"/>
      <c r="L39" s="8">
        <v>-3</v>
      </c>
      <c r="M39" s="8">
        <f>$K$39*$L$39</f>
        <v>0</v>
      </c>
      <c r="N39" s="10"/>
      <c r="O39" s="7"/>
      <c r="P39" s="8"/>
      <c r="Q39" s="8">
        <f>$O$39*$P$39</f>
        <v>0</v>
      </c>
      <c r="R39" s="10"/>
      <c r="S39" s="7"/>
      <c r="T39" s="8"/>
      <c r="U39" s="8">
        <f>$S$39*$T$39</f>
        <v>0</v>
      </c>
      <c r="V39" s="7"/>
      <c r="W39" s="8"/>
      <c r="X39" s="8">
        <f>$V$39*$W$39</f>
        <v>0</v>
      </c>
      <c r="Y39" s="7"/>
      <c r="Z39" s="8"/>
      <c r="AA39" s="8">
        <f>$Y$39*$Z$39</f>
        <v>0</v>
      </c>
      <c r="AB39" s="7"/>
      <c r="AC39" s="8"/>
      <c r="AD39" s="8">
        <f>$AB$39*$AC$39</f>
        <v>0</v>
      </c>
      <c r="AE39" s="10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</row>
    <row r="40" spans="1:238" ht="13.5">
      <c r="A40" s="8"/>
      <c r="B40" s="3"/>
      <c r="C40" s="3" t="s">
        <v>71</v>
      </c>
      <c r="D40" s="3"/>
      <c r="E40" s="3"/>
      <c r="F40" s="3"/>
      <c r="G40" s="3"/>
      <c r="H40" s="3"/>
      <c r="I40" s="3"/>
      <c r="J40" s="3"/>
      <c r="K40" s="8">
        <v>1</v>
      </c>
      <c r="L40" s="8">
        <v>-2</v>
      </c>
      <c r="M40" s="8">
        <f>$K$40*$L$40</f>
        <v>-2</v>
      </c>
      <c r="N40" s="10"/>
      <c r="O40" s="7"/>
      <c r="P40" s="8"/>
      <c r="Q40" s="8">
        <f>$O$40*$P$40</f>
        <v>0</v>
      </c>
      <c r="R40" s="10"/>
      <c r="S40" s="7"/>
      <c r="T40" s="8"/>
      <c r="U40" s="8">
        <f>$S$40*$T$40</f>
        <v>0</v>
      </c>
      <c r="V40" s="7"/>
      <c r="W40" s="8"/>
      <c r="X40" s="8">
        <f>$V$40*$W$40</f>
        <v>0</v>
      </c>
      <c r="Y40" s="7"/>
      <c r="Z40" s="8"/>
      <c r="AA40" s="8">
        <f>$Y$40*$Z$40</f>
        <v>0</v>
      </c>
      <c r="AB40" s="7"/>
      <c r="AC40" s="8"/>
      <c r="AD40" s="8">
        <f>$AB$40*$AC$40</f>
        <v>0</v>
      </c>
      <c r="AE40" s="10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ht="13.5">
      <c r="A41" s="8"/>
      <c r="B41" s="3"/>
      <c r="C41" s="3" t="s">
        <v>72</v>
      </c>
      <c r="D41" s="3"/>
      <c r="E41" s="3"/>
      <c r="F41" s="3"/>
      <c r="G41" s="3"/>
      <c r="H41" s="3"/>
      <c r="I41" s="3"/>
      <c r="J41" s="3"/>
      <c r="K41" s="8"/>
      <c r="L41" s="8">
        <v>-1</v>
      </c>
      <c r="M41" s="8">
        <f>$K$41*$L$41</f>
        <v>0</v>
      </c>
      <c r="N41" s="10"/>
      <c r="O41" s="7"/>
      <c r="P41" s="8"/>
      <c r="Q41" s="8">
        <f>$O$41*$P$41</f>
        <v>0</v>
      </c>
      <c r="R41" s="10"/>
      <c r="S41" s="7"/>
      <c r="T41" s="8"/>
      <c r="U41" s="8">
        <f>$S$41*$T$41</f>
        <v>0</v>
      </c>
      <c r="V41" s="7"/>
      <c r="W41" s="8"/>
      <c r="X41" s="8">
        <f>$V$41*$W$41</f>
        <v>0</v>
      </c>
      <c r="Y41" s="7"/>
      <c r="Z41" s="8"/>
      <c r="AA41" s="8">
        <f>$Y$41*$Z$41</f>
        <v>0</v>
      </c>
      <c r="AB41" s="7"/>
      <c r="AC41" s="8"/>
      <c r="AD41" s="8">
        <f>$AB$41*$AC$41</f>
        <v>0</v>
      </c>
      <c r="AE41" s="10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</row>
    <row r="42" spans="1:238" ht="13.5">
      <c r="A42" s="8"/>
      <c r="B42" s="3"/>
      <c r="C42" s="3" t="s">
        <v>73</v>
      </c>
      <c r="D42" s="3"/>
      <c r="E42" s="3"/>
      <c r="F42" s="3"/>
      <c r="G42" s="3"/>
      <c r="H42" s="3"/>
      <c r="I42" s="3"/>
      <c r="J42" s="3"/>
      <c r="K42" s="8"/>
      <c r="L42" s="8">
        <v>0</v>
      </c>
      <c r="M42" s="8">
        <f>$K$42*$L$42</f>
        <v>0</v>
      </c>
      <c r="N42" s="10"/>
      <c r="O42" s="7"/>
      <c r="P42" s="8"/>
      <c r="Q42" s="8">
        <f>$O$42*$P$42</f>
        <v>0</v>
      </c>
      <c r="R42" s="10"/>
      <c r="S42" s="7"/>
      <c r="T42" s="8"/>
      <c r="U42" s="8">
        <f>$S$42*$T$42</f>
        <v>0</v>
      </c>
      <c r="V42" s="7"/>
      <c r="W42" s="8"/>
      <c r="X42" s="8">
        <f>$V$42*$W$42</f>
        <v>0</v>
      </c>
      <c r="Y42" s="7"/>
      <c r="Z42" s="8"/>
      <c r="AA42" s="8">
        <f>$Y$42*$Z$42</f>
        <v>0</v>
      </c>
      <c r="AB42" s="7"/>
      <c r="AC42" s="8"/>
      <c r="AD42" s="8">
        <f>$AB$42*$AC$42</f>
        <v>0</v>
      </c>
      <c r="AE42" s="10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</row>
    <row r="43" spans="1:238" ht="13.5">
      <c r="A43" s="4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4">
        <f>'Environment '!$BQ$22</f>
        <v>3</v>
      </c>
      <c r="L43" s="4"/>
      <c r="M43" s="4"/>
      <c r="N43" s="8"/>
      <c r="O43" s="4">
        <f>Community!$BL$21</f>
        <v>0</v>
      </c>
      <c r="P43" s="9"/>
      <c r="Q43" s="9"/>
      <c r="R43" s="8"/>
      <c r="S43" s="4">
        <f>Commercial!$BL$21</f>
        <v>0</v>
      </c>
      <c r="T43" s="9"/>
      <c r="U43" s="9"/>
      <c r="V43" s="4">
        <f>Market!$BL$21</f>
        <v>0</v>
      </c>
      <c r="W43" s="4"/>
      <c r="X43" s="9"/>
      <c r="Y43" s="4">
        <f>Financial!$BL$21</f>
        <v>0</v>
      </c>
      <c r="Z43" s="4"/>
      <c r="AA43" s="9"/>
      <c r="AB43" s="4">
        <f>Legislative!$BL$21</f>
        <v>0</v>
      </c>
      <c r="AC43" s="4"/>
      <c r="AD43" s="9"/>
      <c r="AE43" s="8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</row>
    <row r="44" spans="1:238" ht="13.5">
      <c r="A44" s="8"/>
      <c r="B44" s="3" t="s">
        <v>48</v>
      </c>
      <c r="C44" s="3"/>
      <c r="D44" s="3"/>
      <c r="E44" s="3"/>
      <c r="F44" s="3"/>
      <c r="G44" s="3"/>
      <c r="H44" s="3"/>
      <c r="I44" s="3"/>
      <c r="J44" s="3"/>
      <c r="K44" s="8">
        <v>3</v>
      </c>
      <c r="L44" s="8">
        <v>-1</v>
      </c>
      <c r="M44" s="8">
        <f>$K$44*$L$44</f>
        <v>-3</v>
      </c>
      <c r="N44" s="10"/>
      <c r="O44" s="7"/>
      <c r="P44" s="8"/>
      <c r="Q44" s="8">
        <f>$O$44*$P$44</f>
        <v>0</v>
      </c>
      <c r="R44" s="10"/>
      <c r="S44" s="7"/>
      <c r="T44" s="8"/>
      <c r="U44" s="8">
        <f>$S$44*$T$44</f>
        <v>0</v>
      </c>
      <c r="V44" s="7"/>
      <c r="W44" s="8"/>
      <c r="X44" s="8">
        <f>$V$44*$W$44</f>
        <v>0</v>
      </c>
      <c r="Y44" s="7"/>
      <c r="Z44" s="8"/>
      <c r="AA44" s="8">
        <f>$Y$44*$Z$44</f>
        <v>0</v>
      </c>
      <c r="AB44" s="7"/>
      <c r="AC44" s="8"/>
      <c r="AD44" s="8">
        <f>$AB$44*$AC$44</f>
        <v>0</v>
      </c>
      <c r="AE44" s="10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</row>
    <row r="45" spans="1:238" ht="13.5">
      <c r="A45" s="4" t="s">
        <v>17</v>
      </c>
      <c r="B45" s="5"/>
      <c r="C45" s="5"/>
      <c r="D45" s="5"/>
      <c r="E45" s="5"/>
      <c r="F45" s="5"/>
      <c r="G45" s="5"/>
      <c r="H45" s="5"/>
      <c r="I45" s="5"/>
      <c r="J45" s="5"/>
      <c r="K45" s="4">
        <f>'Environment '!$BQ$23</f>
        <v>5</v>
      </c>
      <c r="L45" s="4">
        <v>0</v>
      </c>
      <c r="M45" s="4">
        <f>$K$45*$L$45</f>
        <v>0</v>
      </c>
      <c r="N45" s="8"/>
      <c r="O45" s="4">
        <f>Community!$BL$22</f>
        <v>0</v>
      </c>
      <c r="P45" s="9"/>
      <c r="Q45" s="9">
        <f>$O$45*$P$45</f>
        <v>0</v>
      </c>
      <c r="R45" s="8"/>
      <c r="S45" s="4">
        <f>Commercial!$BL$22</f>
        <v>0</v>
      </c>
      <c r="T45" s="9"/>
      <c r="U45" s="9">
        <f>$S$45*$T$45</f>
        <v>0</v>
      </c>
      <c r="V45" s="4">
        <f>Market!$BL$22</f>
        <v>0</v>
      </c>
      <c r="W45" s="4"/>
      <c r="X45" s="9">
        <f>$V$45*$W$45</f>
        <v>0</v>
      </c>
      <c r="Y45" s="4">
        <f>Financial!$BL$22</f>
        <v>0</v>
      </c>
      <c r="Z45" s="4"/>
      <c r="AA45" s="9">
        <f>$Y$45*$Z$45</f>
        <v>0</v>
      </c>
      <c r="AB45" s="4">
        <f>Legislative!$BL$22</f>
        <v>0</v>
      </c>
      <c r="AC45" s="4"/>
      <c r="AD45" s="9">
        <f>$AB$45*$AC$45</f>
        <v>0</v>
      </c>
      <c r="AE45" s="8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</row>
    <row r="46" spans="1:238" ht="13.5">
      <c r="A46" s="4" t="s">
        <v>18</v>
      </c>
      <c r="B46" s="5"/>
      <c r="C46" s="5"/>
      <c r="D46" s="5"/>
      <c r="E46" s="5"/>
      <c r="F46" s="5"/>
      <c r="G46" s="5"/>
      <c r="H46" s="5"/>
      <c r="I46" s="5"/>
      <c r="J46" s="5"/>
      <c r="K46" s="4">
        <f>'Environment '!$BQ$24</f>
        <v>5</v>
      </c>
      <c r="L46" s="4">
        <v>1</v>
      </c>
      <c r="M46" s="4">
        <f>$K$46*$L$46</f>
        <v>5</v>
      </c>
      <c r="N46" s="8"/>
      <c r="O46" s="4">
        <f>Community!$BL$23</f>
        <v>0</v>
      </c>
      <c r="P46" s="9"/>
      <c r="Q46" s="9">
        <f>$O$46*$P$46</f>
        <v>0</v>
      </c>
      <c r="R46" s="8"/>
      <c r="S46" s="4">
        <f>Commercial!$BL$23</f>
        <v>0</v>
      </c>
      <c r="T46" s="9"/>
      <c r="U46" s="9">
        <f>$S$46*$T$46</f>
        <v>0</v>
      </c>
      <c r="V46" s="4">
        <f>Market!$BL$23</f>
        <v>0</v>
      </c>
      <c r="W46" s="4"/>
      <c r="X46" s="9">
        <f>$V$46*$W$46</f>
        <v>0</v>
      </c>
      <c r="Y46" s="4">
        <f>Financial!$BL$23</f>
        <v>0</v>
      </c>
      <c r="Z46" s="4"/>
      <c r="AA46" s="9">
        <f>$Y$46*$Z$46</f>
        <v>0</v>
      </c>
      <c r="AB46" s="4">
        <f>Legislative!$BL$23</f>
        <v>0</v>
      </c>
      <c r="AC46" s="4"/>
      <c r="AD46" s="9">
        <f>$AB$46*$AC$46</f>
        <v>0</v>
      </c>
      <c r="AE46" s="8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</row>
    <row r="47" spans="1:238" ht="13.5">
      <c r="A47" s="4" t="s">
        <v>19</v>
      </c>
      <c r="B47" s="5"/>
      <c r="C47" s="5"/>
      <c r="D47" s="5"/>
      <c r="E47" s="5"/>
      <c r="F47" s="5"/>
      <c r="G47" s="5"/>
      <c r="H47" s="5"/>
      <c r="I47" s="5"/>
      <c r="J47" s="5"/>
      <c r="K47" s="4">
        <f>'Environment '!$BQ$25</f>
        <v>2</v>
      </c>
      <c r="L47" s="4">
        <v>0</v>
      </c>
      <c r="M47" s="4">
        <f>$K$47*$L$47</f>
        <v>0</v>
      </c>
      <c r="N47" s="8"/>
      <c r="O47" s="4">
        <f>Community!$BL$24</f>
        <v>0</v>
      </c>
      <c r="P47" s="9"/>
      <c r="Q47" s="9">
        <f>$O$47*$P$47</f>
        <v>0</v>
      </c>
      <c r="R47" s="8"/>
      <c r="S47" s="4">
        <f>Commercial!$BL$24</f>
        <v>0</v>
      </c>
      <c r="T47" s="9"/>
      <c r="U47" s="9">
        <f>$S$47*$T$47</f>
        <v>0</v>
      </c>
      <c r="V47" s="4">
        <f>Market!$BL$24</f>
        <v>0</v>
      </c>
      <c r="W47" s="4"/>
      <c r="X47" s="9">
        <f>$V$47*$W$47</f>
        <v>0</v>
      </c>
      <c r="Y47" s="4">
        <f>Financial!$BL$24</f>
        <v>0</v>
      </c>
      <c r="Z47" s="4"/>
      <c r="AA47" s="9">
        <f>$Y$47*$Z$47</f>
        <v>0</v>
      </c>
      <c r="AB47" s="4">
        <f>Legislative!$BL$24</f>
        <v>0</v>
      </c>
      <c r="AC47" s="4"/>
      <c r="AD47" s="9">
        <f>$AB$47*$AC$47</f>
        <v>0</v>
      </c>
      <c r="AE47" s="8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ht="13.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4">
        <f>'Environment '!$BQ$26</f>
        <v>4</v>
      </c>
      <c r="L48" s="4">
        <v>1</v>
      </c>
      <c r="M48" s="4">
        <f>$K$48*$L$48</f>
        <v>4</v>
      </c>
      <c r="N48" s="8"/>
      <c r="O48" s="4">
        <f>Community!$BL$25</f>
        <v>0</v>
      </c>
      <c r="P48" s="9"/>
      <c r="Q48" s="9">
        <f>$O$48*$P$48</f>
        <v>0</v>
      </c>
      <c r="R48" s="8"/>
      <c r="S48" s="4">
        <f>Commercial!$BL$25</f>
        <v>0</v>
      </c>
      <c r="T48" s="9"/>
      <c r="U48" s="9">
        <f>$S$48*$T$48</f>
        <v>0</v>
      </c>
      <c r="V48" s="4">
        <f>Market!$BL$25</f>
        <v>0</v>
      </c>
      <c r="W48" s="4"/>
      <c r="X48" s="9">
        <f>$V$48*$W$48</f>
        <v>0</v>
      </c>
      <c r="Y48" s="4">
        <f>Financial!$BL$25</f>
        <v>0</v>
      </c>
      <c r="Z48" s="4"/>
      <c r="AA48" s="9">
        <f>$Y$48*$Z$48</f>
        <v>0</v>
      </c>
      <c r="AB48" s="4">
        <f>Legislative!$BL$25</f>
        <v>0</v>
      </c>
      <c r="AC48" s="4"/>
      <c r="AD48" s="9">
        <f>$AB$48*$AC$48</f>
        <v>0</v>
      </c>
      <c r="AE48" s="8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</row>
    <row r="49" spans="1:238" ht="13.5">
      <c r="A49" s="18" t="s">
        <v>21</v>
      </c>
      <c r="B49" s="19"/>
      <c r="C49" s="19"/>
      <c r="D49" s="19"/>
      <c r="E49" s="19"/>
      <c r="F49" s="19"/>
      <c r="G49" s="19"/>
      <c r="H49" s="19"/>
      <c r="I49" s="19"/>
      <c r="J49" s="19"/>
      <c r="K49" s="18">
        <f>'Environment '!$BQ$27</f>
        <v>4</v>
      </c>
      <c r="L49" s="18">
        <v>0</v>
      </c>
      <c r="M49" s="18">
        <f>$K$49*$L$49</f>
        <v>0</v>
      </c>
      <c r="N49" s="8"/>
      <c r="O49" s="18">
        <f>Community!$BL$26</f>
        <v>0</v>
      </c>
      <c r="P49" s="20"/>
      <c r="Q49" s="20">
        <f>$O$49*$P$49</f>
        <v>0</v>
      </c>
      <c r="R49" s="8"/>
      <c r="S49" s="18">
        <f>Commercial!$BL$26</f>
        <v>0</v>
      </c>
      <c r="T49" s="20"/>
      <c r="U49" s="20">
        <f>$S$49*$T$49</f>
        <v>0</v>
      </c>
      <c r="V49" s="18">
        <f>Market!$BL$26</f>
        <v>0</v>
      </c>
      <c r="W49" s="18"/>
      <c r="X49" s="20">
        <f>$V$49*$W$49</f>
        <v>0</v>
      </c>
      <c r="Y49" s="18">
        <f>Financial!$BL$26</f>
        <v>0</v>
      </c>
      <c r="Z49" s="18"/>
      <c r="AA49" s="20">
        <f>$Y$49*$Z$49</f>
        <v>0</v>
      </c>
      <c r="AB49" s="18">
        <f>Legislative!$BL$26</f>
        <v>0</v>
      </c>
      <c r="AC49" s="18"/>
      <c r="AD49" s="20">
        <f>$AB$49*$AC$49</f>
        <v>0</v>
      </c>
      <c r="AE49" s="8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</row>
    <row r="50" spans="1:238" ht="13.5">
      <c r="A50" s="18" t="s">
        <v>22</v>
      </c>
      <c r="B50" s="19"/>
      <c r="C50" s="19"/>
      <c r="D50" s="19"/>
      <c r="E50" s="19"/>
      <c r="F50" s="19"/>
      <c r="G50" s="19"/>
      <c r="H50" s="19"/>
      <c r="I50" s="19"/>
      <c r="J50" s="19"/>
      <c r="K50" s="18">
        <f>'Environment '!$BQ$28</f>
        <v>1</v>
      </c>
      <c r="L50" s="18">
        <v>0</v>
      </c>
      <c r="M50" s="18">
        <f>$K$50*$L$50</f>
        <v>0</v>
      </c>
      <c r="N50" s="8"/>
      <c r="O50" s="18">
        <f>Community!$BL$27</f>
        <v>0</v>
      </c>
      <c r="P50" s="20"/>
      <c r="Q50" s="20">
        <f>$O$50*$P$50</f>
        <v>0</v>
      </c>
      <c r="R50" s="8"/>
      <c r="S50" s="18">
        <f>Commercial!$BL$27</f>
        <v>0</v>
      </c>
      <c r="T50" s="20"/>
      <c r="U50" s="20">
        <f>$S$50*$T$50</f>
        <v>0</v>
      </c>
      <c r="V50" s="18">
        <f>Market!$BL$27</f>
        <v>0</v>
      </c>
      <c r="W50" s="18"/>
      <c r="X50" s="20">
        <f>$V$50*$W$50</f>
        <v>0</v>
      </c>
      <c r="Y50" s="18">
        <f>Financial!$BL$27</f>
        <v>0</v>
      </c>
      <c r="Z50" s="18"/>
      <c r="AA50" s="20">
        <f>$Y$50*$Z$50</f>
        <v>0</v>
      </c>
      <c r="AB50" s="18">
        <f>Legislative!$BL$27</f>
        <v>0</v>
      </c>
      <c r="AC50" s="18"/>
      <c r="AD50" s="20">
        <f>$AB$50*$AC$50</f>
        <v>0</v>
      </c>
      <c r="AE50" s="8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</row>
    <row r="51" spans="1:238" ht="13.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8">
        <f>'Environment '!$BQ$29</f>
        <v>0</v>
      </c>
      <c r="L51" s="18"/>
      <c r="M51" s="18">
        <f>$K$51*$L$51</f>
        <v>0</v>
      </c>
      <c r="N51" s="8"/>
      <c r="O51" s="18">
        <f>Community!$BL$28</f>
        <v>0</v>
      </c>
      <c r="P51" s="20"/>
      <c r="Q51" s="20">
        <f>$O$51*$P$51</f>
        <v>0</v>
      </c>
      <c r="R51" s="8"/>
      <c r="S51" s="18">
        <f>Commercial!$BL$28</f>
        <v>0</v>
      </c>
      <c r="T51" s="20"/>
      <c r="U51" s="20">
        <f>$S$51*$T$51</f>
        <v>0</v>
      </c>
      <c r="V51" s="18">
        <f>Market!$BL$28</f>
        <v>0</v>
      </c>
      <c r="W51" s="18"/>
      <c r="X51" s="20">
        <f>$V$51*$W$51</f>
        <v>0</v>
      </c>
      <c r="Y51" s="18">
        <f>Financial!$BL$28</f>
        <v>0</v>
      </c>
      <c r="Z51" s="18"/>
      <c r="AA51" s="20">
        <f>$Y$51*$Z$51</f>
        <v>0</v>
      </c>
      <c r="AB51" s="18">
        <f>Legislative!$BL$28</f>
        <v>0</v>
      </c>
      <c r="AC51" s="18"/>
      <c r="AD51" s="20">
        <f>$AB$51*$AC$51</f>
        <v>0</v>
      </c>
      <c r="AE51" s="8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</row>
    <row r="52" spans="1:238" ht="13.5">
      <c r="A52" s="18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8"/>
      <c r="L52" s="18"/>
      <c r="M52" s="18">
        <f>SUM(M29:M51)</f>
        <v>12</v>
      </c>
      <c r="N52" s="8"/>
      <c r="O52" s="18"/>
      <c r="P52" s="20"/>
      <c r="Q52" s="20">
        <f>SUM(Q29:Q51)</f>
        <v>0</v>
      </c>
      <c r="R52" s="8"/>
      <c r="S52" s="18"/>
      <c r="T52" s="20"/>
      <c r="U52" s="20">
        <f>SUM(U29:U51)</f>
        <v>0</v>
      </c>
      <c r="V52" s="18"/>
      <c r="W52" s="18"/>
      <c r="X52" s="20">
        <f>SUM(X29:X51)</f>
        <v>0</v>
      </c>
      <c r="Y52" s="18"/>
      <c r="Z52" s="18"/>
      <c r="AA52" s="20">
        <f>SUM(AA29:AA51)</f>
        <v>0</v>
      </c>
      <c r="AB52" s="18"/>
      <c r="AC52" s="18"/>
      <c r="AD52" s="20">
        <f>SUM(AD29:AD51)</f>
        <v>0</v>
      </c>
      <c r="AE52" s="8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</row>
    <row r="53" spans="1:238" ht="13.5">
      <c r="A53" s="13" t="s">
        <v>23</v>
      </c>
      <c r="B53" s="5"/>
      <c r="C53" s="5"/>
      <c r="D53" s="5"/>
      <c r="E53" s="5"/>
      <c r="F53" s="5"/>
      <c r="G53" s="5"/>
      <c r="H53" s="5"/>
      <c r="I53" s="5"/>
      <c r="J53" s="5"/>
      <c r="K53" s="4"/>
      <c r="L53" s="4"/>
      <c r="M53" s="4"/>
      <c r="N53" s="8"/>
      <c r="O53" s="4"/>
      <c r="P53" s="9"/>
      <c r="Q53" s="9"/>
      <c r="R53" s="8"/>
      <c r="S53" s="4"/>
      <c r="T53" s="9"/>
      <c r="U53" s="9"/>
      <c r="V53" s="4"/>
      <c r="W53" s="4"/>
      <c r="X53" s="9"/>
      <c r="Y53" s="4"/>
      <c r="Z53" s="4"/>
      <c r="AA53" s="9"/>
      <c r="AB53" s="4"/>
      <c r="AC53" s="4"/>
      <c r="AD53" s="9"/>
      <c r="AE53" s="8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</row>
    <row r="54" spans="1:238" ht="13.5">
      <c r="A54" s="4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4">
        <f>'Environment '!$BQ$32</f>
        <v>4</v>
      </c>
      <c r="L54" s="4">
        <v>0</v>
      </c>
      <c r="M54" s="4">
        <f>$K$54*$L$54</f>
        <v>0</v>
      </c>
      <c r="N54" s="8"/>
      <c r="O54" s="4">
        <f>Community!$BL$31</f>
        <v>0</v>
      </c>
      <c r="P54" s="9"/>
      <c r="Q54" s="9">
        <f>$O$54*$P$54</f>
        <v>0</v>
      </c>
      <c r="R54" s="8"/>
      <c r="S54" s="4">
        <f>Commercial!$BL$31</f>
        <v>0</v>
      </c>
      <c r="T54" s="9"/>
      <c r="U54" s="9">
        <f>$S$54*$T$54</f>
        <v>0</v>
      </c>
      <c r="V54" s="4">
        <f>Market!$BL$31</f>
        <v>0</v>
      </c>
      <c r="W54" s="4"/>
      <c r="X54" s="9">
        <f>$V$54*$W$54</f>
        <v>0</v>
      </c>
      <c r="Y54" s="4">
        <f>Financial!$BL$31</f>
        <v>0</v>
      </c>
      <c r="Z54" s="4"/>
      <c r="AA54" s="9">
        <f>$Y$54*$Z$54</f>
        <v>0</v>
      </c>
      <c r="AB54" s="4">
        <f>Legislative!$BL$31</f>
        <v>0</v>
      </c>
      <c r="AC54" s="4"/>
      <c r="AD54" s="9">
        <f>$AB$54*$AC$54</f>
        <v>0</v>
      </c>
      <c r="AE54" s="8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</row>
    <row r="55" spans="1:238" ht="13.5">
      <c r="A55" s="4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4">
        <f>'Environment '!$BQ$33</f>
        <v>3</v>
      </c>
      <c r="L55" s="4">
        <v>0</v>
      </c>
      <c r="M55" s="4">
        <f>$K$55*$L$55</f>
        <v>0</v>
      </c>
      <c r="N55" s="8"/>
      <c r="O55" s="4">
        <f>Community!$BL$32</f>
        <v>0</v>
      </c>
      <c r="P55" s="9"/>
      <c r="Q55" s="9">
        <f>$O$55*$P$55</f>
        <v>0</v>
      </c>
      <c r="R55" s="8"/>
      <c r="S55" s="4">
        <f>Commercial!$BL$32</f>
        <v>0</v>
      </c>
      <c r="T55" s="9"/>
      <c r="U55" s="9">
        <f>$S$55*$T$55</f>
        <v>0</v>
      </c>
      <c r="V55" s="4">
        <f>Market!$BL$32</f>
        <v>0</v>
      </c>
      <c r="W55" s="4"/>
      <c r="X55" s="9">
        <f>$V$55*$W$55</f>
        <v>0</v>
      </c>
      <c r="Y55" s="4">
        <f>Financial!$BL$32</f>
        <v>0</v>
      </c>
      <c r="Z55" s="4"/>
      <c r="AA55" s="9">
        <f>$Y$55*$Z$55</f>
        <v>0</v>
      </c>
      <c r="AB55" s="4">
        <f>Legislative!$BL$32</f>
        <v>0</v>
      </c>
      <c r="AC55" s="4"/>
      <c r="AD55" s="9">
        <f>$AB$55*$AC$55</f>
        <v>0</v>
      </c>
      <c r="AE55" s="8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</row>
    <row r="56" spans="1:238" ht="13.5">
      <c r="A56" s="4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4">
        <f>'Environment '!$BQ$34</f>
        <v>3</v>
      </c>
      <c r="L56" s="4">
        <v>0</v>
      </c>
      <c r="M56" s="4">
        <f>$K$56*$L$56</f>
        <v>0</v>
      </c>
      <c r="N56" s="8"/>
      <c r="O56" s="4">
        <f>Community!$BL$33</f>
        <v>0</v>
      </c>
      <c r="P56" s="9"/>
      <c r="Q56" s="9">
        <f>$O$56*$P$56</f>
        <v>0</v>
      </c>
      <c r="R56" s="8"/>
      <c r="S56" s="4">
        <f>Commercial!$BL$33</f>
        <v>0</v>
      </c>
      <c r="T56" s="9"/>
      <c r="U56" s="9">
        <f>$S$56*$T$56</f>
        <v>0</v>
      </c>
      <c r="V56" s="4">
        <f>Market!$BL$33</f>
        <v>0</v>
      </c>
      <c r="W56" s="4"/>
      <c r="X56" s="9">
        <f>$V$56*$W$56</f>
        <v>0</v>
      </c>
      <c r="Y56" s="4">
        <f>Financial!$BL$33</f>
        <v>0</v>
      </c>
      <c r="Z56" s="4"/>
      <c r="AA56" s="9">
        <f>$Y$56*$Z$56</f>
        <v>0</v>
      </c>
      <c r="AB56" s="4">
        <f>Legislative!$BL$33</f>
        <v>0</v>
      </c>
      <c r="AC56" s="4"/>
      <c r="AD56" s="9">
        <f>$AB$56*$AC$56</f>
        <v>0</v>
      </c>
      <c r="AE56" s="8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ht="13.5">
      <c r="A57" s="4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4">
        <f>'Environment '!$BQ$35</f>
        <v>2</v>
      </c>
      <c r="L57" s="4">
        <v>0</v>
      </c>
      <c r="M57" s="4">
        <f>$K$57*$L$57</f>
        <v>0</v>
      </c>
      <c r="N57" s="8"/>
      <c r="O57" s="4">
        <f>Community!$BL$34</f>
        <v>0</v>
      </c>
      <c r="P57" s="9"/>
      <c r="Q57" s="9">
        <f>$O$57*$P$57</f>
        <v>0</v>
      </c>
      <c r="R57" s="8"/>
      <c r="S57" s="4">
        <f>Commercial!$BL$34</f>
        <v>0</v>
      </c>
      <c r="T57" s="9"/>
      <c r="U57" s="9">
        <f>$S$57*$T$57</f>
        <v>0</v>
      </c>
      <c r="V57" s="4">
        <f>Market!$BL$34</f>
        <v>0</v>
      </c>
      <c r="W57" s="4"/>
      <c r="X57" s="9">
        <f>$V$57*$W$57</f>
        <v>0</v>
      </c>
      <c r="Y57" s="4">
        <f>Financial!$BL$34</f>
        <v>0</v>
      </c>
      <c r="Z57" s="4"/>
      <c r="AA57" s="9">
        <f>$Y$57*$Z$57</f>
        <v>0</v>
      </c>
      <c r="AB57" s="4">
        <f>Legislative!$BL$34</f>
        <v>0</v>
      </c>
      <c r="AC57" s="4"/>
      <c r="AD57" s="9">
        <f>$AB$57*$AC$57</f>
        <v>0</v>
      </c>
      <c r="AE57" s="8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</row>
    <row r="58" spans="1:238" ht="13.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8">
        <f>'Environment '!$BQ$36</f>
        <v>0</v>
      </c>
      <c r="L58" s="18"/>
      <c r="M58" s="18">
        <f>$K$58*$L$58</f>
        <v>0</v>
      </c>
      <c r="N58" s="8"/>
      <c r="O58" s="18">
        <f>Community!$BL$35</f>
        <v>0</v>
      </c>
      <c r="P58" s="20"/>
      <c r="Q58" s="20">
        <f>$O$58*$P$58</f>
        <v>0</v>
      </c>
      <c r="R58" s="8"/>
      <c r="S58" s="18">
        <f>Commercial!$BL$35</f>
        <v>0</v>
      </c>
      <c r="T58" s="20"/>
      <c r="U58" s="20">
        <f>$S$58*$T$58</f>
        <v>0</v>
      </c>
      <c r="V58" s="18">
        <f>Market!$BL$35</f>
        <v>0</v>
      </c>
      <c r="W58" s="18"/>
      <c r="X58" s="20">
        <f>$V$58*$W$58</f>
        <v>0</v>
      </c>
      <c r="Y58" s="18">
        <f>Financial!$BL$35</f>
        <v>0</v>
      </c>
      <c r="Z58" s="18"/>
      <c r="AA58" s="20">
        <f>$Y$58*$Z$58</f>
        <v>0</v>
      </c>
      <c r="AB58" s="18">
        <f>Legislative!$BL$35</f>
        <v>0</v>
      </c>
      <c r="AC58" s="18"/>
      <c r="AD58" s="20">
        <f>$AB$58*$AC$58</f>
        <v>0</v>
      </c>
      <c r="AE58" s="8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</row>
    <row r="59" spans="1:238" ht="13.5">
      <c r="A59" s="18" t="s">
        <v>8</v>
      </c>
      <c r="B59" s="19"/>
      <c r="C59" s="19"/>
      <c r="D59" s="19"/>
      <c r="E59" s="19"/>
      <c r="F59" s="19"/>
      <c r="G59" s="19"/>
      <c r="H59" s="19"/>
      <c r="I59" s="19"/>
      <c r="J59" s="19"/>
      <c r="K59" s="18"/>
      <c r="L59" s="18"/>
      <c r="M59" s="18">
        <f>SUM(M54:M58)</f>
        <v>0</v>
      </c>
      <c r="N59" s="8"/>
      <c r="O59" s="18"/>
      <c r="P59" s="20"/>
      <c r="Q59" s="20">
        <f>SUM(Q54:Q58)</f>
        <v>0</v>
      </c>
      <c r="R59" s="8"/>
      <c r="S59" s="18"/>
      <c r="T59" s="20"/>
      <c r="U59" s="20">
        <f>SUM(U54:U58)</f>
        <v>0</v>
      </c>
      <c r="V59" s="18"/>
      <c r="W59" s="18"/>
      <c r="X59" s="20">
        <f>SUM(X54:X58)</f>
        <v>0</v>
      </c>
      <c r="Y59" s="18"/>
      <c r="Z59" s="18"/>
      <c r="AA59" s="20">
        <f>SUM(AA54:AA58)</f>
        <v>0</v>
      </c>
      <c r="AB59" s="18"/>
      <c r="AC59" s="18"/>
      <c r="AD59" s="20">
        <f>SUM(AD54:AD58)</f>
        <v>0</v>
      </c>
      <c r="AE59" s="8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ht="13.5">
      <c r="A60" s="13" t="s">
        <v>28</v>
      </c>
      <c r="B60" s="5"/>
      <c r="C60" s="5"/>
      <c r="D60" s="5"/>
      <c r="E60" s="5"/>
      <c r="F60" s="5"/>
      <c r="G60" s="5"/>
      <c r="H60" s="5"/>
      <c r="I60" s="5"/>
      <c r="J60" s="5"/>
      <c r="K60" s="4"/>
      <c r="L60" s="4"/>
      <c r="M60" s="4"/>
      <c r="N60" s="8"/>
      <c r="O60" s="4"/>
      <c r="P60" s="9"/>
      <c r="Q60" s="9"/>
      <c r="R60" s="8"/>
      <c r="S60" s="4"/>
      <c r="T60" s="9"/>
      <c r="U60" s="9"/>
      <c r="V60" s="4"/>
      <c r="W60" s="4"/>
      <c r="X60" s="9"/>
      <c r="Y60" s="4"/>
      <c r="Z60" s="4"/>
      <c r="AA60" s="9"/>
      <c r="AB60" s="4"/>
      <c r="AC60" s="4"/>
      <c r="AD60" s="9"/>
      <c r="AE60" s="8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</row>
    <row r="61" spans="1:238" ht="13.5">
      <c r="A61" s="4" t="s">
        <v>29</v>
      </c>
      <c r="B61" s="5"/>
      <c r="C61" s="5"/>
      <c r="D61" s="5"/>
      <c r="E61" s="5"/>
      <c r="F61" s="5"/>
      <c r="G61" s="5"/>
      <c r="H61" s="5"/>
      <c r="I61" s="5"/>
      <c r="J61" s="5"/>
      <c r="K61" s="4">
        <f>'Environment '!$BQ$39</f>
        <v>4</v>
      </c>
      <c r="L61" s="4"/>
      <c r="M61" s="4"/>
      <c r="N61" s="8"/>
      <c r="O61" s="4">
        <f>Community!$BL$38</f>
        <v>0</v>
      </c>
      <c r="P61" s="9"/>
      <c r="Q61" s="9"/>
      <c r="R61" s="8"/>
      <c r="S61" s="4">
        <f>Commercial!$BL$38</f>
        <v>0</v>
      </c>
      <c r="T61" s="9"/>
      <c r="U61" s="9"/>
      <c r="V61" s="4">
        <f>Market!$BL$38</f>
        <v>0</v>
      </c>
      <c r="W61" s="4"/>
      <c r="X61" s="9"/>
      <c r="Y61" s="4">
        <f>Financial!$BL$38</f>
        <v>0</v>
      </c>
      <c r="Z61" s="4"/>
      <c r="AA61" s="9"/>
      <c r="AB61" s="4">
        <f>Legislative!$BL$38</f>
        <v>0</v>
      </c>
      <c r="AC61" s="4"/>
      <c r="AD61" s="9"/>
      <c r="AE61" s="8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</row>
    <row r="62" spans="1:238" ht="13.5">
      <c r="A62" s="8"/>
      <c r="B62" s="3" t="s">
        <v>49</v>
      </c>
      <c r="C62" s="3"/>
      <c r="D62" s="3"/>
      <c r="E62" s="3"/>
      <c r="F62" s="3"/>
      <c r="G62" s="3"/>
      <c r="H62" s="3"/>
      <c r="I62" s="3"/>
      <c r="J62" s="3"/>
      <c r="K62" s="7"/>
      <c r="L62" s="8"/>
      <c r="M62" s="8"/>
      <c r="N62" s="10"/>
      <c r="O62" s="7"/>
      <c r="P62" s="8"/>
      <c r="Q62" s="8"/>
      <c r="R62" s="10"/>
      <c r="S62" s="7"/>
      <c r="T62" s="8"/>
      <c r="U62" s="8"/>
      <c r="V62" s="7"/>
      <c r="W62" s="8"/>
      <c r="X62" s="8"/>
      <c r="Y62" s="7"/>
      <c r="Z62" s="8"/>
      <c r="AA62" s="8"/>
      <c r="AB62" s="7"/>
      <c r="AC62" s="8"/>
      <c r="AD62" s="8"/>
      <c r="AE62" s="10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</row>
    <row r="63" spans="1:238" ht="13.5">
      <c r="A63" s="8"/>
      <c r="B63" s="3"/>
      <c r="C63" s="21" t="s">
        <v>74</v>
      </c>
      <c r="D63" s="3"/>
      <c r="E63" s="3"/>
      <c r="F63" s="3"/>
      <c r="G63" s="3"/>
      <c r="H63" s="3"/>
      <c r="I63" s="3"/>
      <c r="J63" s="3"/>
      <c r="K63" s="7"/>
      <c r="L63" s="8">
        <v>0</v>
      </c>
      <c r="M63" s="8">
        <f>$K$63*$L$63</f>
        <v>0</v>
      </c>
      <c r="N63" s="10"/>
      <c r="O63" s="7"/>
      <c r="P63" s="8"/>
      <c r="Q63" s="8">
        <f>$O$63*$P$63</f>
        <v>0</v>
      </c>
      <c r="R63" s="10"/>
      <c r="S63" s="7"/>
      <c r="T63" s="8"/>
      <c r="U63" s="8">
        <f>$S$63*$T$63</f>
        <v>0</v>
      </c>
      <c r="V63" s="7"/>
      <c r="W63" s="8"/>
      <c r="X63" s="8">
        <f>$V$63*$W$63</f>
        <v>0</v>
      </c>
      <c r="Y63" s="7"/>
      <c r="Z63" s="8"/>
      <c r="AA63" s="8">
        <f>$Y$63*$Z$63</f>
        <v>0</v>
      </c>
      <c r="AB63" s="7"/>
      <c r="AC63" s="8"/>
      <c r="AD63" s="8">
        <f>$AB$63*$AC$63</f>
        <v>0</v>
      </c>
      <c r="AE63" s="10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</row>
    <row r="64" spans="1:238" ht="13.5">
      <c r="A64" s="8"/>
      <c r="B64" s="3"/>
      <c r="C64" s="21" t="s">
        <v>75</v>
      </c>
      <c r="D64" s="3"/>
      <c r="E64" s="3"/>
      <c r="F64" s="3"/>
      <c r="G64" s="3"/>
      <c r="H64" s="3"/>
      <c r="I64" s="3"/>
      <c r="J64" s="3"/>
      <c r="K64" s="7"/>
      <c r="L64" s="8">
        <v>-1</v>
      </c>
      <c r="M64" s="8">
        <f>$K$64*$L$64</f>
        <v>0</v>
      </c>
      <c r="N64" s="10"/>
      <c r="O64" s="7"/>
      <c r="P64" s="8"/>
      <c r="Q64" s="8">
        <f>$O$64*$P$64</f>
        <v>0</v>
      </c>
      <c r="R64" s="10"/>
      <c r="S64" s="7"/>
      <c r="T64" s="8"/>
      <c r="U64" s="8">
        <f>$S$64*$T$64</f>
        <v>0</v>
      </c>
      <c r="V64" s="7"/>
      <c r="W64" s="8"/>
      <c r="X64" s="8">
        <f>$V$64*$W$64</f>
        <v>0</v>
      </c>
      <c r="Y64" s="7"/>
      <c r="Z64" s="8"/>
      <c r="AA64" s="8">
        <f>$Y$64*$Z$64</f>
        <v>0</v>
      </c>
      <c r="AB64" s="7"/>
      <c r="AC64" s="8"/>
      <c r="AD64" s="8">
        <f>$AB$64*$AC$64</f>
        <v>0</v>
      </c>
      <c r="AE64" s="10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</row>
    <row r="65" spans="1:238" ht="13.5">
      <c r="A65" s="8"/>
      <c r="B65" s="3"/>
      <c r="C65" s="21" t="s">
        <v>76</v>
      </c>
      <c r="D65" s="3"/>
      <c r="E65" s="3"/>
      <c r="F65" s="3"/>
      <c r="G65" s="3"/>
      <c r="H65" s="3"/>
      <c r="I65" s="3"/>
      <c r="J65" s="3"/>
      <c r="K65" s="7">
        <v>4</v>
      </c>
      <c r="L65" s="8">
        <v>-2</v>
      </c>
      <c r="M65" s="8">
        <f>$K$65*$L$65</f>
        <v>-8</v>
      </c>
      <c r="N65" s="10"/>
      <c r="O65" s="7"/>
      <c r="P65" s="8"/>
      <c r="Q65" s="8">
        <f>$O$65*$P$65</f>
        <v>0</v>
      </c>
      <c r="R65" s="10"/>
      <c r="S65" s="7"/>
      <c r="T65" s="8"/>
      <c r="U65" s="8">
        <f>$S$65*$T$65</f>
        <v>0</v>
      </c>
      <c r="V65" s="7"/>
      <c r="W65" s="8"/>
      <c r="X65" s="8">
        <f>$V$65*$W$65</f>
        <v>0</v>
      </c>
      <c r="Y65" s="7"/>
      <c r="Z65" s="8"/>
      <c r="AA65" s="8">
        <f>$Y$65*$Z$65</f>
        <v>0</v>
      </c>
      <c r="AB65" s="7"/>
      <c r="AC65" s="8"/>
      <c r="AD65" s="8">
        <f>$AB$65*$AC$65</f>
        <v>0</v>
      </c>
      <c r="AE65" s="10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</row>
    <row r="66" spans="1:238" ht="13.5">
      <c r="A66" s="8"/>
      <c r="B66" s="3"/>
      <c r="C66" s="21" t="s">
        <v>77</v>
      </c>
      <c r="D66" s="3"/>
      <c r="E66" s="3"/>
      <c r="F66" s="3"/>
      <c r="G66" s="3"/>
      <c r="H66" s="3"/>
      <c r="I66" s="3"/>
      <c r="J66" s="3"/>
      <c r="K66" s="7"/>
      <c r="L66" s="8">
        <v>-3</v>
      </c>
      <c r="M66" s="8">
        <f>$K$66*$L$66</f>
        <v>0</v>
      </c>
      <c r="N66" s="10"/>
      <c r="O66" s="7"/>
      <c r="P66" s="8"/>
      <c r="Q66" s="8">
        <f>$O$66*$P$66</f>
        <v>0</v>
      </c>
      <c r="R66" s="10"/>
      <c r="S66" s="7"/>
      <c r="T66" s="8"/>
      <c r="U66" s="8">
        <f>$S$66*$T$66</f>
        <v>0</v>
      </c>
      <c r="V66" s="7"/>
      <c r="W66" s="8"/>
      <c r="X66" s="8">
        <f>$V$66*$W$66</f>
        <v>0</v>
      </c>
      <c r="Y66" s="7"/>
      <c r="Z66" s="8"/>
      <c r="AA66" s="8">
        <f>$Y$66*$Z$66</f>
        <v>0</v>
      </c>
      <c r="AB66" s="7"/>
      <c r="AC66" s="8"/>
      <c r="AD66" s="8">
        <f>$AB$66*$AC$66</f>
        <v>0</v>
      </c>
      <c r="AE66" s="10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</row>
    <row r="67" spans="1:238" ht="13.5">
      <c r="A67" s="8"/>
      <c r="B67" s="3"/>
      <c r="C67" s="21" t="s">
        <v>78</v>
      </c>
      <c r="D67" s="3"/>
      <c r="E67" s="3"/>
      <c r="F67" s="3"/>
      <c r="G67" s="3"/>
      <c r="H67" s="3"/>
      <c r="I67" s="3"/>
      <c r="J67" s="3"/>
      <c r="K67" s="7"/>
      <c r="L67" s="8">
        <v>-4</v>
      </c>
      <c r="M67" s="8">
        <f>$K$67*$L$67</f>
        <v>0</v>
      </c>
      <c r="N67" s="10"/>
      <c r="O67" s="7"/>
      <c r="P67" s="8"/>
      <c r="Q67" s="8">
        <f>$O$67*$P$67</f>
        <v>0</v>
      </c>
      <c r="R67" s="10"/>
      <c r="S67" s="7"/>
      <c r="T67" s="8"/>
      <c r="U67" s="8">
        <f>$S$67*$T$67</f>
        <v>0</v>
      </c>
      <c r="V67" s="7"/>
      <c r="W67" s="8"/>
      <c r="X67" s="8">
        <f>$V$67*$W$67</f>
        <v>0</v>
      </c>
      <c r="Y67" s="7"/>
      <c r="Z67" s="8"/>
      <c r="AA67" s="8">
        <f>$Y$67*$Z$67</f>
        <v>0</v>
      </c>
      <c r="AB67" s="7"/>
      <c r="AC67" s="8"/>
      <c r="AD67" s="8">
        <f>$AB$67*$AC$67</f>
        <v>0</v>
      </c>
      <c r="AE67" s="10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</row>
    <row r="68" spans="1:238" ht="13.5">
      <c r="A68" s="8"/>
      <c r="B68" s="3" t="s">
        <v>50</v>
      </c>
      <c r="C68" s="3"/>
      <c r="D68" s="3"/>
      <c r="E68" s="3"/>
      <c r="F68" s="3"/>
      <c r="G68" s="3"/>
      <c r="H68" s="3"/>
      <c r="I68" s="3"/>
      <c r="J68" s="3"/>
      <c r="K68" s="7"/>
      <c r="L68" s="8"/>
      <c r="M68" s="8"/>
      <c r="N68" s="10"/>
      <c r="O68" s="7"/>
      <c r="P68" s="8"/>
      <c r="Q68" s="8"/>
      <c r="R68" s="10"/>
      <c r="S68" s="7"/>
      <c r="T68" s="8"/>
      <c r="U68" s="8"/>
      <c r="V68" s="7"/>
      <c r="W68" s="8"/>
      <c r="X68" s="8"/>
      <c r="Y68" s="7"/>
      <c r="Z68" s="8"/>
      <c r="AA68" s="8"/>
      <c r="AB68" s="7"/>
      <c r="AC68" s="8"/>
      <c r="AD68" s="8"/>
      <c r="AE68" s="10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</row>
    <row r="69" spans="1:238" ht="13.5">
      <c r="A69" s="8"/>
      <c r="B69" s="3"/>
      <c r="C69" s="22" t="s">
        <v>79</v>
      </c>
      <c r="D69" s="3"/>
      <c r="E69" s="3"/>
      <c r="F69" s="3"/>
      <c r="G69" s="3"/>
      <c r="H69" s="3"/>
      <c r="I69" s="3"/>
      <c r="J69" s="3"/>
      <c r="K69" s="7">
        <v>4</v>
      </c>
      <c r="L69" s="8">
        <v>3</v>
      </c>
      <c r="M69" s="8">
        <f>$K$69*$L$69</f>
        <v>12</v>
      </c>
      <c r="N69" s="10"/>
      <c r="O69" s="7"/>
      <c r="P69" s="8"/>
      <c r="Q69" s="8">
        <f>$O$69*$P$69</f>
        <v>0</v>
      </c>
      <c r="R69" s="10"/>
      <c r="S69" s="7"/>
      <c r="T69" s="8"/>
      <c r="U69" s="8">
        <f>$S$69*$T$69</f>
        <v>0</v>
      </c>
      <c r="V69" s="7"/>
      <c r="W69" s="8"/>
      <c r="X69" s="8">
        <f>$V$69*$W$69</f>
        <v>0</v>
      </c>
      <c r="Y69" s="7"/>
      <c r="Z69" s="8"/>
      <c r="AA69" s="8">
        <f>$Y$69*$Z$69</f>
        <v>0</v>
      </c>
      <c r="AB69" s="7"/>
      <c r="AC69" s="8"/>
      <c r="AD69" s="8">
        <f>$AB$69*$AC$69</f>
        <v>0</v>
      </c>
      <c r="AE69" s="10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</row>
    <row r="70" spans="1:238" ht="13.5">
      <c r="A70" s="8"/>
      <c r="B70" s="3"/>
      <c r="C70" s="22" t="s">
        <v>80</v>
      </c>
      <c r="D70" s="3"/>
      <c r="E70" s="3"/>
      <c r="F70" s="3"/>
      <c r="G70" s="3"/>
      <c r="H70" s="3"/>
      <c r="I70" s="3"/>
      <c r="J70" s="3"/>
      <c r="K70" s="7"/>
      <c r="L70" s="8">
        <v>-1</v>
      </c>
      <c r="M70" s="8">
        <f>$K$70*$L$70</f>
        <v>0</v>
      </c>
      <c r="N70" s="10"/>
      <c r="O70" s="7"/>
      <c r="P70" s="8"/>
      <c r="Q70" s="8">
        <f>$O$70*$P$70</f>
        <v>0</v>
      </c>
      <c r="R70" s="10"/>
      <c r="S70" s="7"/>
      <c r="T70" s="8"/>
      <c r="U70" s="8">
        <f>$S$70*$T$70</f>
        <v>0</v>
      </c>
      <c r="V70" s="7"/>
      <c r="W70" s="8"/>
      <c r="X70" s="8">
        <f>$V$70*$W$70</f>
        <v>0</v>
      </c>
      <c r="Y70" s="7"/>
      <c r="Z70" s="8"/>
      <c r="AA70" s="8">
        <f>$Y$70*$Z$70</f>
        <v>0</v>
      </c>
      <c r="AB70" s="7"/>
      <c r="AC70" s="8"/>
      <c r="AD70" s="8">
        <f>$AB$70*$AC$70</f>
        <v>0</v>
      </c>
      <c r="AE70" s="10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</row>
    <row r="71" spans="1:238" ht="13.5">
      <c r="A71" s="8"/>
      <c r="B71" s="3"/>
      <c r="C71" s="22" t="s">
        <v>81</v>
      </c>
      <c r="D71" s="3"/>
      <c r="E71" s="3"/>
      <c r="F71" s="3"/>
      <c r="G71" s="3"/>
      <c r="H71" s="3"/>
      <c r="I71" s="3"/>
      <c r="J71" s="3"/>
      <c r="K71" s="7"/>
      <c r="L71" s="8">
        <v>-2</v>
      </c>
      <c r="M71" s="8">
        <f>$K$71*$L$71</f>
        <v>0</v>
      </c>
      <c r="N71" s="10"/>
      <c r="O71" s="7"/>
      <c r="P71" s="8"/>
      <c r="Q71" s="8">
        <f>$O$71*$P$71</f>
        <v>0</v>
      </c>
      <c r="R71" s="10"/>
      <c r="S71" s="7"/>
      <c r="T71" s="8"/>
      <c r="U71" s="8">
        <f>$S$71*$T$71</f>
        <v>0</v>
      </c>
      <c r="V71" s="7"/>
      <c r="W71" s="8"/>
      <c r="X71" s="8">
        <f>$V$71*$W$71</f>
        <v>0</v>
      </c>
      <c r="Y71" s="7"/>
      <c r="Z71" s="8"/>
      <c r="AA71" s="8">
        <f>$Y$71*$Z$71</f>
        <v>0</v>
      </c>
      <c r="AB71" s="7"/>
      <c r="AC71" s="8"/>
      <c r="AD71" s="8">
        <f>$AB$71*$AC$71</f>
        <v>0</v>
      </c>
      <c r="AE71" s="10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</row>
    <row r="72" spans="1:238" ht="13.5">
      <c r="A72" s="8"/>
      <c r="B72" s="3"/>
      <c r="C72" s="22" t="s">
        <v>82</v>
      </c>
      <c r="D72" s="3"/>
      <c r="E72" s="3"/>
      <c r="F72" s="3"/>
      <c r="G72" s="3"/>
      <c r="H72" s="3"/>
      <c r="I72" s="3"/>
      <c r="J72" s="3"/>
      <c r="K72" s="7"/>
      <c r="L72" s="8">
        <v>-3</v>
      </c>
      <c r="M72" s="8">
        <f>$K$72*$L$72</f>
        <v>0</v>
      </c>
      <c r="N72" s="10"/>
      <c r="O72" s="7"/>
      <c r="P72" s="8"/>
      <c r="Q72" s="8">
        <f>$O$72*$P$72</f>
        <v>0</v>
      </c>
      <c r="R72" s="10"/>
      <c r="S72" s="7"/>
      <c r="T72" s="8"/>
      <c r="U72" s="8">
        <f>$S$72*$T$72</f>
        <v>0</v>
      </c>
      <c r="V72" s="7"/>
      <c r="W72" s="8"/>
      <c r="X72" s="8">
        <f>$V$72*$W$72</f>
        <v>0</v>
      </c>
      <c r="Y72" s="7"/>
      <c r="Z72" s="8"/>
      <c r="AA72" s="8">
        <f>$Y$72*$Z$72</f>
        <v>0</v>
      </c>
      <c r="AB72" s="7"/>
      <c r="AC72" s="8"/>
      <c r="AD72" s="8">
        <f>$AB$72*$AC$72</f>
        <v>0</v>
      </c>
      <c r="AE72" s="10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</row>
    <row r="73" spans="1:238" ht="13.5">
      <c r="A73" s="8"/>
      <c r="B73" s="3"/>
      <c r="C73" s="22" t="s">
        <v>83</v>
      </c>
      <c r="D73" s="3"/>
      <c r="E73" s="3"/>
      <c r="F73" s="3"/>
      <c r="G73" s="3"/>
      <c r="H73" s="3"/>
      <c r="I73" s="3"/>
      <c r="J73" s="3"/>
      <c r="K73" s="7"/>
      <c r="L73" s="8">
        <v>-4</v>
      </c>
      <c r="M73" s="8">
        <f>$K$73*$L$73</f>
        <v>0</v>
      </c>
      <c r="N73" s="10"/>
      <c r="O73" s="7"/>
      <c r="P73" s="8"/>
      <c r="Q73" s="8">
        <f>$O$73*$P$73</f>
        <v>0</v>
      </c>
      <c r="R73" s="10"/>
      <c r="S73" s="7"/>
      <c r="T73" s="8"/>
      <c r="U73" s="8">
        <f>$S$73*$T$73</f>
        <v>0</v>
      </c>
      <c r="V73" s="7"/>
      <c r="W73" s="8"/>
      <c r="X73" s="8">
        <f>$V$73*$W$73</f>
        <v>0</v>
      </c>
      <c r="Y73" s="7"/>
      <c r="Z73" s="8"/>
      <c r="AA73" s="8">
        <f>$Y$73*$Z$73</f>
        <v>0</v>
      </c>
      <c r="AB73" s="7"/>
      <c r="AC73" s="8"/>
      <c r="AD73" s="8">
        <f>$AB$73*$AC$73</f>
        <v>0</v>
      </c>
      <c r="AE73" s="10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</row>
    <row r="74" spans="1:238" ht="13.5">
      <c r="A74" s="4" t="s">
        <v>30</v>
      </c>
      <c r="B74" s="5"/>
      <c r="C74" s="5"/>
      <c r="D74" s="5"/>
      <c r="E74" s="5"/>
      <c r="F74" s="5"/>
      <c r="G74" s="5"/>
      <c r="H74" s="5"/>
      <c r="I74" s="5"/>
      <c r="J74" s="5"/>
      <c r="K74" s="4">
        <f>'Environment '!$BQ$40</f>
        <v>2</v>
      </c>
      <c r="L74" s="4">
        <v>-1</v>
      </c>
      <c r="M74" s="4">
        <f>$K$74*$L$74</f>
        <v>-2</v>
      </c>
      <c r="N74" s="8"/>
      <c r="O74" s="4">
        <f>Community!$BL$39</f>
        <v>0</v>
      </c>
      <c r="P74" s="9"/>
      <c r="Q74" s="9">
        <f>$O$74*$P$74</f>
        <v>0</v>
      </c>
      <c r="R74" s="8"/>
      <c r="S74" s="4">
        <f>Commercial!$BL$39</f>
        <v>0</v>
      </c>
      <c r="T74" s="9"/>
      <c r="U74" s="9">
        <f>$S$74*$T$74</f>
        <v>0</v>
      </c>
      <c r="V74" s="4">
        <f>Market!$BL$39</f>
        <v>0</v>
      </c>
      <c r="W74" s="4"/>
      <c r="X74" s="9">
        <f>$V$74*$W$74</f>
        <v>0</v>
      </c>
      <c r="Y74" s="4">
        <f>Financial!$BL$39</f>
        <v>0</v>
      </c>
      <c r="Z74" s="4"/>
      <c r="AA74" s="9">
        <f>$Y$74*$Z$74</f>
        <v>0</v>
      </c>
      <c r="AB74" s="4">
        <f>Legislative!$BL$39</f>
        <v>0</v>
      </c>
      <c r="AC74" s="4"/>
      <c r="AD74" s="9">
        <f>$AB$74*$AC$74</f>
        <v>0</v>
      </c>
      <c r="AE74" s="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</row>
    <row r="75" spans="1:238" ht="13.5">
      <c r="A75" s="4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4">
        <f>'Environment '!$BQ$41</f>
        <v>5</v>
      </c>
      <c r="L75" s="4"/>
      <c r="M75" s="4"/>
      <c r="N75" s="8"/>
      <c r="O75" s="4">
        <f>Community!$BL$40</f>
        <v>0</v>
      </c>
      <c r="P75" s="9"/>
      <c r="Q75" s="9"/>
      <c r="R75" s="8"/>
      <c r="S75" s="4">
        <f>Commercial!$BL$40</f>
        <v>0</v>
      </c>
      <c r="T75" s="9"/>
      <c r="U75" s="9"/>
      <c r="V75" s="4">
        <f>Market!$BL$40</f>
        <v>0</v>
      </c>
      <c r="W75" s="4"/>
      <c r="X75" s="9"/>
      <c r="Y75" s="4">
        <f>Financial!$BL$40</f>
        <v>0</v>
      </c>
      <c r="Z75" s="4"/>
      <c r="AA75" s="9"/>
      <c r="AB75" s="4">
        <f>Legislative!$BL$40</f>
        <v>0</v>
      </c>
      <c r="AC75" s="4"/>
      <c r="AD75" s="9"/>
      <c r="AE75" s="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</row>
    <row r="76" spans="1:238" ht="13.5">
      <c r="A76" s="7"/>
      <c r="B76" s="3" t="s">
        <v>51</v>
      </c>
      <c r="C76" s="3"/>
      <c r="D76" s="3"/>
      <c r="E76" s="3"/>
      <c r="K76" s="8"/>
      <c r="L76" s="8"/>
      <c r="M76" s="8"/>
      <c r="N76" s="10"/>
      <c r="O76" s="7"/>
      <c r="P76" s="8"/>
      <c r="Q76" s="8"/>
      <c r="R76" s="10"/>
      <c r="S76" s="7"/>
      <c r="T76" s="8"/>
      <c r="U76" s="8"/>
      <c r="V76" s="7"/>
      <c r="W76" s="8"/>
      <c r="X76" s="8"/>
      <c r="Y76" s="7"/>
      <c r="Z76" s="8"/>
      <c r="AA76" s="8"/>
      <c r="AB76" s="7"/>
      <c r="AC76" s="8"/>
      <c r="AD76" s="8"/>
      <c r="AE76" s="10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</row>
    <row r="77" spans="1:238" ht="13.5">
      <c r="A77" s="7"/>
      <c r="B77" s="3"/>
      <c r="C77" s="3" t="s">
        <v>60</v>
      </c>
      <c r="D77" s="3"/>
      <c r="E77" s="3"/>
      <c r="K77" s="8"/>
      <c r="L77" s="8"/>
      <c r="M77" s="8"/>
      <c r="N77" s="10"/>
      <c r="O77" s="7"/>
      <c r="P77" s="8"/>
      <c r="Q77" s="8"/>
      <c r="R77" s="10"/>
      <c r="S77" s="7"/>
      <c r="T77" s="8"/>
      <c r="U77" s="8"/>
      <c r="V77" s="7"/>
      <c r="W77" s="8"/>
      <c r="X77" s="8"/>
      <c r="Y77" s="7"/>
      <c r="Z77" s="8"/>
      <c r="AA77" s="8"/>
      <c r="AB77" s="7"/>
      <c r="AC77" s="8"/>
      <c r="AD77" s="8"/>
      <c r="AE77" s="10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</row>
    <row r="78" spans="1:238" ht="13.5">
      <c r="A78" s="7"/>
      <c r="B78" s="3"/>
      <c r="C78" s="3"/>
      <c r="D78" s="22" t="s">
        <v>89</v>
      </c>
      <c r="E78" s="3"/>
      <c r="K78" s="8">
        <v>5</v>
      </c>
      <c r="L78" s="8">
        <v>0</v>
      </c>
      <c r="M78" s="8">
        <f>$K$78*$L$78</f>
        <v>0</v>
      </c>
      <c r="N78" s="10"/>
      <c r="O78" s="7"/>
      <c r="P78" s="8"/>
      <c r="Q78" s="8">
        <f>$O$78*$P$78</f>
        <v>0</v>
      </c>
      <c r="R78" s="10"/>
      <c r="S78" s="7"/>
      <c r="T78" s="8"/>
      <c r="U78" s="8">
        <f>$S$78*$T$78</f>
        <v>0</v>
      </c>
      <c r="V78" s="7"/>
      <c r="W78" s="8"/>
      <c r="X78" s="8">
        <f>$V$78*$W$78</f>
        <v>0</v>
      </c>
      <c r="Y78" s="7"/>
      <c r="Z78" s="8"/>
      <c r="AA78" s="8">
        <f>$Y$78*$Z$78</f>
        <v>0</v>
      </c>
      <c r="AB78" s="7"/>
      <c r="AC78" s="8"/>
      <c r="AD78" s="8">
        <f>$AB$78*$AC$78</f>
        <v>0</v>
      </c>
      <c r="AE78" s="10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</row>
    <row r="79" spans="1:238" ht="13.5">
      <c r="A79" s="7"/>
      <c r="B79" s="3"/>
      <c r="C79" s="3"/>
      <c r="D79" s="22" t="s">
        <v>90</v>
      </c>
      <c r="E79" s="3"/>
      <c r="K79" s="8"/>
      <c r="L79" s="8">
        <v>-1</v>
      </c>
      <c r="M79" s="8">
        <f>$K$79*$L$79</f>
        <v>0</v>
      </c>
      <c r="N79" s="10"/>
      <c r="O79" s="7"/>
      <c r="P79" s="8"/>
      <c r="Q79" s="8">
        <f>$O$79*$P$79</f>
        <v>0</v>
      </c>
      <c r="R79" s="10"/>
      <c r="S79" s="7"/>
      <c r="T79" s="8"/>
      <c r="U79" s="8">
        <f>$S$79*$T$79</f>
        <v>0</v>
      </c>
      <c r="V79" s="7"/>
      <c r="W79" s="8"/>
      <c r="X79" s="8">
        <f>$V$79*$W$79</f>
        <v>0</v>
      </c>
      <c r="Y79" s="7"/>
      <c r="Z79" s="8"/>
      <c r="AA79" s="8">
        <f>$Y$79*$Z$79</f>
        <v>0</v>
      </c>
      <c r="AB79" s="7"/>
      <c r="AC79" s="8"/>
      <c r="AD79" s="8">
        <f>$AB$79*$AC$79</f>
        <v>0</v>
      </c>
      <c r="AE79" s="10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</row>
    <row r="80" spans="1:238" ht="13.5">
      <c r="A80" s="7"/>
      <c r="B80" s="3"/>
      <c r="C80" s="3"/>
      <c r="D80" s="22" t="s">
        <v>91</v>
      </c>
      <c r="E80" s="3"/>
      <c r="K80" s="8"/>
      <c r="L80" s="8">
        <v>-2</v>
      </c>
      <c r="M80" s="8">
        <f>$K$80*$L$80</f>
        <v>0</v>
      </c>
      <c r="N80" s="10"/>
      <c r="O80" s="7"/>
      <c r="P80" s="8"/>
      <c r="Q80" s="8">
        <f>$O$80*$P$80</f>
        <v>0</v>
      </c>
      <c r="R80" s="10"/>
      <c r="S80" s="7"/>
      <c r="T80" s="8"/>
      <c r="U80" s="8">
        <f>$S$80*$T$80</f>
        <v>0</v>
      </c>
      <c r="V80" s="7"/>
      <c r="W80" s="8"/>
      <c r="X80" s="8">
        <f>$V$80*$W$80</f>
        <v>0</v>
      </c>
      <c r="Y80" s="7"/>
      <c r="Z80" s="8"/>
      <c r="AA80" s="8">
        <f>$Y$80*$Z$80</f>
        <v>0</v>
      </c>
      <c r="AB80" s="7"/>
      <c r="AC80" s="8"/>
      <c r="AD80" s="8">
        <f>$AB$80*$AC$80</f>
        <v>0</v>
      </c>
      <c r="AE80" s="10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</row>
    <row r="81" spans="1:238" ht="13.5">
      <c r="A81" s="7"/>
      <c r="B81" s="3"/>
      <c r="C81" s="3"/>
      <c r="D81" s="22" t="s">
        <v>92</v>
      </c>
      <c r="E81" s="3"/>
      <c r="K81" s="8"/>
      <c r="L81" s="8">
        <v>-3</v>
      </c>
      <c r="M81" s="8">
        <f>$K$81*$L$81</f>
        <v>0</v>
      </c>
      <c r="N81" s="10"/>
      <c r="O81" s="7"/>
      <c r="P81" s="8"/>
      <c r="Q81" s="8">
        <f>$O$81*$P$81</f>
        <v>0</v>
      </c>
      <c r="R81" s="10"/>
      <c r="S81" s="7"/>
      <c r="T81" s="8"/>
      <c r="U81" s="8">
        <f>$S$81*$T$81</f>
        <v>0</v>
      </c>
      <c r="V81" s="7"/>
      <c r="W81" s="8"/>
      <c r="X81" s="8">
        <f>$V$81*$W$81</f>
        <v>0</v>
      </c>
      <c r="Y81" s="7"/>
      <c r="Z81" s="8"/>
      <c r="AA81" s="8">
        <f>$Y$81*$Z$81</f>
        <v>0</v>
      </c>
      <c r="AB81" s="7"/>
      <c r="AC81" s="8"/>
      <c r="AD81" s="8">
        <f>$AB$81*$AC$81</f>
        <v>0</v>
      </c>
      <c r="AE81" s="10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</row>
    <row r="82" spans="1:238" ht="13.5">
      <c r="A82" s="7"/>
      <c r="B82" s="3"/>
      <c r="C82" s="3"/>
      <c r="D82" s="22" t="s">
        <v>93</v>
      </c>
      <c r="E82" s="3"/>
      <c r="K82" s="8"/>
      <c r="L82" s="8">
        <v>-4</v>
      </c>
      <c r="M82" s="8">
        <f>$K$82*$L$82</f>
        <v>0</v>
      </c>
      <c r="N82" s="10"/>
      <c r="O82" s="7"/>
      <c r="P82" s="8"/>
      <c r="Q82" s="8">
        <f>$O$82*$P$82</f>
        <v>0</v>
      </c>
      <c r="R82" s="10"/>
      <c r="S82" s="7"/>
      <c r="T82" s="8"/>
      <c r="U82" s="8">
        <f>$S$82*$T$82</f>
        <v>0</v>
      </c>
      <c r="V82" s="7"/>
      <c r="W82" s="8"/>
      <c r="X82" s="8">
        <f>$V$82*$W$82</f>
        <v>0</v>
      </c>
      <c r="Y82" s="7"/>
      <c r="Z82" s="8"/>
      <c r="AA82" s="8">
        <f>$Y$82*$Z$82</f>
        <v>0</v>
      </c>
      <c r="AB82" s="7"/>
      <c r="AC82" s="8"/>
      <c r="AD82" s="8">
        <f>$AB$82*$AC$82</f>
        <v>0</v>
      </c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</row>
    <row r="83" spans="1:238" ht="13.5">
      <c r="A83" s="7"/>
      <c r="B83" s="3"/>
      <c r="C83" s="3" t="s">
        <v>59</v>
      </c>
      <c r="D83" s="3"/>
      <c r="E83" s="3"/>
      <c r="K83" s="8"/>
      <c r="L83" s="8"/>
      <c r="M83" s="8"/>
      <c r="N83" s="10"/>
      <c r="O83" s="7"/>
      <c r="P83" s="8"/>
      <c r="Q83" s="8"/>
      <c r="R83" s="10"/>
      <c r="S83" s="7"/>
      <c r="T83" s="8"/>
      <c r="U83" s="8"/>
      <c r="V83" s="7"/>
      <c r="W83" s="8"/>
      <c r="X83" s="8"/>
      <c r="Y83" s="7"/>
      <c r="Z83" s="8"/>
      <c r="AA83" s="8"/>
      <c r="AB83" s="7"/>
      <c r="AC83" s="8"/>
      <c r="AD83" s="8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</row>
    <row r="84" spans="1:238" ht="13.5">
      <c r="A84" s="7"/>
      <c r="B84" s="3"/>
      <c r="C84" s="3"/>
      <c r="D84" s="22" t="s">
        <v>84</v>
      </c>
      <c r="E84" s="3"/>
      <c r="K84" s="8">
        <v>5</v>
      </c>
      <c r="L84" s="8">
        <v>0</v>
      </c>
      <c r="M84" s="8">
        <f>$K$84*$L$84</f>
        <v>0</v>
      </c>
      <c r="N84" s="10"/>
      <c r="O84" s="7"/>
      <c r="P84" s="8"/>
      <c r="Q84" s="8">
        <f>$O$84*$P$84</f>
        <v>0</v>
      </c>
      <c r="R84" s="10"/>
      <c r="S84" s="7"/>
      <c r="T84" s="8"/>
      <c r="U84" s="8">
        <f>$S$84*$T$84</f>
        <v>0</v>
      </c>
      <c r="V84" s="7"/>
      <c r="W84" s="8"/>
      <c r="X84" s="8">
        <f>$V$84*$W$84</f>
        <v>0</v>
      </c>
      <c r="Y84" s="7"/>
      <c r="Z84" s="8"/>
      <c r="AA84" s="8">
        <f>$Y$84*$Z$84</f>
        <v>0</v>
      </c>
      <c r="AB84" s="7"/>
      <c r="AC84" s="8"/>
      <c r="AD84" s="8">
        <f>$AB$84*$AC$84</f>
        <v>0</v>
      </c>
      <c r="AE84" s="10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</row>
    <row r="85" spans="1:238" ht="13.5">
      <c r="A85" s="7"/>
      <c r="B85" s="3"/>
      <c r="C85" s="3"/>
      <c r="D85" s="22" t="s">
        <v>85</v>
      </c>
      <c r="E85" s="3"/>
      <c r="K85" s="8"/>
      <c r="L85" s="8">
        <v>-1</v>
      </c>
      <c r="M85" s="8">
        <f>$K$85*$L$85</f>
        <v>0</v>
      </c>
      <c r="N85" s="10"/>
      <c r="O85" s="7"/>
      <c r="P85" s="8"/>
      <c r="Q85" s="8">
        <f>$O$85*$P$85</f>
        <v>0</v>
      </c>
      <c r="R85" s="10"/>
      <c r="S85" s="7"/>
      <c r="T85" s="8"/>
      <c r="U85" s="8">
        <f>$S$85*$T$85</f>
        <v>0</v>
      </c>
      <c r="V85" s="7"/>
      <c r="W85" s="8"/>
      <c r="X85" s="8">
        <f>$V$85*$W$85</f>
        <v>0</v>
      </c>
      <c r="Y85" s="7"/>
      <c r="Z85" s="8"/>
      <c r="AA85" s="8">
        <f>$Y$85*$Z$85</f>
        <v>0</v>
      </c>
      <c r="AB85" s="7"/>
      <c r="AC85" s="8"/>
      <c r="AD85" s="8">
        <f>$AB$85*$AC$85</f>
        <v>0</v>
      </c>
      <c r="AE85" s="10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</row>
    <row r="86" spans="1:238" ht="13.5">
      <c r="A86" s="7"/>
      <c r="B86" s="3"/>
      <c r="C86" s="3"/>
      <c r="D86" s="22" t="s">
        <v>86</v>
      </c>
      <c r="E86" s="3"/>
      <c r="K86" s="8"/>
      <c r="L86" s="8">
        <v>-2</v>
      </c>
      <c r="M86" s="8">
        <f>$K$86*$L$86</f>
        <v>0</v>
      </c>
      <c r="N86" s="10"/>
      <c r="O86" s="7"/>
      <c r="P86" s="8"/>
      <c r="Q86" s="8">
        <f>$O$86*$P$86</f>
        <v>0</v>
      </c>
      <c r="R86" s="10"/>
      <c r="S86" s="7"/>
      <c r="T86" s="8"/>
      <c r="U86" s="8">
        <f>$S$86*$T$86</f>
        <v>0</v>
      </c>
      <c r="V86" s="7"/>
      <c r="W86" s="8"/>
      <c r="X86" s="8">
        <f>$V$86*$W$86</f>
        <v>0</v>
      </c>
      <c r="Y86" s="7"/>
      <c r="Z86" s="8"/>
      <c r="AA86" s="8">
        <f>$Y$86*$Z$86</f>
        <v>0</v>
      </c>
      <c r="AB86" s="7"/>
      <c r="AC86" s="8"/>
      <c r="AD86" s="8">
        <f>$AB$86*$AC$86</f>
        <v>0</v>
      </c>
      <c r="AE86" s="10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</row>
    <row r="87" spans="1:238" ht="13.5">
      <c r="A87" s="7"/>
      <c r="B87" s="3"/>
      <c r="C87" s="3"/>
      <c r="D87" s="22" t="s">
        <v>87</v>
      </c>
      <c r="E87" s="3"/>
      <c r="K87" s="8"/>
      <c r="L87" s="8">
        <v>-3</v>
      </c>
      <c r="M87" s="8">
        <f>$K$87*$L$87</f>
        <v>0</v>
      </c>
      <c r="N87" s="10"/>
      <c r="O87" s="7"/>
      <c r="P87" s="8"/>
      <c r="Q87" s="8">
        <f>$O$87*$P$87</f>
        <v>0</v>
      </c>
      <c r="R87" s="10"/>
      <c r="S87" s="7"/>
      <c r="T87" s="8"/>
      <c r="U87" s="8">
        <f>$S$87*$T$87</f>
        <v>0</v>
      </c>
      <c r="V87" s="7"/>
      <c r="W87" s="8"/>
      <c r="X87" s="8">
        <f>$V$87*$W$87</f>
        <v>0</v>
      </c>
      <c r="Y87" s="7"/>
      <c r="Z87" s="8"/>
      <c r="AA87" s="8">
        <f>$Y$87*$Z$87</f>
        <v>0</v>
      </c>
      <c r="AB87" s="7"/>
      <c r="AC87" s="8"/>
      <c r="AD87" s="8">
        <f>$AB$87*$AC$87</f>
        <v>0</v>
      </c>
      <c r="AE87" s="10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</row>
    <row r="88" spans="1:238" ht="13.5">
      <c r="A88" s="7"/>
      <c r="B88" s="3"/>
      <c r="C88" s="3"/>
      <c r="D88" s="22" t="s">
        <v>88</v>
      </c>
      <c r="E88" s="3"/>
      <c r="K88" s="8"/>
      <c r="L88" s="8">
        <v>-4</v>
      </c>
      <c r="M88" s="8">
        <f>$K$88*$L$88</f>
        <v>0</v>
      </c>
      <c r="N88" s="10"/>
      <c r="O88" s="7"/>
      <c r="P88" s="8"/>
      <c r="Q88" s="8">
        <f>$O$88*$P$88</f>
        <v>0</v>
      </c>
      <c r="R88" s="10"/>
      <c r="S88" s="7"/>
      <c r="T88" s="8"/>
      <c r="U88" s="8">
        <f>$S$88*$T$88</f>
        <v>0</v>
      </c>
      <c r="V88" s="7"/>
      <c r="W88" s="8"/>
      <c r="X88" s="8">
        <f>$V$88*$W$88</f>
        <v>0</v>
      </c>
      <c r="Y88" s="7"/>
      <c r="Z88" s="8"/>
      <c r="AA88" s="8">
        <f>$Y$88*$Z$88</f>
        <v>0</v>
      </c>
      <c r="AB88" s="7"/>
      <c r="AC88" s="8"/>
      <c r="AD88" s="8">
        <f>$AB$88*$AC$88</f>
        <v>0</v>
      </c>
      <c r="AE88" s="1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</row>
    <row r="89" spans="1:238" ht="13.5">
      <c r="A89" s="4" t="s">
        <v>32</v>
      </c>
      <c r="B89" s="5"/>
      <c r="C89" s="5"/>
      <c r="D89" s="5"/>
      <c r="E89" s="5"/>
      <c r="F89" s="5"/>
      <c r="G89" s="5"/>
      <c r="H89" s="5"/>
      <c r="I89" s="5"/>
      <c r="J89" s="5"/>
      <c r="K89" s="4">
        <f>'Environment '!$BQ$42</f>
        <v>3</v>
      </c>
      <c r="L89" s="4">
        <v>0</v>
      </c>
      <c r="M89" s="4">
        <f>$K$89*$L$89</f>
        <v>0</v>
      </c>
      <c r="N89" s="8"/>
      <c r="O89" s="4">
        <f>Community!$BL$41</f>
        <v>0</v>
      </c>
      <c r="P89" s="9"/>
      <c r="Q89" s="9">
        <f>$O$89*$P$89</f>
        <v>0</v>
      </c>
      <c r="R89" s="8"/>
      <c r="S89" s="4">
        <f>Commercial!$BL$41</f>
        <v>0</v>
      </c>
      <c r="T89" s="9"/>
      <c r="U89" s="9">
        <f>$S$89*$T$89</f>
        <v>0</v>
      </c>
      <c r="V89" s="4">
        <f>Market!$BL$41</f>
        <v>0</v>
      </c>
      <c r="W89" s="4"/>
      <c r="X89" s="9">
        <f>$V$89*$W$89</f>
        <v>0</v>
      </c>
      <c r="Y89" s="4">
        <f>Financial!$BL$41</f>
        <v>0</v>
      </c>
      <c r="Z89" s="4"/>
      <c r="AA89" s="9">
        <f>$Y$89*$Z$89</f>
        <v>0</v>
      </c>
      <c r="AB89" s="4">
        <f>Legislative!$BL$41</f>
        <v>0</v>
      </c>
      <c r="AC89" s="4"/>
      <c r="AD89" s="9">
        <f>$AB$89*$AC$89</f>
        <v>0</v>
      </c>
      <c r="AE89" s="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</row>
    <row r="90" spans="1:238" ht="13.5">
      <c r="A90" s="4" t="s">
        <v>33</v>
      </c>
      <c r="B90" s="5"/>
      <c r="C90" s="5"/>
      <c r="D90" s="5"/>
      <c r="E90" s="5"/>
      <c r="F90" s="5"/>
      <c r="G90" s="5"/>
      <c r="H90" s="5"/>
      <c r="I90" s="5"/>
      <c r="J90" s="5"/>
      <c r="K90" s="4">
        <f>'Environment '!$BQ$43</f>
        <v>3</v>
      </c>
      <c r="L90" s="4">
        <v>0</v>
      </c>
      <c r="M90" s="4">
        <f>$K$90*$L$90</f>
        <v>0</v>
      </c>
      <c r="N90" s="8"/>
      <c r="O90" s="4">
        <f>Community!$BL$42</f>
        <v>0</v>
      </c>
      <c r="P90" s="9"/>
      <c r="Q90" s="9">
        <f>$O$90*$P$90</f>
        <v>0</v>
      </c>
      <c r="R90" s="8"/>
      <c r="S90" s="4">
        <f>Commercial!$BL$42</f>
        <v>0</v>
      </c>
      <c r="T90" s="9"/>
      <c r="U90" s="9">
        <f>$S$90*$T$90</f>
        <v>0</v>
      </c>
      <c r="V90" s="4">
        <f>Market!$BL$42</f>
        <v>0</v>
      </c>
      <c r="W90" s="4"/>
      <c r="X90" s="9">
        <f>$V$90*$W$90</f>
        <v>0</v>
      </c>
      <c r="Y90" s="4">
        <f>Financial!$BL$42</f>
        <v>0</v>
      </c>
      <c r="Z90" s="4"/>
      <c r="AA90" s="9">
        <f>$Y$90*$Z$90</f>
        <v>0</v>
      </c>
      <c r="AB90" s="4">
        <f>Legislative!$BL$42</f>
        <v>0</v>
      </c>
      <c r="AC90" s="4"/>
      <c r="AD90" s="9">
        <f>$AB$90*$AC$90</f>
        <v>0</v>
      </c>
      <c r="AE90" s="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</row>
    <row r="91" spans="1:238" ht="13.5">
      <c r="A91" s="4" t="s">
        <v>34</v>
      </c>
      <c r="B91" s="5"/>
      <c r="C91" s="5"/>
      <c r="D91" s="5"/>
      <c r="E91" s="5"/>
      <c r="F91" s="5"/>
      <c r="G91" s="5"/>
      <c r="H91" s="5"/>
      <c r="I91" s="5"/>
      <c r="J91" s="5"/>
      <c r="K91" s="4">
        <f>'Environment '!$BQ$44</f>
        <v>5</v>
      </c>
      <c r="L91" s="4">
        <v>2</v>
      </c>
      <c r="M91" s="4">
        <f>$K$91*$L$91</f>
        <v>10</v>
      </c>
      <c r="N91" s="8"/>
      <c r="O91" s="4">
        <f>Community!$BL$43</f>
        <v>0</v>
      </c>
      <c r="P91" s="9"/>
      <c r="Q91" s="9">
        <f>$O$91*$P$91</f>
        <v>0</v>
      </c>
      <c r="R91" s="8"/>
      <c r="S91" s="4">
        <f>Commercial!$BL$43</f>
        <v>0</v>
      </c>
      <c r="T91" s="9"/>
      <c r="U91" s="9">
        <f>$S$91*$T$91</f>
        <v>0</v>
      </c>
      <c r="V91" s="4">
        <f>Market!$BL$43</f>
        <v>0</v>
      </c>
      <c r="W91" s="4"/>
      <c r="X91" s="9">
        <f>$V$91*$W$91</f>
        <v>0</v>
      </c>
      <c r="Y91" s="4">
        <f>Financial!$BL$43</f>
        <v>0</v>
      </c>
      <c r="Z91" s="4"/>
      <c r="AA91" s="9">
        <f>$Y$91*$Z$91</f>
        <v>0</v>
      </c>
      <c r="AB91" s="4">
        <f>Legislative!$BL$43</f>
        <v>0</v>
      </c>
      <c r="AC91" s="4"/>
      <c r="AD91" s="9">
        <f>$AB$91*$AC$91</f>
        <v>0</v>
      </c>
      <c r="AE91" s="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</row>
    <row r="92" spans="1:238" ht="13.5">
      <c r="A92" s="4"/>
      <c r="B92" s="5"/>
      <c r="C92" s="5"/>
      <c r="D92" s="5"/>
      <c r="E92" s="5"/>
      <c r="F92" s="5"/>
      <c r="G92" s="5"/>
      <c r="H92" s="5"/>
      <c r="I92" s="5"/>
      <c r="J92" s="5"/>
      <c r="K92" s="4">
        <f>'Environment '!$BQ$45</f>
        <v>0</v>
      </c>
      <c r="L92" s="4"/>
      <c r="M92" s="4">
        <f>$K$92*$L$92</f>
        <v>0</v>
      </c>
      <c r="N92" s="8"/>
      <c r="O92" s="4">
        <f>Community!$BL$44</f>
        <v>0</v>
      </c>
      <c r="P92" s="9"/>
      <c r="Q92" s="9">
        <f>$O$92*$P$92</f>
        <v>0</v>
      </c>
      <c r="R92" s="8"/>
      <c r="S92" s="4">
        <f>Commercial!$BL$44</f>
        <v>0</v>
      </c>
      <c r="T92" s="9"/>
      <c r="U92" s="9">
        <f>$S$92*$T$92</f>
        <v>0</v>
      </c>
      <c r="V92" s="4">
        <f>Market!$BL$44</f>
        <v>0</v>
      </c>
      <c r="W92" s="4"/>
      <c r="X92" s="9">
        <f>$V$92*$W$92</f>
        <v>0</v>
      </c>
      <c r="Y92" s="4">
        <f>Financial!$BL$44</f>
        <v>0</v>
      </c>
      <c r="Z92" s="4"/>
      <c r="AA92" s="9">
        <f>$Y$92*$Z$92</f>
        <v>0</v>
      </c>
      <c r="AB92" s="4">
        <f>Legislative!$BL$44</f>
        <v>0</v>
      </c>
      <c r="AC92" s="4"/>
      <c r="AD92" s="9">
        <f>$AB$92*$AC$92</f>
        <v>0</v>
      </c>
      <c r="AE92" s="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</row>
    <row r="93" spans="1:238" ht="13.5">
      <c r="A93" s="18" t="s">
        <v>8</v>
      </c>
      <c r="B93" s="19"/>
      <c r="C93" s="19"/>
      <c r="D93" s="19"/>
      <c r="E93" s="19"/>
      <c r="F93" s="19"/>
      <c r="G93" s="19"/>
      <c r="H93" s="19"/>
      <c r="I93" s="19"/>
      <c r="J93" s="19"/>
      <c r="K93" s="18"/>
      <c r="L93" s="18"/>
      <c r="M93" s="18">
        <f>SUM(M61:M92)</f>
        <v>12</v>
      </c>
      <c r="N93" s="8"/>
      <c r="O93" s="18"/>
      <c r="P93" s="20"/>
      <c r="Q93" s="20">
        <f>SUM(Q61:Q92)</f>
        <v>0</v>
      </c>
      <c r="R93" s="8"/>
      <c r="S93" s="18"/>
      <c r="T93" s="20"/>
      <c r="U93" s="20">
        <f>SUM(U61:U92)</f>
        <v>0</v>
      </c>
      <c r="V93" s="18"/>
      <c r="W93" s="18"/>
      <c r="X93" s="20">
        <f>SUM(X61:X92)</f>
        <v>0</v>
      </c>
      <c r="Y93" s="18"/>
      <c r="Z93" s="18"/>
      <c r="AA93" s="20">
        <f>SUM(AA61:AA92)</f>
        <v>0</v>
      </c>
      <c r="AB93" s="18"/>
      <c r="AC93" s="18"/>
      <c r="AD93" s="20">
        <f>SUM(AD61:AD92)</f>
        <v>0</v>
      </c>
      <c r="AE93" s="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</row>
    <row r="94" spans="1:238" ht="13.5">
      <c r="A94" s="13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4"/>
      <c r="L94" s="4"/>
      <c r="M94" s="4"/>
      <c r="N94" s="8"/>
      <c r="O94" s="4"/>
      <c r="P94" s="9"/>
      <c r="Q94" s="9"/>
      <c r="R94" s="8"/>
      <c r="S94" s="4"/>
      <c r="T94" s="9"/>
      <c r="U94" s="9"/>
      <c r="V94" s="4"/>
      <c r="W94" s="4"/>
      <c r="X94" s="9"/>
      <c r="Y94" s="4"/>
      <c r="Z94" s="4"/>
      <c r="AA94" s="9"/>
      <c r="AB94" s="4"/>
      <c r="AC94" s="4"/>
      <c r="AD94" s="9"/>
      <c r="AE94" s="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</row>
    <row r="95" spans="1:238" ht="13.5">
      <c r="A95" s="4" t="s">
        <v>36</v>
      </c>
      <c r="B95" s="5"/>
      <c r="C95" s="5"/>
      <c r="D95" s="5"/>
      <c r="E95" s="5"/>
      <c r="F95" s="5"/>
      <c r="G95" s="5"/>
      <c r="H95" s="5"/>
      <c r="I95" s="5"/>
      <c r="J95" s="5"/>
      <c r="K95" s="4">
        <f>'Environment '!$BQ$48</f>
        <v>1</v>
      </c>
      <c r="L95" s="4">
        <v>0</v>
      </c>
      <c r="M95" s="4">
        <f>$K$95*$L$95</f>
        <v>0</v>
      </c>
      <c r="N95" s="8"/>
      <c r="O95" s="4">
        <f>Community!$BL$47</f>
        <v>0</v>
      </c>
      <c r="P95" s="9"/>
      <c r="Q95" s="9">
        <f>$O$95*$P$95</f>
        <v>0</v>
      </c>
      <c r="R95" s="8"/>
      <c r="S95" s="4">
        <f>Commercial!$BL$47</f>
        <v>0</v>
      </c>
      <c r="T95" s="9"/>
      <c r="U95" s="9">
        <f>$S$95*$T$95</f>
        <v>0</v>
      </c>
      <c r="V95" s="4">
        <f>Market!$BL$47</f>
        <v>0</v>
      </c>
      <c r="W95" s="4"/>
      <c r="X95" s="9">
        <f>$V$95*$W$95</f>
        <v>0</v>
      </c>
      <c r="Y95" s="4">
        <f>Financial!$BL$47</f>
        <v>0</v>
      </c>
      <c r="Z95" s="4"/>
      <c r="AA95" s="9">
        <f>$Y$95*$Z$95</f>
        <v>0</v>
      </c>
      <c r="AB95" s="4">
        <f>Legislative!$BL$47</f>
        <v>0</v>
      </c>
      <c r="AC95" s="4"/>
      <c r="AD95" s="9">
        <f>$AB$95*$AC$95</f>
        <v>0</v>
      </c>
      <c r="AE95" s="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</row>
    <row r="96" spans="1:238" ht="13.5">
      <c r="A96" s="4" t="s">
        <v>37</v>
      </c>
      <c r="B96" s="5"/>
      <c r="C96" s="5"/>
      <c r="D96" s="5"/>
      <c r="E96" s="5"/>
      <c r="F96" s="5"/>
      <c r="G96" s="5"/>
      <c r="H96" s="5"/>
      <c r="I96" s="5"/>
      <c r="J96" s="5"/>
      <c r="K96" s="4">
        <f>'Environment '!$BQ$49</f>
        <v>1</v>
      </c>
      <c r="L96" s="4">
        <v>0</v>
      </c>
      <c r="M96" s="4">
        <f>$K$96*$L$96</f>
        <v>0</v>
      </c>
      <c r="N96" s="8"/>
      <c r="O96" s="4">
        <f>Community!$BL$48</f>
        <v>0</v>
      </c>
      <c r="P96" s="9"/>
      <c r="Q96" s="9">
        <f>$O$96*$P$96</f>
        <v>0</v>
      </c>
      <c r="R96" s="8"/>
      <c r="S96" s="4">
        <f>Commercial!$BL$48</f>
        <v>0</v>
      </c>
      <c r="T96" s="9"/>
      <c r="U96" s="9">
        <f>$S$96*$T$96</f>
        <v>0</v>
      </c>
      <c r="V96" s="4">
        <f>Market!$BL$48</f>
        <v>0</v>
      </c>
      <c r="W96" s="4"/>
      <c r="X96" s="9">
        <f>$V$96*$W$96</f>
        <v>0</v>
      </c>
      <c r="Y96" s="4">
        <f>Financial!$BL$48</f>
        <v>0</v>
      </c>
      <c r="Z96" s="4"/>
      <c r="AA96" s="9">
        <f>$Y$96*$Z$96</f>
        <v>0</v>
      </c>
      <c r="AB96" s="4">
        <f>Legislative!$BL$48</f>
        <v>0</v>
      </c>
      <c r="AC96" s="4"/>
      <c r="AD96" s="9">
        <f>$AB$96*$AC$96</f>
        <v>0</v>
      </c>
      <c r="AE96" s="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</row>
    <row r="97" spans="1:238" ht="13.5">
      <c r="A97" s="4" t="s">
        <v>38</v>
      </c>
      <c r="B97" s="5"/>
      <c r="C97" s="5"/>
      <c r="D97" s="5"/>
      <c r="E97" s="5"/>
      <c r="F97" s="5"/>
      <c r="G97" s="5"/>
      <c r="H97" s="5"/>
      <c r="I97" s="5"/>
      <c r="J97" s="5"/>
      <c r="K97" s="4">
        <f>'Environment '!$BQ$50</f>
        <v>2</v>
      </c>
      <c r="L97" s="4"/>
      <c r="M97" s="4"/>
      <c r="N97" s="8"/>
      <c r="O97" s="4">
        <f>Community!$BL$49</f>
        <v>0</v>
      </c>
      <c r="P97" s="9"/>
      <c r="Q97" s="9"/>
      <c r="R97" s="8"/>
      <c r="S97" s="4">
        <f>Commercial!$BL$49</f>
        <v>0</v>
      </c>
      <c r="T97" s="9"/>
      <c r="U97" s="9"/>
      <c r="V97" s="4">
        <f>Market!$BL$49</f>
        <v>0</v>
      </c>
      <c r="W97" s="4"/>
      <c r="X97" s="9"/>
      <c r="Y97" s="4">
        <f>Financial!$BL$49</f>
        <v>0</v>
      </c>
      <c r="Z97" s="4"/>
      <c r="AA97" s="9"/>
      <c r="AB97" s="4">
        <f>Legislative!$BL$49</f>
        <v>0</v>
      </c>
      <c r="AC97" s="4"/>
      <c r="AD97" s="9"/>
      <c r="AE97" s="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</row>
    <row r="98" spans="1:238" ht="13.5">
      <c r="A98" s="8"/>
      <c r="B98" s="3" t="s">
        <v>52</v>
      </c>
      <c r="C98" s="3"/>
      <c r="D98" s="3"/>
      <c r="E98" s="3"/>
      <c r="F98" s="3"/>
      <c r="G98" s="3"/>
      <c r="H98" s="3"/>
      <c r="I98" s="3"/>
      <c r="J98" s="3"/>
      <c r="K98" s="8">
        <v>2</v>
      </c>
      <c r="L98" s="8">
        <v>-1</v>
      </c>
      <c r="M98" s="8">
        <f>$K$98*$L$98</f>
        <v>-2</v>
      </c>
      <c r="N98" s="10"/>
      <c r="O98" s="7"/>
      <c r="P98" s="8"/>
      <c r="Q98" s="8">
        <f>$O$98*$P$98</f>
        <v>0</v>
      </c>
      <c r="R98" s="10"/>
      <c r="S98" s="7"/>
      <c r="T98" s="8"/>
      <c r="U98" s="8">
        <f>$S$98*$T$98</f>
        <v>0</v>
      </c>
      <c r="V98" s="7"/>
      <c r="W98" s="8"/>
      <c r="X98" s="8">
        <f>$V$98*$W$98</f>
        <v>0</v>
      </c>
      <c r="Y98" s="7"/>
      <c r="Z98" s="8"/>
      <c r="AA98" s="8">
        <f>$Y$98*$Z$98</f>
        <v>0</v>
      </c>
      <c r="AB98" s="7"/>
      <c r="AC98" s="8"/>
      <c r="AD98" s="8">
        <f>$AB$98*$AC$98</f>
        <v>0</v>
      </c>
      <c r="AE98" s="10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</row>
    <row r="99" spans="1:238" ht="13.5">
      <c r="A99" s="8"/>
      <c r="B99" s="3" t="s">
        <v>53</v>
      </c>
      <c r="C99" s="3"/>
      <c r="D99" s="3"/>
      <c r="E99" s="3"/>
      <c r="F99" s="3"/>
      <c r="G99" s="3"/>
      <c r="H99" s="3"/>
      <c r="I99" s="3"/>
      <c r="J99" s="3"/>
      <c r="K99" s="8">
        <v>2</v>
      </c>
      <c r="L99" s="8">
        <v>-1</v>
      </c>
      <c r="M99" s="8">
        <f>$K$99*$L$99</f>
        <v>-2</v>
      </c>
      <c r="N99" s="10"/>
      <c r="O99" s="7"/>
      <c r="P99" s="8"/>
      <c r="Q99" s="8">
        <f>$O$99*$P$99</f>
        <v>0</v>
      </c>
      <c r="R99" s="10"/>
      <c r="S99" s="7"/>
      <c r="T99" s="8"/>
      <c r="U99" s="8">
        <f>$S$99*$T$99</f>
        <v>0</v>
      </c>
      <c r="V99" s="7"/>
      <c r="W99" s="8"/>
      <c r="X99" s="8">
        <f>$V$99*$W$99</f>
        <v>0</v>
      </c>
      <c r="Y99" s="7"/>
      <c r="Z99" s="8"/>
      <c r="AA99" s="8">
        <f>$Y$99*$Z$99</f>
        <v>0</v>
      </c>
      <c r="AB99" s="7"/>
      <c r="AC99" s="8"/>
      <c r="AD99" s="8">
        <f>$AB$99*$AC$99</f>
        <v>0</v>
      </c>
      <c r="AE99" s="10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</row>
    <row r="100" spans="1:238" ht="13.5">
      <c r="A100" s="4" t="s">
        <v>39</v>
      </c>
      <c r="B100" s="5"/>
      <c r="C100" s="5"/>
      <c r="D100" s="5"/>
      <c r="E100" s="5"/>
      <c r="F100" s="5"/>
      <c r="G100" s="5"/>
      <c r="H100" s="5"/>
      <c r="I100" s="5"/>
      <c r="J100" s="5"/>
      <c r="K100" s="4">
        <f>'Environment '!$BQ$51</f>
        <v>4</v>
      </c>
      <c r="L100" s="4"/>
      <c r="M100" s="4"/>
      <c r="N100" s="8"/>
      <c r="O100" s="4">
        <f>Community!$BL$50</f>
        <v>0</v>
      </c>
      <c r="P100" s="9"/>
      <c r="Q100" s="9"/>
      <c r="R100" s="8"/>
      <c r="S100" s="4">
        <f>Commercial!$BL$50</f>
        <v>0</v>
      </c>
      <c r="T100" s="9"/>
      <c r="U100" s="9"/>
      <c r="V100" s="4">
        <f>Market!$BL$50</f>
        <v>0</v>
      </c>
      <c r="W100" s="4"/>
      <c r="X100" s="9"/>
      <c r="Y100" s="4">
        <f>Financial!$BL$50</f>
        <v>0</v>
      </c>
      <c r="Z100" s="4"/>
      <c r="AA100" s="9"/>
      <c r="AB100" s="4">
        <f>Legislative!$BL$50</f>
        <v>0</v>
      </c>
      <c r="AC100" s="4"/>
      <c r="AD100" s="9"/>
      <c r="AE100" s="8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</row>
    <row r="101" spans="1:238" ht="13.5">
      <c r="A101" s="8"/>
      <c r="B101" s="3" t="s">
        <v>54</v>
      </c>
      <c r="C101" s="3"/>
      <c r="D101" s="3"/>
      <c r="E101" s="3"/>
      <c r="F101" s="3"/>
      <c r="G101" s="3"/>
      <c r="H101" s="3"/>
      <c r="I101" s="3"/>
      <c r="J101" s="3"/>
      <c r="K101" s="8">
        <v>4</v>
      </c>
      <c r="L101" s="8">
        <v>1</v>
      </c>
      <c r="M101" s="8">
        <f>$K$101*$L$101</f>
        <v>4</v>
      </c>
      <c r="N101" s="10"/>
      <c r="O101" s="7"/>
      <c r="P101" s="8"/>
      <c r="Q101" s="8">
        <f>$O$101*$P$101</f>
        <v>0</v>
      </c>
      <c r="R101" s="10"/>
      <c r="S101" s="7"/>
      <c r="T101" s="8"/>
      <c r="U101" s="8">
        <f>$S$101*$T$101</f>
        <v>0</v>
      </c>
      <c r="V101" s="7"/>
      <c r="W101" s="8"/>
      <c r="X101" s="8">
        <f>$V$101*$W$101</f>
        <v>0</v>
      </c>
      <c r="Y101" s="7"/>
      <c r="Z101" s="8"/>
      <c r="AA101" s="8">
        <f>$Y$101*$Z$101</f>
        <v>0</v>
      </c>
      <c r="AB101" s="7"/>
      <c r="AC101" s="8"/>
      <c r="AD101" s="8">
        <f>$AB$101*$AC$101</f>
        <v>0</v>
      </c>
      <c r="AE101" s="10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</row>
    <row r="102" spans="1:238" ht="13.5">
      <c r="A102" s="4" t="s">
        <v>40</v>
      </c>
      <c r="B102" s="5"/>
      <c r="C102" s="5"/>
      <c r="D102" s="5"/>
      <c r="E102" s="5"/>
      <c r="F102" s="5"/>
      <c r="G102" s="5"/>
      <c r="H102" s="5"/>
      <c r="I102" s="5"/>
      <c r="J102" s="5"/>
      <c r="K102" s="4">
        <f>'Environment '!$BQ$52</f>
        <v>5</v>
      </c>
      <c r="L102" s="4"/>
      <c r="M102" s="4"/>
      <c r="N102" s="8"/>
      <c r="O102" s="4">
        <f>Community!$BL$51</f>
        <v>0</v>
      </c>
      <c r="P102" s="9"/>
      <c r="Q102" s="9"/>
      <c r="R102" s="8"/>
      <c r="S102" s="4">
        <f>Commercial!$BL$51</f>
        <v>0</v>
      </c>
      <c r="T102" s="9"/>
      <c r="U102" s="9"/>
      <c r="V102" s="4">
        <f>Market!$BL$51</f>
        <v>0</v>
      </c>
      <c r="W102" s="4"/>
      <c r="X102" s="9"/>
      <c r="Y102" s="4">
        <f>Financial!$BL$51</f>
        <v>0</v>
      </c>
      <c r="Z102" s="4"/>
      <c r="AA102" s="9"/>
      <c r="AB102" s="4">
        <f>Legislative!$BL$51</f>
        <v>0</v>
      </c>
      <c r="AC102" s="4"/>
      <c r="AD102" s="9"/>
      <c r="AE102" s="8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</row>
    <row r="103" spans="1:238" ht="13.5">
      <c r="A103" s="8"/>
      <c r="B103" s="3" t="s">
        <v>55</v>
      </c>
      <c r="C103" s="3"/>
      <c r="D103" s="3"/>
      <c r="E103" s="3"/>
      <c r="F103" s="3"/>
      <c r="G103" s="3"/>
      <c r="H103" s="3"/>
      <c r="I103" s="3"/>
      <c r="J103" s="3"/>
      <c r="K103" s="8">
        <v>5</v>
      </c>
      <c r="L103" s="8">
        <v>0</v>
      </c>
      <c r="M103" s="8">
        <f>$K$103*$L$103</f>
        <v>0</v>
      </c>
      <c r="N103" s="10"/>
      <c r="O103" s="7"/>
      <c r="P103" s="8"/>
      <c r="Q103" s="8">
        <f>$O$103*$P$103</f>
        <v>0</v>
      </c>
      <c r="R103" s="10"/>
      <c r="S103" s="7"/>
      <c r="T103" s="8"/>
      <c r="U103" s="8">
        <f>$S$103*$T$103</f>
        <v>0</v>
      </c>
      <c r="V103" s="7"/>
      <c r="W103" s="8"/>
      <c r="X103" s="8">
        <f>$V$103*$W$103</f>
        <v>0</v>
      </c>
      <c r="Y103" s="7"/>
      <c r="Z103" s="8"/>
      <c r="AA103" s="8">
        <f>$Y$103*$Z$103</f>
        <v>0</v>
      </c>
      <c r="AB103" s="7"/>
      <c r="AC103" s="8"/>
      <c r="AD103" s="8">
        <f>$AB$103*$AC$103</f>
        <v>0</v>
      </c>
      <c r="AE103" s="10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</row>
    <row r="104" spans="1:238" ht="13.5">
      <c r="A104" s="8"/>
      <c r="B104" s="3" t="s">
        <v>56</v>
      </c>
      <c r="C104" s="3"/>
      <c r="D104" s="3"/>
      <c r="E104" s="3"/>
      <c r="F104" s="3"/>
      <c r="G104" s="3"/>
      <c r="H104" s="3"/>
      <c r="I104" s="3"/>
      <c r="J104" s="3"/>
      <c r="K104" s="8">
        <v>5</v>
      </c>
      <c r="L104" s="8">
        <v>-1</v>
      </c>
      <c r="M104" s="8">
        <f>$K$104*$L$104</f>
        <v>-5</v>
      </c>
      <c r="N104" s="10"/>
      <c r="O104" s="7"/>
      <c r="P104" s="8"/>
      <c r="Q104" s="8">
        <f>$O$104*$P$104</f>
        <v>0</v>
      </c>
      <c r="R104" s="10"/>
      <c r="S104" s="7"/>
      <c r="T104" s="8"/>
      <c r="U104" s="8">
        <f>$S$104*$T$104</f>
        <v>0</v>
      </c>
      <c r="V104" s="7"/>
      <c r="W104" s="8"/>
      <c r="X104" s="8">
        <f>$V$104*$W$104</f>
        <v>0</v>
      </c>
      <c r="Y104" s="7"/>
      <c r="Z104" s="8"/>
      <c r="AA104" s="8">
        <f>$Y$104*$Z$104</f>
        <v>0</v>
      </c>
      <c r="AB104" s="7"/>
      <c r="AC104" s="8"/>
      <c r="AD104" s="8">
        <f>$AB$104*$AC$104</f>
        <v>0</v>
      </c>
      <c r="AE104" s="10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</row>
    <row r="105" spans="1:238" ht="13.5">
      <c r="A105" s="4" t="s">
        <v>41</v>
      </c>
      <c r="B105" s="5"/>
      <c r="C105" s="5"/>
      <c r="D105" s="5"/>
      <c r="E105" s="5"/>
      <c r="F105" s="5"/>
      <c r="G105" s="5"/>
      <c r="H105" s="5"/>
      <c r="I105" s="5"/>
      <c r="J105" s="5"/>
      <c r="K105" s="4">
        <f>'Environment '!$BQ$53</f>
        <v>5</v>
      </c>
      <c r="L105" s="4"/>
      <c r="M105" s="4"/>
      <c r="N105" s="8"/>
      <c r="O105" s="4">
        <f>Community!$BL$52</f>
        <v>0</v>
      </c>
      <c r="P105" s="9"/>
      <c r="Q105" s="9"/>
      <c r="R105" s="8"/>
      <c r="S105" s="4">
        <f>Commercial!$BL$52</f>
        <v>0</v>
      </c>
      <c r="T105" s="9"/>
      <c r="U105" s="9"/>
      <c r="V105" s="4">
        <f>Market!$BL$52</f>
        <v>0</v>
      </c>
      <c r="W105" s="4"/>
      <c r="X105" s="9"/>
      <c r="Y105" s="4">
        <f>Financial!$BL$52</f>
        <v>0</v>
      </c>
      <c r="Z105" s="4"/>
      <c r="AA105" s="9"/>
      <c r="AB105" s="4">
        <f>Legislative!$BL$52</f>
        <v>0</v>
      </c>
      <c r="AC105" s="4"/>
      <c r="AD105" s="9"/>
      <c r="AE105" s="8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</row>
    <row r="106" spans="1:238" ht="13.5">
      <c r="A106" s="8"/>
      <c r="B106" s="3" t="s">
        <v>57</v>
      </c>
      <c r="C106" s="3"/>
      <c r="D106" s="3"/>
      <c r="E106" s="3"/>
      <c r="F106" s="3"/>
      <c r="G106" s="3"/>
      <c r="H106" s="3"/>
      <c r="I106" s="3"/>
      <c r="J106" s="3"/>
      <c r="K106" s="8">
        <v>5</v>
      </c>
      <c r="L106" s="8">
        <v>1</v>
      </c>
      <c r="M106" s="8">
        <f>$K$106*$L$106</f>
        <v>5</v>
      </c>
      <c r="N106" s="10"/>
      <c r="O106" s="7"/>
      <c r="P106" s="8"/>
      <c r="Q106" s="8">
        <f>$O$106*$P$106</f>
        <v>0</v>
      </c>
      <c r="R106" s="10"/>
      <c r="S106" s="7"/>
      <c r="T106" s="8"/>
      <c r="U106" s="8">
        <f>$S$106*$T$106</f>
        <v>0</v>
      </c>
      <c r="V106" s="7"/>
      <c r="W106" s="8"/>
      <c r="X106" s="8">
        <f>$V$106*$W$106</f>
        <v>0</v>
      </c>
      <c r="Y106" s="7"/>
      <c r="Z106" s="8"/>
      <c r="AA106" s="8">
        <f>$Y$106*$Z$106</f>
        <v>0</v>
      </c>
      <c r="AB106" s="7"/>
      <c r="AC106" s="8"/>
      <c r="AD106" s="8">
        <f>$AB$106*$AC$106</f>
        <v>0</v>
      </c>
      <c r="AE106" s="10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</row>
    <row r="107" spans="1:238" ht="13.5">
      <c r="A107" s="8"/>
      <c r="B107" s="3" t="s">
        <v>58</v>
      </c>
      <c r="C107" s="3"/>
      <c r="D107" s="3"/>
      <c r="E107" s="3"/>
      <c r="F107" s="3"/>
      <c r="G107" s="3"/>
      <c r="H107" s="3"/>
      <c r="I107" s="3"/>
      <c r="J107" s="3"/>
      <c r="K107" s="8">
        <v>5</v>
      </c>
      <c r="L107" s="8">
        <v>0</v>
      </c>
      <c r="M107" s="8">
        <f>$K$107*$L$107</f>
        <v>0</v>
      </c>
      <c r="N107" s="10"/>
      <c r="O107" s="7"/>
      <c r="P107" s="8"/>
      <c r="Q107" s="8">
        <f>$O$107*$P$107</f>
        <v>0</v>
      </c>
      <c r="R107" s="10"/>
      <c r="S107" s="7"/>
      <c r="T107" s="8"/>
      <c r="U107" s="8">
        <f>$S$107*$T$107</f>
        <v>0</v>
      </c>
      <c r="V107" s="7"/>
      <c r="W107" s="8"/>
      <c r="X107" s="8">
        <f>$V$107*$W$107</f>
        <v>0</v>
      </c>
      <c r="Y107" s="7"/>
      <c r="Z107" s="8"/>
      <c r="AA107" s="8">
        <f>$Y$107*$Z$107</f>
        <v>0</v>
      </c>
      <c r="AB107" s="7"/>
      <c r="AC107" s="8"/>
      <c r="AD107" s="8">
        <f>$AB$107*$AC$107</f>
        <v>0</v>
      </c>
      <c r="AE107" s="10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</row>
    <row r="108" spans="1:238" ht="13.5">
      <c r="A108" s="4" t="s">
        <v>42</v>
      </c>
      <c r="B108" s="5"/>
      <c r="C108" s="5"/>
      <c r="D108" s="5"/>
      <c r="E108" s="5"/>
      <c r="F108" s="5"/>
      <c r="G108" s="5"/>
      <c r="H108" s="5"/>
      <c r="I108" s="5"/>
      <c r="J108" s="5"/>
      <c r="K108" s="4">
        <f>'Environment '!$BQ$54</f>
        <v>4</v>
      </c>
      <c r="L108" s="4"/>
      <c r="M108" s="4"/>
      <c r="N108" s="8"/>
      <c r="O108" s="4">
        <f>Community!$BL$53</f>
        <v>0</v>
      </c>
      <c r="P108" s="9"/>
      <c r="Q108" s="9"/>
      <c r="R108" s="8"/>
      <c r="S108" s="4">
        <f>Commercial!$BL$53</f>
        <v>0</v>
      </c>
      <c r="T108" s="9"/>
      <c r="U108" s="9"/>
      <c r="V108" s="4">
        <f>Market!$BL$53</f>
        <v>0</v>
      </c>
      <c r="W108" s="4"/>
      <c r="X108" s="9"/>
      <c r="Y108" s="4">
        <f>Financial!$BL$53</f>
        <v>0</v>
      </c>
      <c r="Z108" s="4"/>
      <c r="AA108" s="9"/>
      <c r="AB108" s="4">
        <f>Legislative!$BL$53</f>
        <v>0</v>
      </c>
      <c r="AC108" s="4"/>
      <c r="AD108" s="9"/>
      <c r="AE108" s="8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</row>
    <row r="109" spans="1:238" ht="13.5">
      <c r="A109" s="8"/>
      <c r="B109" s="3" t="s">
        <v>59</v>
      </c>
      <c r="C109" s="3"/>
      <c r="D109" s="3"/>
      <c r="E109" s="3"/>
      <c r="F109" s="3"/>
      <c r="G109" s="3"/>
      <c r="H109" s="3"/>
      <c r="I109" s="3"/>
      <c r="J109" s="3"/>
      <c r="K109" s="8"/>
      <c r="L109" s="8"/>
      <c r="M109" s="8"/>
      <c r="N109" s="10"/>
      <c r="O109" s="7"/>
      <c r="P109" s="8"/>
      <c r="Q109" s="8"/>
      <c r="R109" s="10"/>
      <c r="S109" s="7"/>
      <c r="T109" s="8"/>
      <c r="U109" s="8"/>
      <c r="V109" s="7"/>
      <c r="W109" s="8"/>
      <c r="X109" s="8"/>
      <c r="Y109" s="7"/>
      <c r="Z109" s="8"/>
      <c r="AA109" s="8"/>
      <c r="AB109" s="7"/>
      <c r="AC109" s="8"/>
      <c r="AD109" s="8"/>
      <c r="AE109" s="10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</row>
    <row r="110" spans="1:238" ht="13.5">
      <c r="A110" s="8"/>
      <c r="B110" s="3"/>
      <c r="C110" s="22" t="s">
        <v>84</v>
      </c>
      <c r="D110" s="3"/>
      <c r="E110" s="3"/>
      <c r="F110" s="3"/>
      <c r="G110" s="3"/>
      <c r="H110" s="3"/>
      <c r="I110" s="3"/>
      <c r="J110" s="3"/>
      <c r="K110" s="8">
        <v>4</v>
      </c>
      <c r="L110" s="8">
        <v>0</v>
      </c>
      <c r="M110" s="8">
        <f>$K$110*$L$110</f>
        <v>0</v>
      </c>
      <c r="N110" s="10"/>
      <c r="O110" s="7"/>
      <c r="P110" s="8"/>
      <c r="Q110" s="8">
        <f>$O$110*$P$110</f>
        <v>0</v>
      </c>
      <c r="R110" s="10"/>
      <c r="S110" s="7"/>
      <c r="T110" s="8"/>
      <c r="U110" s="8">
        <f>$S$110*$T$110</f>
        <v>0</v>
      </c>
      <c r="V110" s="7"/>
      <c r="W110" s="8"/>
      <c r="X110" s="8">
        <f>$V$110*$W$110</f>
        <v>0</v>
      </c>
      <c r="Y110" s="7"/>
      <c r="Z110" s="8"/>
      <c r="AA110" s="8">
        <f>$Y$110*$Z$110</f>
        <v>0</v>
      </c>
      <c r="AB110" s="7"/>
      <c r="AC110" s="8"/>
      <c r="AD110" s="8">
        <f>$AB$110*$AC$110</f>
        <v>0</v>
      </c>
      <c r="AE110" s="10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</row>
    <row r="111" spans="1:238" ht="13.5">
      <c r="A111" s="8"/>
      <c r="B111" s="3"/>
      <c r="C111" s="22" t="s">
        <v>85</v>
      </c>
      <c r="D111" s="3"/>
      <c r="E111" s="3"/>
      <c r="F111" s="3"/>
      <c r="G111" s="3"/>
      <c r="H111" s="3"/>
      <c r="I111" s="3"/>
      <c r="J111" s="3"/>
      <c r="K111" s="8"/>
      <c r="L111" s="8">
        <v>-1</v>
      </c>
      <c r="M111" s="8">
        <f>$K$111*$L$111</f>
        <v>0</v>
      </c>
      <c r="N111" s="10"/>
      <c r="O111" s="7"/>
      <c r="P111" s="8"/>
      <c r="Q111" s="8">
        <f>$O$111*$P$111</f>
        <v>0</v>
      </c>
      <c r="R111" s="10"/>
      <c r="S111" s="7"/>
      <c r="T111" s="8"/>
      <c r="U111" s="8">
        <f>$S$111*$T$111</f>
        <v>0</v>
      </c>
      <c r="V111" s="7"/>
      <c r="W111" s="8"/>
      <c r="X111" s="8">
        <f>$V$111*$W$111</f>
        <v>0</v>
      </c>
      <c r="Y111" s="7"/>
      <c r="Z111" s="8"/>
      <c r="AA111" s="8">
        <f>$Y$111*$Z$111</f>
        <v>0</v>
      </c>
      <c r="AB111" s="7"/>
      <c r="AC111" s="8"/>
      <c r="AD111" s="8">
        <f>$AB$111*$AC$111</f>
        <v>0</v>
      </c>
      <c r="AE111" s="10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</row>
    <row r="112" spans="1:238" ht="13.5">
      <c r="A112" s="8"/>
      <c r="B112" s="3"/>
      <c r="C112" s="22" t="s">
        <v>86</v>
      </c>
      <c r="D112" s="3"/>
      <c r="E112" s="3"/>
      <c r="F112" s="3"/>
      <c r="G112" s="3"/>
      <c r="H112" s="3"/>
      <c r="I112" s="3"/>
      <c r="J112" s="3"/>
      <c r="K112" s="8"/>
      <c r="L112" s="8">
        <v>-2</v>
      </c>
      <c r="M112" s="8">
        <f>$K$112*$L$112</f>
        <v>0</v>
      </c>
      <c r="N112" s="10"/>
      <c r="O112" s="7"/>
      <c r="P112" s="8"/>
      <c r="Q112" s="8">
        <f>$O$112*$P$112</f>
        <v>0</v>
      </c>
      <c r="R112" s="10"/>
      <c r="S112" s="7"/>
      <c r="T112" s="8"/>
      <c r="U112" s="8">
        <f>$S$112*$T$112</f>
        <v>0</v>
      </c>
      <c r="V112" s="7"/>
      <c r="W112" s="8"/>
      <c r="X112" s="8">
        <f>$V$112*$W$112</f>
        <v>0</v>
      </c>
      <c r="Y112" s="7"/>
      <c r="Z112" s="8"/>
      <c r="AA112" s="8">
        <f>$Y$112*$Z$112</f>
        <v>0</v>
      </c>
      <c r="AB112" s="7"/>
      <c r="AC112" s="8"/>
      <c r="AD112" s="8">
        <f>$AB$112*$AC$112</f>
        <v>0</v>
      </c>
      <c r="AE112" s="10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</row>
    <row r="113" spans="1:238" ht="13.5">
      <c r="A113" s="8"/>
      <c r="B113" s="3"/>
      <c r="C113" s="22" t="s">
        <v>87</v>
      </c>
      <c r="D113" s="3"/>
      <c r="E113" s="3"/>
      <c r="F113" s="3"/>
      <c r="G113" s="3"/>
      <c r="H113" s="3"/>
      <c r="I113" s="3"/>
      <c r="J113" s="3"/>
      <c r="K113" s="8"/>
      <c r="L113" s="8">
        <v>-3</v>
      </c>
      <c r="M113" s="8">
        <f>$K$113*$L$113</f>
        <v>0</v>
      </c>
      <c r="N113" s="10"/>
      <c r="O113" s="7"/>
      <c r="P113" s="8"/>
      <c r="Q113" s="8">
        <f>$O$113*$P$113</f>
        <v>0</v>
      </c>
      <c r="R113" s="10"/>
      <c r="S113" s="7"/>
      <c r="T113" s="8"/>
      <c r="U113" s="8">
        <f>$S$113*$T$113</f>
        <v>0</v>
      </c>
      <c r="V113" s="7"/>
      <c r="W113" s="8"/>
      <c r="X113" s="8">
        <f>$V$113*$W$113</f>
        <v>0</v>
      </c>
      <c r="Y113" s="7"/>
      <c r="Z113" s="8"/>
      <c r="AA113" s="8">
        <f>$Y$113*$Z$113</f>
        <v>0</v>
      </c>
      <c r="AB113" s="7"/>
      <c r="AC113" s="8"/>
      <c r="AD113" s="8">
        <f>$AB$113*$AC$113</f>
        <v>0</v>
      </c>
      <c r="AE113" s="10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</row>
    <row r="114" spans="1:238" ht="13.5">
      <c r="A114" s="8"/>
      <c r="B114" s="3"/>
      <c r="C114" s="22" t="s">
        <v>88</v>
      </c>
      <c r="D114" s="3"/>
      <c r="E114" s="3"/>
      <c r="F114" s="3"/>
      <c r="G114" s="3"/>
      <c r="H114" s="3"/>
      <c r="I114" s="3"/>
      <c r="J114" s="3"/>
      <c r="K114" s="8"/>
      <c r="L114" s="8">
        <v>-4</v>
      </c>
      <c r="M114" s="8">
        <f>$K$114*$L$114</f>
        <v>0</v>
      </c>
      <c r="N114" s="10"/>
      <c r="O114" s="7"/>
      <c r="P114" s="8"/>
      <c r="Q114" s="8">
        <f>$O$114*$P$114</f>
        <v>0</v>
      </c>
      <c r="R114" s="10"/>
      <c r="S114" s="7"/>
      <c r="T114" s="8"/>
      <c r="U114" s="8">
        <f>$S$114*$T$114</f>
        <v>0</v>
      </c>
      <c r="V114" s="7"/>
      <c r="W114" s="8"/>
      <c r="X114" s="8">
        <f>$V$114*$W$114</f>
        <v>0</v>
      </c>
      <c r="Y114" s="7"/>
      <c r="Z114" s="8"/>
      <c r="AA114" s="8">
        <f>$Y$114*$Z$114</f>
        <v>0</v>
      </c>
      <c r="AB114" s="7"/>
      <c r="AC114" s="8"/>
      <c r="AD114" s="8">
        <f>$AB$114*$AC$114</f>
        <v>0</v>
      </c>
      <c r="AE114" s="10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</row>
    <row r="115" spans="1:238" ht="13.5">
      <c r="A115" s="8"/>
      <c r="B115" s="3" t="s">
        <v>60</v>
      </c>
      <c r="C115" s="3"/>
      <c r="D115" s="3"/>
      <c r="E115" s="3"/>
      <c r="F115" s="3"/>
      <c r="G115" s="3"/>
      <c r="H115" s="3"/>
      <c r="I115" s="3"/>
      <c r="J115" s="3"/>
      <c r="K115" s="8"/>
      <c r="L115" s="8"/>
      <c r="M115" s="8"/>
      <c r="N115" s="10"/>
      <c r="O115" s="7"/>
      <c r="P115" s="8"/>
      <c r="Q115" s="8"/>
      <c r="R115" s="10"/>
      <c r="S115" s="7"/>
      <c r="T115" s="8"/>
      <c r="U115" s="8"/>
      <c r="V115" s="7"/>
      <c r="W115" s="8"/>
      <c r="X115" s="8"/>
      <c r="Y115" s="7"/>
      <c r="Z115" s="8"/>
      <c r="AA115" s="8"/>
      <c r="AB115" s="7"/>
      <c r="AC115" s="8"/>
      <c r="AD115" s="8"/>
      <c r="AE115" s="10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</row>
    <row r="116" spans="1:238" ht="13.5">
      <c r="A116" s="8"/>
      <c r="B116" s="3"/>
      <c r="C116" s="22" t="s">
        <v>89</v>
      </c>
      <c r="D116" s="3"/>
      <c r="E116" s="3"/>
      <c r="F116" s="3"/>
      <c r="G116" s="3"/>
      <c r="H116" s="3"/>
      <c r="I116" s="3"/>
      <c r="J116" s="3"/>
      <c r="K116" s="8">
        <v>4</v>
      </c>
      <c r="L116" s="8">
        <v>0</v>
      </c>
      <c r="M116" s="8">
        <f>$K$116*$L$116</f>
        <v>0</v>
      </c>
      <c r="N116" s="10"/>
      <c r="O116" s="7"/>
      <c r="P116" s="8"/>
      <c r="Q116" s="8">
        <f>$O$116*$P$116</f>
        <v>0</v>
      </c>
      <c r="R116" s="10"/>
      <c r="S116" s="7"/>
      <c r="T116" s="8"/>
      <c r="U116" s="8">
        <f>$S$116*$T$116</f>
        <v>0</v>
      </c>
      <c r="V116" s="7"/>
      <c r="W116" s="8"/>
      <c r="X116" s="8">
        <f>$V$116*$W$116</f>
        <v>0</v>
      </c>
      <c r="Y116" s="7"/>
      <c r="Z116" s="8"/>
      <c r="AA116" s="8">
        <f>$Y$116*$Z$116</f>
        <v>0</v>
      </c>
      <c r="AB116" s="7"/>
      <c r="AC116" s="8"/>
      <c r="AD116" s="8">
        <f>$AB$116*$AC$116</f>
        <v>0</v>
      </c>
      <c r="AE116" s="10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</row>
    <row r="117" spans="1:238" ht="13.5">
      <c r="A117" s="8"/>
      <c r="B117" s="3"/>
      <c r="C117" s="22" t="s">
        <v>90</v>
      </c>
      <c r="D117" s="3"/>
      <c r="E117" s="3"/>
      <c r="F117" s="3"/>
      <c r="G117" s="3"/>
      <c r="H117" s="3"/>
      <c r="I117" s="3"/>
      <c r="J117" s="3"/>
      <c r="K117" s="8"/>
      <c r="L117" s="8">
        <v>-1</v>
      </c>
      <c r="M117" s="8">
        <f>$K$117*$L$117</f>
        <v>0</v>
      </c>
      <c r="N117" s="10"/>
      <c r="O117" s="7"/>
      <c r="P117" s="8"/>
      <c r="Q117" s="8">
        <f>$O$117*$P$117</f>
        <v>0</v>
      </c>
      <c r="R117" s="10"/>
      <c r="S117" s="7"/>
      <c r="T117" s="8"/>
      <c r="U117" s="8">
        <f>$S$117*$T$117</f>
        <v>0</v>
      </c>
      <c r="V117" s="7"/>
      <c r="W117" s="8"/>
      <c r="X117" s="8">
        <f>$V$117*$W$117</f>
        <v>0</v>
      </c>
      <c r="Y117" s="7"/>
      <c r="Z117" s="8"/>
      <c r="AA117" s="8">
        <f>$Y$117*$Z$117</f>
        <v>0</v>
      </c>
      <c r="AB117" s="7"/>
      <c r="AC117" s="8"/>
      <c r="AD117" s="8">
        <f>$AB$117*$AC$117</f>
        <v>0</v>
      </c>
      <c r="AE117" s="10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</row>
    <row r="118" spans="1:238" ht="13.5">
      <c r="A118" s="8"/>
      <c r="B118" s="3"/>
      <c r="C118" s="22" t="s">
        <v>91</v>
      </c>
      <c r="D118" s="3"/>
      <c r="E118" s="3"/>
      <c r="F118" s="3"/>
      <c r="G118" s="3"/>
      <c r="H118" s="3"/>
      <c r="I118" s="3"/>
      <c r="J118" s="3"/>
      <c r="K118" s="8"/>
      <c r="L118" s="8">
        <v>-2</v>
      </c>
      <c r="M118" s="8">
        <f>$K$118*$L$118</f>
        <v>0</v>
      </c>
      <c r="N118" s="10"/>
      <c r="O118" s="7"/>
      <c r="P118" s="8"/>
      <c r="Q118" s="8">
        <f>$O$118*$P$118</f>
        <v>0</v>
      </c>
      <c r="R118" s="10"/>
      <c r="S118" s="7"/>
      <c r="T118" s="8"/>
      <c r="U118" s="8">
        <f>$S$118*$T$118</f>
        <v>0</v>
      </c>
      <c r="V118" s="7"/>
      <c r="W118" s="8"/>
      <c r="X118" s="8">
        <f>$V$118*$W$118</f>
        <v>0</v>
      </c>
      <c r="Y118" s="7"/>
      <c r="Z118" s="8"/>
      <c r="AA118" s="8">
        <f>$Y$118*$Z$118</f>
        <v>0</v>
      </c>
      <c r="AB118" s="7"/>
      <c r="AC118" s="8"/>
      <c r="AD118" s="8">
        <f>$AB$118*$AC$118</f>
        <v>0</v>
      </c>
      <c r="AE118" s="10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</row>
    <row r="119" spans="1:238" ht="13.5">
      <c r="A119" s="8"/>
      <c r="B119" s="3"/>
      <c r="C119" s="22" t="s">
        <v>92</v>
      </c>
      <c r="D119" s="3"/>
      <c r="E119" s="3"/>
      <c r="F119" s="3"/>
      <c r="G119" s="3"/>
      <c r="H119" s="3"/>
      <c r="I119" s="3"/>
      <c r="J119" s="3"/>
      <c r="K119" s="8"/>
      <c r="L119" s="8">
        <v>-3</v>
      </c>
      <c r="M119" s="8">
        <f>$K$119*$L$119</f>
        <v>0</v>
      </c>
      <c r="N119" s="10"/>
      <c r="O119" s="7"/>
      <c r="P119" s="8"/>
      <c r="Q119" s="8">
        <f>$O$119*$P$119</f>
        <v>0</v>
      </c>
      <c r="R119" s="10"/>
      <c r="S119" s="7"/>
      <c r="T119" s="8"/>
      <c r="U119" s="8">
        <f>$S$119*$T$119</f>
        <v>0</v>
      </c>
      <c r="V119" s="7"/>
      <c r="W119" s="8"/>
      <c r="X119" s="8">
        <f>$V$119*$W$119</f>
        <v>0</v>
      </c>
      <c r="Y119" s="7"/>
      <c r="Z119" s="8"/>
      <c r="AA119" s="8">
        <f>$Y$119*$Z$119</f>
        <v>0</v>
      </c>
      <c r="AB119" s="7"/>
      <c r="AC119" s="8"/>
      <c r="AD119" s="8">
        <f>$AB$119*$AC$119</f>
        <v>0</v>
      </c>
      <c r="AE119" s="10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</row>
    <row r="120" spans="1:238" ht="13.5">
      <c r="A120" s="8"/>
      <c r="B120" s="3"/>
      <c r="C120" s="22" t="s">
        <v>93</v>
      </c>
      <c r="D120" s="3"/>
      <c r="E120" s="3"/>
      <c r="F120" s="3"/>
      <c r="G120" s="3"/>
      <c r="H120" s="3"/>
      <c r="I120" s="3"/>
      <c r="J120" s="3"/>
      <c r="K120" s="8"/>
      <c r="L120" s="8">
        <v>-4</v>
      </c>
      <c r="M120" s="8">
        <f>$K$120*$L$120</f>
        <v>0</v>
      </c>
      <c r="N120" s="10"/>
      <c r="O120" s="7"/>
      <c r="P120" s="8"/>
      <c r="Q120" s="8">
        <f>$O$120*$P$120</f>
        <v>0</v>
      </c>
      <c r="R120" s="10"/>
      <c r="S120" s="7"/>
      <c r="T120" s="8"/>
      <c r="U120" s="8">
        <f>$S$120*$T$120</f>
        <v>0</v>
      </c>
      <c r="V120" s="7"/>
      <c r="W120" s="8"/>
      <c r="X120" s="8">
        <f>$V$120*$W$120</f>
        <v>0</v>
      </c>
      <c r="Y120" s="7"/>
      <c r="Z120" s="8"/>
      <c r="AA120" s="8">
        <f>$Y$120*$Z$120</f>
        <v>0</v>
      </c>
      <c r="AB120" s="7"/>
      <c r="AC120" s="8"/>
      <c r="AD120" s="8">
        <f>$AB$120*$AC$120</f>
        <v>0</v>
      </c>
      <c r="AE120" s="10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</row>
    <row r="121" spans="1:238" ht="13.5">
      <c r="A121" s="8"/>
      <c r="B121" s="3" t="s">
        <v>61</v>
      </c>
      <c r="C121" s="3"/>
      <c r="D121" s="3"/>
      <c r="E121" s="3"/>
      <c r="F121" s="3"/>
      <c r="G121" s="3"/>
      <c r="H121" s="3"/>
      <c r="I121" s="3"/>
      <c r="J121" s="3"/>
      <c r="K121" s="8">
        <v>4</v>
      </c>
      <c r="L121" s="8">
        <v>0</v>
      </c>
      <c r="M121" s="8">
        <f>$K$121*$L$121</f>
        <v>0</v>
      </c>
      <c r="N121" s="10"/>
      <c r="O121" s="7"/>
      <c r="P121" s="8"/>
      <c r="Q121" s="8">
        <f>$O$121*$P$121</f>
        <v>0</v>
      </c>
      <c r="R121" s="10"/>
      <c r="S121" s="7"/>
      <c r="T121" s="8"/>
      <c r="U121" s="8">
        <f>$S$121*$T$121</f>
        <v>0</v>
      </c>
      <c r="V121" s="7"/>
      <c r="W121" s="8"/>
      <c r="X121" s="8">
        <f>$V$121*$W$121</f>
        <v>0</v>
      </c>
      <c r="Y121" s="7"/>
      <c r="Z121" s="8"/>
      <c r="AA121" s="8">
        <f>$Y$121*$Z$121</f>
        <v>0</v>
      </c>
      <c r="AB121" s="7"/>
      <c r="AC121" s="8"/>
      <c r="AD121" s="8">
        <f>$AB$121*$AC$121</f>
        <v>0</v>
      </c>
      <c r="AE121" s="10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</row>
    <row r="122" spans="1:238" ht="13.5">
      <c r="A122" s="8"/>
      <c r="B122" s="3" t="s">
        <v>62</v>
      </c>
      <c r="C122" s="3"/>
      <c r="D122" s="3"/>
      <c r="E122" s="3"/>
      <c r="F122" s="3"/>
      <c r="G122" s="3"/>
      <c r="H122" s="3"/>
      <c r="I122" s="3"/>
      <c r="J122" s="3"/>
      <c r="K122" s="8">
        <v>4</v>
      </c>
      <c r="L122" s="8">
        <v>0</v>
      </c>
      <c r="M122" s="8">
        <f>$K$122*$L$122</f>
        <v>0</v>
      </c>
      <c r="N122" s="10"/>
      <c r="O122" s="7"/>
      <c r="P122" s="8"/>
      <c r="Q122" s="8">
        <f>$O$122*$P$122</f>
        <v>0</v>
      </c>
      <c r="R122" s="10"/>
      <c r="S122" s="7"/>
      <c r="T122" s="8"/>
      <c r="U122" s="8">
        <f>$S$122*$T$122</f>
        <v>0</v>
      </c>
      <c r="V122" s="7"/>
      <c r="W122" s="8"/>
      <c r="X122" s="8">
        <f>$V$122*$W$122</f>
        <v>0</v>
      </c>
      <c r="Y122" s="7"/>
      <c r="Z122" s="8"/>
      <c r="AA122" s="8">
        <f>$Y$122*$Z$122</f>
        <v>0</v>
      </c>
      <c r="AB122" s="7"/>
      <c r="AC122" s="8"/>
      <c r="AD122" s="8">
        <f>$AB$122*$AC$122</f>
        <v>0</v>
      </c>
      <c r="AE122" s="10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</row>
    <row r="123" spans="1:238" ht="13.5">
      <c r="A123" s="8"/>
      <c r="B123" s="3" t="s">
        <v>63</v>
      </c>
      <c r="C123" s="3"/>
      <c r="D123" s="3"/>
      <c r="E123" s="3"/>
      <c r="F123" s="3"/>
      <c r="G123" s="3"/>
      <c r="H123" s="3"/>
      <c r="I123" s="3"/>
      <c r="J123" s="3"/>
      <c r="K123" s="8">
        <v>4</v>
      </c>
      <c r="L123" s="8">
        <v>0</v>
      </c>
      <c r="M123" s="8">
        <f>$K$123*$L$123</f>
        <v>0</v>
      </c>
      <c r="N123" s="10"/>
      <c r="O123" s="7"/>
      <c r="P123" s="8"/>
      <c r="Q123" s="8">
        <f>$O$123*$P$123</f>
        <v>0</v>
      </c>
      <c r="R123" s="10"/>
      <c r="S123" s="7"/>
      <c r="T123" s="8"/>
      <c r="U123" s="8">
        <f>$S$123*$T$123</f>
        <v>0</v>
      </c>
      <c r="V123" s="7"/>
      <c r="W123" s="8"/>
      <c r="X123" s="8">
        <f>$V$123*$W$123</f>
        <v>0</v>
      </c>
      <c r="Y123" s="7"/>
      <c r="Z123" s="8"/>
      <c r="AA123" s="8">
        <f>$Y$123*$Z$123</f>
        <v>0</v>
      </c>
      <c r="AB123" s="7"/>
      <c r="AC123" s="8"/>
      <c r="AD123" s="8">
        <f>$AB$123*$AC$123</f>
        <v>0</v>
      </c>
      <c r="AE123" s="10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</row>
    <row r="124" spans="1:238" ht="13.5">
      <c r="A124" s="4" t="s">
        <v>43</v>
      </c>
      <c r="B124" s="5"/>
      <c r="C124" s="5"/>
      <c r="D124" s="5"/>
      <c r="E124" s="5"/>
      <c r="F124" s="5"/>
      <c r="G124" s="5"/>
      <c r="H124" s="5"/>
      <c r="I124" s="5"/>
      <c r="J124" s="5"/>
      <c r="K124" s="4">
        <f>'Environment '!$BQ$55</f>
        <v>2</v>
      </c>
      <c r="L124" s="4">
        <v>0</v>
      </c>
      <c r="M124" s="4">
        <f>$K$124*$L$124</f>
        <v>0</v>
      </c>
      <c r="N124" s="8"/>
      <c r="O124" s="4">
        <f>Community!$BL$54</f>
        <v>0</v>
      </c>
      <c r="P124" s="9"/>
      <c r="Q124" s="9">
        <f>$O$124*$P$124</f>
        <v>0</v>
      </c>
      <c r="R124" s="8"/>
      <c r="S124" s="4">
        <f>Commercial!$BL$54</f>
        <v>0</v>
      </c>
      <c r="T124" s="9"/>
      <c r="U124" s="9">
        <f>$S$124*$T$124</f>
        <v>0</v>
      </c>
      <c r="V124" s="4">
        <f>Market!$BL$54</f>
        <v>0</v>
      </c>
      <c r="W124" s="4"/>
      <c r="X124" s="9">
        <f>$V$124*$W$124</f>
        <v>0</v>
      </c>
      <c r="Y124" s="4">
        <f>Financial!$BL$54</f>
        <v>0</v>
      </c>
      <c r="Z124" s="4"/>
      <c r="AA124" s="9">
        <f>$Y$124*$Z$124</f>
        <v>0</v>
      </c>
      <c r="AB124" s="4">
        <f>Legislative!$BL$54</f>
        <v>0</v>
      </c>
      <c r="AC124" s="4"/>
      <c r="AD124" s="9">
        <f>$AB$124*$AC$124</f>
        <v>0</v>
      </c>
      <c r="AE124" s="8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ht="13.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4">
        <f>'Environment '!$BQ$56</f>
        <v>0</v>
      </c>
      <c r="L125" s="4"/>
      <c r="M125" s="4">
        <f>$K$125*$L$125</f>
        <v>0</v>
      </c>
      <c r="N125" s="8"/>
      <c r="O125" s="4">
        <f>Community!$BL$55</f>
        <v>0</v>
      </c>
      <c r="P125" s="9"/>
      <c r="Q125" s="9">
        <f>$O$125*$P$125</f>
        <v>0</v>
      </c>
      <c r="R125" s="8"/>
      <c r="S125" s="4">
        <f>Commercial!$BL$55</f>
        <v>0</v>
      </c>
      <c r="T125" s="9"/>
      <c r="U125" s="9">
        <f>$S$125*$T$125</f>
        <v>0</v>
      </c>
      <c r="V125" s="4">
        <f>Market!$BL$55</f>
        <v>0</v>
      </c>
      <c r="W125" s="4"/>
      <c r="X125" s="9">
        <f>$V$125*$W$125</f>
        <v>0</v>
      </c>
      <c r="Y125" s="4">
        <f>Financial!$BL$55</f>
        <v>0</v>
      </c>
      <c r="Z125" s="4"/>
      <c r="AA125" s="9">
        <f>$Y$125*$Z$125</f>
        <v>0</v>
      </c>
      <c r="AB125" s="4">
        <f>Legislative!$BL$55</f>
        <v>0</v>
      </c>
      <c r="AC125" s="4"/>
      <c r="AD125" s="9">
        <f>$AB$125*$AC$125</f>
        <v>0</v>
      </c>
      <c r="AE125" s="8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</row>
    <row r="126" spans="1:238" ht="13.5">
      <c r="A126" s="4" t="s">
        <v>8</v>
      </c>
      <c r="B126" s="5"/>
      <c r="C126" s="5"/>
      <c r="D126" s="5"/>
      <c r="E126" s="5"/>
      <c r="F126" s="5"/>
      <c r="G126" s="5"/>
      <c r="H126" s="5"/>
      <c r="I126" s="5"/>
      <c r="J126" s="5"/>
      <c r="K126" s="4"/>
      <c r="L126" s="4"/>
      <c r="M126" s="4">
        <f>SUM(M95:M125)</f>
        <v>0</v>
      </c>
      <c r="N126" s="8"/>
      <c r="O126" s="4"/>
      <c r="P126" s="9"/>
      <c r="Q126" s="9">
        <f>SUM(Q95:Q125)</f>
        <v>0</v>
      </c>
      <c r="R126" s="8"/>
      <c r="S126" s="4"/>
      <c r="T126" s="9"/>
      <c r="U126" s="9">
        <f>SUM(U95:U125)</f>
        <v>0</v>
      </c>
      <c r="V126" s="4"/>
      <c r="W126" s="4"/>
      <c r="X126" s="9">
        <f>SUM(X95:X125)</f>
        <v>0</v>
      </c>
      <c r="Y126" s="4"/>
      <c r="Z126" s="4"/>
      <c r="AA126" s="9">
        <f>SUM(AA95:AA125)</f>
        <v>0</v>
      </c>
      <c r="AB126" s="4"/>
      <c r="AC126" s="4"/>
      <c r="AD126" s="9">
        <f>SUM(AD95:AD125)</f>
        <v>0</v>
      </c>
      <c r="AE126" s="8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</row>
    <row r="127" spans="1:238" ht="13.5">
      <c r="A127" s="13" t="s">
        <v>44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>
        <f>SUM($M$21,$M$27,$M$52,$M$59,$M$93,$M$126)</f>
        <v>59</v>
      </c>
      <c r="N127" s="8"/>
      <c r="O127" s="4"/>
      <c r="P127" s="5"/>
      <c r="Q127" s="4">
        <f>SUM($Q$21,$Q$27,$Q$52,$Q$59,$Q$93,$Q$126)</f>
        <v>0</v>
      </c>
      <c r="R127" s="8"/>
      <c r="S127" s="4"/>
      <c r="T127" s="5"/>
      <c r="U127" s="4">
        <f>SUM($U$21,$U$27,$U$52,$U$59,$U$93,$U$126)</f>
        <v>0</v>
      </c>
      <c r="V127" s="9"/>
      <c r="W127" s="5"/>
      <c r="X127" s="4">
        <f>SUM($X$21,$X$27,$X$52,$X$59,$X$93,$X$126)</f>
        <v>0</v>
      </c>
      <c r="Y127" s="9"/>
      <c r="Z127" s="5"/>
      <c r="AA127" s="4">
        <f>SUM($AA$21,$AA$27,$AA$52,$AA$59,$AA$93,$AA$126)</f>
        <v>0</v>
      </c>
      <c r="AB127" s="9"/>
      <c r="AC127" s="5"/>
      <c r="AD127" s="4">
        <f>SUM($AD$21,$AD$27,$AD$52,$AD$59,$AD$93,$AD$126)</f>
        <v>0</v>
      </c>
      <c r="AE127" s="8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</row>
    <row r="128" spans="1:238" ht="13.5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8"/>
      <c r="N128" s="10"/>
      <c r="O128" s="10"/>
      <c r="P128" s="3"/>
      <c r="Q128" s="8"/>
      <c r="R128" s="10"/>
      <c r="S128" s="10"/>
      <c r="T128" s="3"/>
      <c r="U128" s="8"/>
      <c r="V128" s="10"/>
      <c r="W128" s="3"/>
      <c r="X128" s="8"/>
      <c r="Y128" s="10"/>
      <c r="Z128" s="3"/>
      <c r="AA128" s="8"/>
      <c r="AB128" s="10"/>
      <c r="AC128" s="3"/>
      <c r="AD128" s="8"/>
      <c r="AE128" s="10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</row>
    <row r="129" spans="1:238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"/>
      <c r="O129" s="5"/>
      <c r="P129" s="5"/>
      <c r="Q129" s="5"/>
      <c r="R129" s="3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</row>
    <row r="130" spans="1:238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</row>
    <row r="131" spans="1:238" ht="13.5">
      <c r="A131" s="2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</row>
    <row r="132" spans="1:238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</row>
    <row r="133" spans="1:238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</row>
    <row r="134" spans="1:238" ht="13.5">
      <c r="A134" s="2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</row>
    <row r="135" spans="1:238" ht="13.5">
      <c r="A135" s="2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</row>
    <row r="136" spans="1:238" ht="13.5">
      <c r="A136" s="2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</row>
    <row r="137" spans="1:238" ht="13.5">
      <c r="A137" s="2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</row>
    <row r="138" spans="1:238" ht="13.5">
      <c r="A138" s="2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</row>
    <row r="139" spans="1:238" ht="13.5">
      <c r="A139" s="2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</row>
    <row r="140" spans="1:238" ht="13.5">
      <c r="A140" s="2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</row>
    <row r="141" spans="1:238" ht="13.5">
      <c r="A141" s="2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</row>
    <row r="142" spans="1:238" ht="13.5">
      <c r="A142" s="2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</row>
    <row r="143" spans="1:238" ht="13.5">
      <c r="A143" s="2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</row>
    <row r="144" spans="1:238" ht="13.5">
      <c r="A144" s="2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</row>
    <row r="145" spans="1:238" ht="13.5">
      <c r="A145" s="2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</row>
    <row r="146" spans="1:238" ht="13.5">
      <c r="A146" s="2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</row>
    <row r="147" spans="1:238" ht="13.5">
      <c r="A147" s="2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</row>
    <row r="148" spans="1:238" ht="13.5">
      <c r="A148" s="2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</row>
    <row r="149" spans="1:238" ht="13.5">
      <c r="A149" s="2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</row>
    <row r="150" spans="1:238" ht="13.5">
      <c r="A150" s="2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</row>
    <row r="151" spans="1:238" ht="13.5">
      <c r="A151" s="2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</row>
    <row r="152" spans="1:238" ht="13.5">
      <c r="A152" s="2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</row>
    <row r="153" spans="1:238" ht="13.5">
      <c r="A153" s="2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</row>
    <row r="154" spans="1:238" ht="13.5">
      <c r="A154" s="2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</row>
    <row r="155" spans="1:238" ht="13.5">
      <c r="A155" s="2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</row>
    <row r="156" spans="1:238" ht="13.5">
      <c r="A156" s="2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</row>
    <row r="157" spans="1:238" ht="13.5">
      <c r="A157" s="2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</row>
    <row r="158" spans="1:238" ht="13.5">
      <c r="A158" s="2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</row>
    <row r="159" spans="1:238" ht="13.5">
      <c r="A159" s="2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</row>
    <row r="160" spans="1:238" ht="13.5">
      <c r="A160" s="2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</row>
    <row r="161" spans="1:238" ht="13.5">
      <c r="A161" s="2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</row>
    <row r="162" spans="1:238" ht="13.5">
      <c r="A162" s="2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</row>
    <row r="163" spans="1:238" ht="13.5">
      <c r="A163" s="2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</row>
    <row r="164" spans="1:238" ht="13.5">
      <c r="A164" s="2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</row>
    <row r="165" spans="1:238" ht="13.5">
      <c r="A165" s="2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</row>
    <row r="166" spans="1:238" ht="13.5">
      <c r="A166" s="2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</row>
    <row r="167" spans="1:238" ht="13.5">
      <c r="A167" s="2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</row>
    <row r="168" spans="1:238" ht="13.5">
      <c r="A168" s="2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</row>
    <row r="169" spans="1:238" ht="13.5">
      <c r="A169" s="2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</row>
    <row r="170" spans="1:238" ht="13.5">
      <c r="A170" s="2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</row>
    <row r="171" spans="1:238" ht="13.5">
      <c r="A171" s="2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</row>
    <row r="172" spans="1:238" ht="13.5">
      <c r="A172" s="2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</row>
    <row r="173" spans="1:238" ht="13.5">
      <c r="A173" s="2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</row>
    <row r="174" spans="1:238" ht="13.5">
      <c r="A174" s="2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</row>
    <row r="175" spans="1:238" ht="13.5">
      <c r="A175" s="2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</row>
    <row r="176" spans="1:238" ht="13.5">
      <c r="A176" s="2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</row>
    <row r="177" spans="1:238" ht="13.5">
      <c r="A177" s="2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</row>
  </sheetData>
  <sheetProtection/>
  <printOptions/>
  <pageMargins left="0.5" right="0.5" top="0.5" bottom="0.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93"/>
  <sheetViews>
    <sheetView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6640625" defaultRowHeight="15"/>
  <cols>
    <col min="1" max="7" width="6.6640625" style="26" customWidth="1"/>
    <col min="8" max="60" width="2.6640625" style="26" customWidth="1"/>
    <col min="61" max="70" width="4.6640625" style="26" customWidth="1"/>
    <col min="71" max="83" width="6.6640625" style="26" customWidth="1"/>
    <col min="84" max="256" width="8.6640625" style="26" customWidth="1"/>
  </cols>
  <sheetData>
    <row r="1" spans="1:77" ht="13.5">
      <c r="A1" s="27" t="s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</row>
    <row r="2" spans="1:77" ht="13.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</row>
    <row r="3" spans="1:77" ht="13.5">
      <c r="A3" s="28"/>
      <c r="B3" s="28"/>
      <c r="C3" s="28"/>
      <c r="D3" s="28"/>
      <c r="E3" s="28"/>
      <c r="F3" s="28"/>
      <c r="G3" s="28"/>
      <c r="H3" s="27" t="s">
        <v>112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7" t="s">
        <v>113</v>
      </c>
      <c r="BK3" s="27"/>
      <c r="BL3" s="27"/>
      <c r="BM3" s="27" t="s">
        <v>117</v>
      </c>
      <c r="BN3" s="27"/>
      <c r="BO3" s="27"/>
      <c r="BP3" s="27" t="s">
        <v>118</v>
      </c>
      <c r="BQ3" s="27"/>
      <c r="BR3" s="28"/>
      <c r="BS3" s="28"/>
      <c r="BT3" s="28"/>
      <c r="BU3" s="28"/>
      <c r="BV3" s="28"/>
      <c r="BW3" s="28"/>
      <c r="BX3" s="28"/>
      <c r="BY3" s="28"/>
    </row>
    <row r="4" spans="1:77" ht="255">
      <c r="A4" s="28"/>
      <c r="B4" s="28"/>
      <c r="C4" s="28"/>
      <c r="D4" s="28"/>
      <c r="E4" s="28"/>
      <c r="F4" s="28"/>
      <c r="G4" s="28"/>
      <c r="H4" s="29" t="s">
        <v>2</v>
      </c>
      <c r="I4" s="30" t="s">
        <v>3</v>
      </c>
      <c r="J4" s="30" t="s">
        <v>4</v>
      </c>
      <c r="K4" s="30" t="s">
        <v>5</v>
      </c>
      <c r="L4" s="30" t="s">
        <v>6</v>
      </c>
      <c r="M4" s="30" t="s">
        <v>7</v>
      </c>
      <c r="N4" s="30"/>
      <c r="O4" s="30"/>
      <c r="P4" s="29" t="s">
        <v>9</v>
      </c>
      <c r="Q4" s="30" t="s">
        <v>10</v>
      </c>
      <c r="R4" s="30" t="s">
        <v>11</v>
      </c>
      <c r="S4" s="30" t="s">
        <v>12</v>
      </c>
      <c r="T4" s="30"/>
      <c r="U4" s="30"/>
      <c r="V4" s="29" t="s">
        <v>13</v>
      </c>
      <c r="W4" s="30" t="s">
        <v>14</v>
      </c>
      <c r="X4" s="30" t="s">
        <v>15</v>
      </c>
      <c r="Y4" s="30" t="s">
        <v>16</v>
      </c>
      <c r="Z4" s="30" t="s">
        <v>17</v>
      </c>
      <c r="AA4" s="30" t="s">
        <v>18</v>
      </c>
      <c r="AB4" s="30" t="s">
        <v>19</v>
      </c>
      <c r="AC4" s="30" t="s">
        <v>20</v>
      </c>
      <c r="AD4" s="30" t="s">
        <v>21</v>
      </c>
      <c r="AE4" s="30" t="s">
        <v>22</v>
      </c>
      <c r="AF4" s="30"/>
      <c r="AG4" s="30"/>
      <c r="AH4" s="29" t="s">
        <v>23</v>
      </c>
      <c r="AI4" s="30" t="s">
        <v>24</v>
      </c>
      <c r="AJ4" s="30" t="s">
        <v>25</v>
      </c>
      <c r="AK4" s="30" t="s">
        <v>26</v>
      </c>
      <c r="AL4" s="30" t="s">
        <v>27</v>
      </c>
      <c r="AM4" s="30"/>
      <c r="AN4" s="30"/>
      <c r="AO4" s="29" t="s">
        <v>28</v>
      </c>
      <c r="AP4" s="30" t="s">
        <v>29</v>
      </c>
      <c r="AQ4" s="30" t="s">
        <v>30</v>
      </c>
      <c r="AR4" s="30" t="s">
        <v>31</v>
      </c>
      <c r="AS4" s="30" t="s">
        <v>32</v>
      </c>
      <c r="AT4" s="30" t="s">
        <v>33</v>
      </c>
      <c r="AU4" s="30" t="s">
        <v>34</v>
      </c>
      <c r="AV4" s="30"/>
      <c r="AW4" s="30"/>
      <c r="AX4" s="29" t="s">
        <v>35</v>
      </c>
      <c r="AY4" s="30" t="s">
        <v>36</v>
      </c>
      <c r="AZ4" s="30" t="s">
        <v>37</v>
      </c>
      <c r="BA4" s="30" t="s">
        <v>38</v>
      </c>
      <c r="BB4" s="30" t="s">
        <v>39</v>
      </c>
      <c r="BC4" s="30" t="s">
        <v>40</v>
      </c>
      <c r="BD4" s="30" t="s">
        <v>41</v>
      </c>
      <c r="BE4" s="30" t="s">
        <v>42</v>
      </c>
      <c r="BF4" s="30" t="s">
        <v>43</v>
      </c>
      <c r="BG4" s="31"/>
      <c r="BH4" s="31"/>
      <c r="BI4" s="31"/>
      <c r="BJ4" s="30" t="s">
        <v>114</v>
      </c>
      <c r="BK4" s="30" t="s">
        <v>115</v>
      </c>
      <c r="BL4" s="30" t="s">
        <v>116</v>
      </c>
      <c r="BM4" s="30" t="s">
        <v>114</v>
      </c>
      <c r="BN4" s="30" t="s">
        <v>115</v>
      </c>
      <c r="BO4" s="30" t="s">
        <v>116</v>
      </c>
      <c r="BP4" s="30" t="s">
        <v>119</v>
      </c>
      <c r="BQ4" s="30" t="s">
        <v>116</v>
      </c>
      <c r="BR4" s="31"/>
      <c r="BS4" s="31"/>
      <c r="BT4" s="31"/>
      <c r="BU4" s="31"/>
      <c r="BV4" s="31"/>
      <c r="BW4" s="31"/>
      <c r="BX4" s="31"/>
      <c r="BY4" s="31"/>
    </row>
    <row r="5" spans="1:77" ht="13.5">
      <c r="A5" s="32" t="str">
        <f>'Score sheet'!$A$14</f>
        <v>Social inclusion</v>
      </c>
      <c r="B5" s="3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>
        <f>($BL$5+$BO$5)/2</f>
        <v>0</v>
      </c>
      <c r="BR5" s="28"/>
      <c r="BS5" s="33" t="str">
        <f>$A$5</f>
        <v>Social inclusion</v>
      </c>
      <c r="BT5" s="33"/>
      <c r="BU5" s="28"/>
      <c r="BV5" s="28"/>
      <c r="BW5" s="28"/>
      <c r="BX5" s="28"/>
      <c r="BY5" s="28"/>
    </row>
    <row r="6" spans="1:77" ht="13.5">
      <c r="A6" s="27" t="str">
        <f>'Score sheet'!$A$15</f>
        <v>Meet growing energy demands in developed world</v>
      </c>
      <c r="B6" s="28"/>
      <c r="C6" s="28"/>
      <c r="D6" s="28"/>
      <c r="E6" s="28"/>
      <c r="F6" s="28"/>
      <c r="G6" s="28"/>
      <c r="H6" s="28"/>
      <c r="I6" s="28">
        <v>0</v>
      </c>
      <c r="J6" s="28">
        <v>1</v>
      </c>
      <c r="K6" s="28">
        <v>0</v>
      </c>
      <c r="L6" s="28">
        <v>0</v>
      </c>
      <c r="M6" s="28">
        <v>0</v>
      </c>
      <c r="N6" s="28"/>
      <c r="O6" s="28"/>
      <c r="P6" s="28"/>
      <c r="Q6" s="28">
        <v>0</v>
      </c>
      <c r="R6" s="28">
        <v>0</v>
      </c>
      <c r="S6" s="28">
        <v>0</v>
      </c>
      <c r="T6" s="28"/>
      <c r="U6" s="28"/>
      <c r="V6" s="28"/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/>
      <c r="AG6" s="28"/>
      <c r="AH6" s="28"/>
      <c r="AI6" s="28">
        <v>0</v>
      </c>
      <c r="AJ6" s="28">
        <v>0</v>
      </c>
      <c r="AK6" s="28">
        <v>0</v>
      </c>
      <c r="AL6" s="28">
        <v>0</v>
      </c>
      <c r="AM6" s="28"/>
      <c r="AN6" s="28"/>
      <c r="AO6" s="28"/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/>
      <c r="AW6" s="28"/>
      <c r="AX6" s="28"/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/>
      <c r="BH6" s="28"/>
      <c r="BI6" s="28"/>
      <c r="BJ6" s="28">
        <f>SUM(H6:BI6)</f>
        <v>1</v>
      </c>
      <c r="BK6" s="28">
        <f>RANK($BJ$6,BJ$5:BJ$62)</f>
        <v>35</v>
      </c>
      <c r="BL6" s="28">
        <v>1</v>
      </c>
      <c r="BM6" s="28">
        <v>21</v>
      </c>
      <c r="BN6" s="28">
        <f>RANK($BM$6,BM$5:BM$62)</f>
        <v>15</v>
      </c>
      <c r="BO6" s="28">
        <v>4</v>
      </c>
      <c r="BP6" s="28">
        <f>($BL$6+$BO$6)/2</f>
        <v>2.5</v>
      </c>
      <c r="BQ6" s="28">
        <v>2</v>
      </c>
      <c r="BR6" s="28"/>
      <c r="BS6" s="28" t="str">
        <f>$A$6</f>
        <v>Meet growing energy demands in developed world</v>
      </c>
      <c r="BT6" s="28"/>
      <c r="BU6" s="28"/>
      <c r="BV6" s="28"/>
      <c r="BW6" s="28"/>
      <c r="BX6" s="28"/>
      <c r="BY6" s="28"/>
    </row>
    <row r="7" spans="1:77" ht="13.5">
      <c r="A7" s="27" t="str">
        <f>'Score sheet'!$A$16</f>
        <v>Meet growing energy demands in developing world</v>
      </c>
      <c r="B7" s="28"/>
      <c r="C7" s="28"/>
      <c r="D7" s="28"/>
      <c r="E7" s="28"/>
      <c r="F7" s="28"/>
      <c r="G7" s="28"/>
      <c r="H7" s="28"/>
      <c r="I7" s="28">
        <v>1</v>
      </c>
      <c r="J7" s="28">
        <v>0</v>
      </c>
      <c r="K7" s="28">
        <v>1</v>
      </c>
      <c r="L7" s="28">
        <v>1</v>
      </c>
      <c r="M7" s="28">
        <v>1</v>
      </c>
      <c r="N7" s="28"/>
      <c r="O7" s="28"/>
      <c r="P7" s="28"/>
      <c r="Q7" s="28">
        <v>1</v>
      </c>
      <c r="R7" s="28">
        <v>1</v>
      </c>
      <c r="S7" s="28">
        <v>1</v>
      </c>
      <c r="T7" s="28"/>
      <c r="U7" s="28"/>
      <c r="V7" s="28"/>
      <c r="W7" s="28">
        <v>0</v>
      </c>
      <c r="X7" s="28">
        <v>1</v>
      </c>
      <c r="Y7" s="28">
        <v>0</v>
      </c>
      <c r="Z7" s="28">
        <v>0</v>
      </c>
      <c r="AA7" s="28">
        <v>0</v>
      </c>
      <c r="AB7" s="28">
        <v>1</v>
      </c>
      <c r="AC7" s="28">
        <v>0</v>
      </c>
      <c r="AD7" s="28">
        <v>0</v>
      </c>
      <c r="AE7" s="28">
        <v>1</v>
      </c>
      <c r="AF7" s="28"/>
      <c r="AG7" s="28"/>
      <c r="AH7" s="28"/>
      <c r="AI7" s="28">
        <v>0</v>
      </c>
      <c r="AJ7" s="28">
        <v>0</v>
      </c>
      <c r="AK7" s="28">
        <v>1</v>
      </c>
      <c r="AL7" s="28">
        <v>1</v>
      </c>
      <c r="AM7" s="28"/>
      <c r="AN7" s="28"/>
      <c r="AO7" s="28"/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/>
      <c r="AW7" s="28"/>
      <c r="AX7" s="28"/>
      <c r="AY7" s="28">
        <v>1</v>
      </c>
      <c r="AZ7" s="28">
        <v>1</v>
      </c>
      <c r="BA7" s="28">
        <v>1</v>
      </c>
      <c r="BB7" s="28">
        <v>0</v>
      </c>
      <c r="BC7" s="28">
        <v>0</v>
      </c>
      <c r="BD7" s="28">
        <v>0</v>
      </c>
      <c r="BE7" s="28">
        <v>0</v>
      </c>
      <c r="BF7" s="28">
        <v>1</v>
      </c>
      <c r="BG7" s="28"/>
      <c r="BH7" s="28"/>
      <c r="BI7" s="28"/>
      <c r="BJ7" s="28">
        <f>SUM(H7:BI7)</f>
        <v>16</v>
      </c>
      <c r="BK7" s="28">
        <f>RANK($BJ$7,BJ$5:BJ$62)</f>
        <v>24</v>
      </c>
      <c r="BL7" s="28">
        <v>2</v>
      </c>
      <c r="BM7" s="28">
        <v>24</v>
      </c>
      <c r="BN7" s="28">
        <f>RANK($BM$7,BM$5:BM$62)</f>
        <v>10</v>
      </c>
      <c r="BO7" s="28">
        <v>4</v>
      </c>
      <c r="BP7" s="28">
        <f>($BL$7+$BO$7)/2</f>
        <v>3</v>
      </c>
      <c r="BQ7" s="28">
        <v>3</v>
      </c>
      <c r="BR7" s="28"/>
      <c r="BS7" s="28" t="str">
        <f>$A$7</f>
        <v>Meet growing energy demands in developing world</v>
      </c>
      <c r="BT7" s="28"/>
      <c r="BU7" s="28"/>
      <c r="BV7" s="28"/>
      <c r="BW7" s="28"/>
      <c r="BX7" s="28"/>
      <c r="BY7" s="28"/>
    </row>
    <row r="8" spans="1:77" ht="13.5">
      <c r="A8" s="27" t="str">
        <f>'Score sheet'!$A$17</f>
        <v>Development of energy infrastructure in developed world </v>
      </c>
      <c r="B8" s="28"/>
      <c r="C8" s="28"/>
      <c r="D8" s="28"/>
      <c r="E8" s="28"/>
      <c r="F8" s="28"/>
      <c r="G8" s="28"/>
      <c r="H8" s="28"/>
      <c r="I8" s="28">
        <v>1</v>
      </c>
      <c r="J8" s="28">
        <v>1</v>
      </c>
      <c r="K8" s="28">
        <v>0</v>
      </c>
      <c r="L8" s="28">
        <v>1</v>
      </c>
      <c r="M8" s="28">
        <v>1</v>
      </c>
      <c r="N8" s="28"/>
      <c r="O8" s="28"/>
      <c r="P8" s="28"/>
      <c r="Q8" s="28">
        <v>1</v>
      </c>
      <c r="R8" s="28">
        <v>1</v>
      </c>
      <c r="S8" s="28">
        <v>1</v>
      </c>
      <c r="T8" s="28"/>
      <c r="U8" s="28"/>
      <c r="V8" s="28"/>
      <c r="W8" s="28">
        <v>0</v>
      </c>
      <c r="X8" s="28">
        <v>1</v>
      </c>
      <c r="Y8" s="28">
        <v>1</v>
      </c>
      <c r="Z8" s="28">
        <v>0</v>
      </c>
      <c r="AA8" s="28">
        <v>0</v>
      </c>
      <c r="AB8" s="28">
        <v>1</v>
      </c>
      <c r="AC8" s="28">
        <v>1</v>
      </c>
      <c r="AD8" s="28">
        <v>1</v>
      </c>
      <c r="AE8" s="28">
        <v>1</v>
      </c>
      <c r="AF8" s="28"/>
      <c r="AG8" s="28"/>
      <c r="AH8" s="28"/>
      <c r="AI8" s="28">
        <v>1</v>
      </c>
      <c r="AJ8" s="28">
        <v>1</v>
      </c>
      <c r="AK8" s="28">
        <v>1</v>
      </c>
      <c r="AL8" s="28">
        <v>1</v>
      </c>
      <c r="AM8" s="28"/>
      <c r="AN8" s="28"/>
      <c r="AO8" s="28"/>
      <c r="AP8" s="28">
        <v>0</v>
      </c>
      <c r="AQ8" s="28">
        <v>1</v>
      </c>
      <c r="AR8" s="28">
        <v>0</v>
      </c>
      <c r="AS8" s="28">
        <v>1</v>
      </c>
      <c r="AT8" s="28">
        <v>0</v>
      </c>
      <c r="AU8" s="28">
        <v>0</v>
      </c>
      <c r="AV8" s="28"/>
      <c r="AW8" s="28"/>
      <c r="AX8" s="28"/>
      <c r="AY8" s="28">
        <v>1</v>
      </c>
      <c r="AZ8" s="28">
        <v>1</v>
      </c>
      <c r="BA8" s="28">
        <v>1</v>
      </c>
      <c r="BB8" s="28">
        <v>1</v>
      </c>
      <c r="BC8" s="28">
        <v>0</v>
      </c>
      <c r="BD8" s="28">
        <v>0</v>
      </c>
      <c r="BE8" s="28">
        <v>0</v>
      </c>
      <c r="BF8" s="28">
        <v>1</v>
      </c>
      <c r="BG8" s="28"/>
      <c r="BH8" s="28"/>
      <c r="BI8" s="28"/>
      <c r="BJ8" s="28">
        <f>SUM(H8:BI8)</f>
        <v>24</v>
      </c>
      <c r="BK8" s="28">
        <f>RANK($BJ$8,BJ$5:BJ$62)</f>
        <v>12</v>
      </c>
      <c r="BL8" s="28">
        <v>4</v>
      </c>
      <c r="BM8" s="28">
        <v>11</v>
      </c>
      <c r="BN8" s="28">
        <f>RANK($BM$8,BM$5:BM$62)</f>
        <v>24</v>
      </c>
      <c r="BO8" s="28">
        <v>2</v>
      </c>
      <c r="BP8" s="28">
        <f>($BL$8+$BO$8)/2</f>
        <v>3</v>
      </c>
      <c r="BQ8" s="28">
        <v>3</v>
      </c>
      <c r="BR8" s="28"/>
      <c r="BS8" s="28" t="str">
        <f>$A$8</f>
        <v>Development of energy infrastructure in developed world </v>
      </c>
      <c r="BT8" s="28"/>
      <c r="BU8" s="28"/>
      <c r="BV8" s="28"/>
      <c r="BW8" s="28"/>
      <c r="BX8" s="28"/>
      <c r="BY8" s="28"/>
    </row>
    <row r="9" spans="1:77" ht="13.5">
      <c r="A9" s="27" t="str">
        <f>'Score sheet'!$A$18</f>
        <v>Development of general infrastructure in developing world</v>
      </c>
      <c r="B9" s="28"/>
      <c r="C9" s="28"/>
      <c r="D9" s="28"/>
      <c r="E9" s="28"/>
      <c r="F9" s="28"/>
      <c r="G9" s="28"/>
      <c r="H9" s="28"/>
      <c r="I9" s="28">
        <v>1</v>
      </c>
      <c r="J9" s="28">
        <v>0</v>
      </c>
      <c r="K9" s="28">
        <v>0</v>
      </c>
      <c r="L9" s="28">
        <v>0</v>
      </c>
      <c r="M9" s="28">
        <v>1</v>
      </c>
      <c r="N9" s="28"/>
      <c r="O9" s="28"/>
      <c r="P9" s="28"/>
      <c r="Q9" s="28">
        <v>1</v>
      </c>
      <c r="R9" s="28">
        <v>0</v>
      </c>
      <c r="S9" s="28">
        <v>1</v>
      </c>
      <c r="T9" s="28"/>
      <c r="U9" s="28"/>
      <c r="V9" s="28"/>
      <c r="W9" s="28">
        <v>0</v>
      </c>
      <c r="X9" s="28">
        <v>1</v>
      </c>
      <c r="Y9" s="28">
        <v>0</v>
      </c>
      <c r="Z9" s="28">
        <v>0</v>
      </c>
      <c r="AA9" s="28">
        <v>0</v>
      </c>
      <c r="AB9" s="28">
        <v>1</v>
      </c>
      <c r="AC9" s="28">
        <v>1</v>
      </c>
      <c r="AD9" s="28">
        <v>1</v>
      </c>
      <c r="AE9" s="28">
        <v>1</v>
      </c>
      <c r="AF9" s="28"/>
      <c r="AG9" s="28"/>
      <c r="AH9" s="28"/>
      <c r="AI9" s="28">
        <v>1</v>
      </c>
      <c r="AJ9" s="28">
        <v>1</v>
      </c>
      <c r="AK9" s="28">
        <v>1</v>
      </c>
      <c r="AL9" s="28">
        <v>1</v>
      </c>
      <c r="AM9" s="28"/>
      <c r="AN9" s="28"/>
      <c r="AO9" s="28"/>
      <c r="AP9" s="28">
        <v>0</v>
      </c>
      <c r="AQ9" s="28">
        <v>1</v>
      </c>
      <c r="AR9" s="28">
        <v>0</v>
      </c>
      <c r="AS9" s="28">
        <v>1</v>
      </c>
      <c r="AT9" s="28">
        <v>0</v>
      </c>
      <c r="AU9" s="28">
        <v>0</v>
      </c>
      <c r="AV9" s="28"/>
      <c r="AW9" s="28"/>
      <c r="AX9" s="28"/>
      <c r="AY9" s="28">
        <v>1</v>
      </c>
      <c r="AZ9" s="28">
        <v>1</v>
      </c>
      <c r="BA9" s="28">
        <v>1</v>
      </c>
      <c r="BB9" s="28">
        <v>1</v>
      </c>
      <c r="BC9" s="28">
        <v>0</v>
      </c>
      <c r="BD9" s="28">
        <v>0</v>
      </c>
      <c r="BE9" s="28">
        <v>0</v>
      </c>
      <c r="BF9" s="28">
        <v>1</v>
      </c>
      <c r="BG9" s="28"/>
      <c r="BH9" s="28"/>
      <c r="BI9" s="28"/>
      <c r="BJ9" s="28">
        <f>SUM(H9:BI9)</f>
        <v>20</v>
      </c>
      <c r="BK9" s="28">
        <f>RANK($BJ$9,BJ$5:BJ$62)</f>
        <v>18</v>
      </c>
      <c r="BL9" s="28">
        <v>3</v>
      </c>
      <c r="BM9" s="28">
        <v>25</v>
      </c>
      <c r="BN9" s="28">
        <f>RANK($BM$9,BM$5:BM$62)</f>
        <v>7</v>
      </c>
      <c r="BO9" s="28">
        <v>4</v>
      </c>
      <c r="BP9" s="28">
        <f>($BL$9+$BO$9)/2</f>
        <v>3.5</v>
      </c>
      <c r="BQ9" s="28">
        <v>4</v>
      </c>
      <c r="BR9" s="28"/>
      <c r="BS9" s="28" t="str">
        <f>$A$9</f>
        <v>Development of general infrastructure in developing world</v>
      </c>
      <c r="BT9" s="28"/>
      <c r="BU9" s="28"/>
      <c r="BV9" s="28"/>
      <c r="BW9" s="28"/>
      <c r="BX9" s="28"/>
      <c r="BY9" s="28"/>
    </row>
    <row r="10" spans="1:77" ht="13.5">
      <c r="A10" s="27" t="str">
        <f>'Score sheet'!$A$19</f>
        <v>Accessability of technology</v>
      </c>
      <c r="B10" s="28"/>
      <c r="C10" s="28"/>
      <c r="D10" s="28"/>
      <c r="E10" s="28"/>
      <c r="F10" s="28"/>
      <c r="G10" s="28"/>
      <c r="H10" s="28"/>
      <c r="I10" s="28">
        <v>1</v>
      </c>
      <c r="J10" s="28">
        <v>1</v>
      </c>
      <c r="K10" s="28">
        <v>0</v>
      </c>
      <c r="L10" s="28">
        <v>1</v>
      </c>
      <c r="M10" s="28">
        <v>0</v>
      </c>
      <c r="N10" s="28"/>
      <c r="O10" s="28"/>
      <c r="P10" s="28"/>
      <c r="Q10" s="28">
        <v>0</v>
      </c>
      <c r="R10" s="28">
        <v>1</v>
      </c>
      <c r="S10" s="28">
        <v>0</v>
      </c>
      <c r="T10" s="28"/>
      <c r="U10" s="28"/>
      <c r="V10" s="28"/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</v>
      </c>
      <c r="AF10" s="28"/>
      <c r="AG10" s="28"/>
      <c r="AH10" s="28"/>
      <c r="AI10" s="28">
        <v>1</v>
      </c>
      <c r="AJ10" s="28">
        <v>1</v>
      </c>
      <c r="AK10" s="28">
        <v>0</v>
      </c>
      <c r="AL10" s="28">
        <v>1</v>
      </c>
      <c r="AM10" s="28"/>
      <c r="AN10" s="28"/>
      <c r="AO10" s="28"/>
      <c r="AP10" s="28">
        <v>0</v>
      </c>
      <c r="AQ10" s="28">
        <v>1</v>
      </c>
      <c r="AR10" s="28">
        <v>0</v>
      </c>
      <c r="AS10" s="28">
        <v>0</v>
      </c>
      <c r="AT10" s="28">
        <v>0</v>
      </c>
      <c r="AU10" s="28">
        <v>0</v>
      </c>
      <c r="AV10" s="28"/>
      <c r="AW10" s="28"/>
      <c r="AX10" s="28"/>
      <c r="AY10" s="28">
        <v>1</v>
      </c>
      <c r="AZ10" s="28">
        <v>1</v>
      </c>
      <c r="BA10" s="28">
        <v>1</v>
      </c>
      <c r="BB10" s="28">
        <v>0</v>
      </c>
      <c r="BC10" s="28">
        <v>0</v>
      </c>
      <c r="BD10" s="28">
        <v>0</v>
      </c>
      <c r="BE10" s="28">
        <v>0</v>
      </c>
      <c r="BF10" s="28">
        <v>1</v>
      </c>
      <c r="BG10" s="28"/>
      <c r="BH10" s="28"/>
      <c r="BI10" s="28"/>
      <c r="BJ10" s="28">
        <f>SUM(H10:BI10)</f>
        <v>13</v>
      </c>
      <c r="BK10" s="28">
        <f>RANK($BJ$10,BJ$5:BJ$62)</f>
        <v>28</v>
      </c>
      <c r="BL10" s="28">
        <v>2</v>
      </c>
      <c r="BM10" s="28">
        <v>19</v>
      </c>
      <c r="BN10" s="28">
        <f>RANK($BM$10,BM$5:BM$62)</f>
        <v>17</v>
      </c>
      <c r="BO10" s="28">
        <v>3</v>
      </c>
      <c r="BP10" s="28">
        <f>($BL$10+$BO$10)/2</f>
        <v>2.5</v>
      </c>
      <c r="BQ10" s="28">
        <v>2</v>
      </c>
      <c r="BR10" s="28"/>
      <c r="BS10" s="28" t="str">
        <f>$A$10</f>
        <v>Accessability of technology</v>
      </c>
      <c r="BT10" s="28"/>
      <c r="BU10" s="28"/>
      <c r="BV10" s="28"/>
      <c r="BW10" s="28"/>
      <c r="BX10" s="28"/>
      <c r="BY10" s="28"/>
    </row>
    <row r="11" spans="1:77" ht="13.5">
      <c r="A11" s="27">
        <f>'Score sheet'!$A$20</f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>
        <f>SUM(H11:BI11)</f>
        <v>0</v>
      </c>
      <c r="BK11" s="28">
        <f>RANK($BJ$11,BJ$5:BJ$62)</f>
        <v>36</v>
      </c>
      <c r="BL11" s="28"/>
      <c r="BM11" s="28">
        <v>0</v>
      </c>
      <c r="BN11" s="28">
        <f>RANK($BM$11,BM$5:BM$62)</f>
        <v>36</v>
      </c>
      <c r="BO11" s="28"/>
      <c r="BP11" s="28">
        <f>($BL$11+$BO$11)/2</f>
        <v>0</v>
      </c>
      <c r="BR11" s="28"/>
      <c r="BS11" s="28">
        <f>$A$11</f>
        <v>0</v>
      </c>
      <c r="BT11" s="28"/>
      <c r="BU11" s="28"/>
      <c r="BV11" s="28"/>
      <c r="BW11" s="28"/>
      <c r="BX11" s="28"/>
      <c r="BY11" s="28"/>
    </row>
    <row r="12" spans="1:77" ht="13.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28"/>
      <c r="BS12" s="28"/>
      <c r="BT12" s="28"/>
      <c r="BU12" s="28"/>
      <c r="BV12" s="28"/>
      <c r="BW12" s="28"/>
      <c r="BX12" s="28"/>
      <c r="BY12" s="28"/>
    </row>
    <row r="13" spans="1:77" ht="13.5">
      <c r="A13" s="32" t="str">
        <f>'Score sheet'!$A$22</f>
        <v>Economic development</v>
      </c>
      <c r="B13" s="33"/>
      <c r="C13" s="3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R13" s="28"/>
      <c r="BS13" s="33" t="str">
        <f>$A$13</f>
        <v>Economic development</v>
      </c>
      <c r="BT13" s="33"/>
      <c r="BU13" s="33"/>
      <c r="BV13" s="28"/>
      <c r="BW13" s="28"/>
      <c r="BX13" s="28"/>
      <c r="BY13" s="28"/>
    </row>
    <row r="14" spans="1:77" ht="13.5">
      <c r="A14" s="27" t="str">
        <f>'Score sheet'!$A$23</f>
        <v>Affordability</v>
      </c>
      <c r="B14" s="28"/>
      <c r="C14" s="28"/>
      <c r="D14" s="28"/>
      <c r="E14" s="28"/>
      <c r="F14" s="28"/>
      <c r="G14" s="28"/>
      <c r="H14" s="28"/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/>
      <c r="O14" s="28"/>
      <c r="Q14" s="28">
        <v>0</v>
      </c>
      <c r="R14" s="28">
        <v>1</v>
      </c>
      <c r="S14" s="28">
        <v>0</v>
      </c>
      <c r="T14" s="28"/>
      <c r="U14" s="28"/>
      <c r="V14" s="28"/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</v>
      </c>
      <c r="AD14" s="28">
        <v>1</v>
      </c>
      <c r="AE14" s="28">
        <v>1</v>
      </c>
      <c r="AF14" s="28"/>
      <c r="AG14" s="28"/>
      <c r="AH14" s="28"/>
      <c r="AI14" s="28">
        <v>1</v>
      </c>
      <c r="AJ14" s="28">
        <v>0</v>
      </c>
      <c r="AK14" s="28">
        <v>1</v>
      </c>
      <c r="AL14" s="28">
        <v>1</v>
      </c>
      <c r="AM14" s="28"/>
      <c r="AN14" s="28"/>
      <c r="AO14" s="28"/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/>
      <c r="AW14" s="28"/>
      <c r="AX14" s="28"/>
      <c r="AY14" s="28">
        <v>1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1</v>
      </c>
      <c r="BG14" s="28"/>
      <c r="BH14" s="28"/>
      <c r="BI14" s="28"/>
      <c r="BJ14" s="28">
        <f>SUM(H14:BI14)</f>
        <v>14</v>
      </c>
      <c r="BK14" s="28">
        <f>RANK($BJ$14,BJ$5:BJ$62)</f>
        <v>27</v>
      </c>
      <c r="BL14" s="28">
        <v>2</v>
      </c>
      <c r="BM14" s="28">
        <v>18</v>
      </c>
      <c r="BN14" s="28">
        <f>RANK($BM$14,BM$5:BM$62)</f>
        <v>19</v>
      </c>
      <c r="BO14" s="28">
        <v>3</v>
      </c>
      <c r="BP14" s="28">
        <f>($BL$14+$BO$14)/2</f>
        <v>2.5</v>
      </c>
      <c r="BQ14" s="28">
        <v>2</v>
      </c>
      <c r="BR14" s="28"/>
      <c r="BS14" s="28" t="str">
        <f>$A$14</f>
        <v>Affordability</v>
      </c>
      <c r="BT14" s="28"/>
      <c r="BU14" s="28"/>
      <c r="BV14" s="28"/>
      <c r="BW14" s="28"/>
      <c r="BX14" s="28"/>
      <c r="BY14" s="28"/>
    </row>
    <row r="15" spans="1:77" ht="13.5">
      <c r="A15" s="27" t="str">
        <f>'Score sheet'!$A$24</f>
        <v>Return on investment</v>
      </c>
      <c r="B15" s="28"/>
      <c r="C15" s="28"/>
      <c r="D15" s="28"/>
      <c r="E15" s="28"/>
      <c r="F15" s="28"/>
      <c r="G15" s="28"/>
      <c r="H15" s="28"/>
      <c r="I15" s="28">
        <v>1</v>
      </c>
      <c r="J15" s="28">
        <v>0</v>
      </c>
      <c r="K15" s="28">
        <v>0</v>
      </c>
      <c r="L15" s="28">
        <v>0</v>
      </c>
      <c r="M15" s="28">
        <v>1</v>
      </c>
      <c r="N15" s="28"/>
      <c r="O15" s="28"/>
      <c r="P15" s="28"/>
      <c r="Q15" s="28">
        <v>0</v>
      </c>
      <c r="R15" s="28">
        <v>0</v>
      </c>
      <c r="S15" s="28">
        <v>0</v>
      </c>
      <c r="T15" s="28"/>
      <c r="U15" s="28"/>
      <c r="V15" s="28"/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/>
      <c r="AG15" s="28"/>
      <c r="AH15" s="28"/>
      <c r="AI15" s="28">
        <v>0</v>
      </c>
      <c r="AJ15" s="28">
        <v>0</v>
      </c>
      <c r="AK15" s="28">
        <v>0</v>
      </c>
      <c r="AL15" s="28">
        <v>0</v>
      </c>
      <c r="AM15" s="28"/>
      <c r="AN15" s="28"/>
      <c r="AO15" s="28"/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/>
      <c r="AW15" s="28"/>
      <c r="AX15" s="28"/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1</v>
      </c>
      <c r="BG15" s="28"/>
      <c r="BH15" s="28"/>
      <c r="BI15" s="28"/>
      <c r="BJ15" s="28">
        <f>SUM(H15:BI15)</f>
        <v>3</v>
      </c>
      <c r="BK15" s="28">
        <f>RANK($BJ$15,BJ$5:BJ$62)</f>
        <v>34</v>
      </c>
      <c r="BL15" s="28">
        <v>1</v>
      </c>
      <c r="BM15" s="28">
        <v>7</v>
      </c>
      <c r="BN15" s="28">
        <f>RANK($BM$15,BM$5:BM$62)</f>
        <v>29</v>
      </c>
      <c r="BO15" s="28">
        <v>2</v>
      </c>
      <c r="BP15" s="28">
        <f>($BL$15+$BO$15)/2</f>
        <v>1.5</v>
      </c>
      <c r="BQ15" s="28">
        <v>1</v>
      </c>
      <c r="BR15" s="28"/>
      <c r="BS15" s="28" t="str">
        <f>$A$15</f>
        <v>Return on investment</v>
      </c>
      <c r="BT15" s="28"/>
      <c r="BU15" s="28"/>
      <c r="BV15" s="28"/>
      <c r="BW15" s="28"/>
      <c r="BX15" s="28"/>
      <c r="BY15" s="28"/>
    </row>
    <row r="16" spans="1:77" ht="13.5">
      <c r="A16" s="27" t="str">
        <f>'Score sheet'!$A$25</f>
        <v>Risk of increased costs or loss of income</v>
      </c>
      <c r="B16" s="28"/>
      <c r="C16" s="28"/>
      <c r="D16" s="28"/>
      <c r="E16" s="28"/>
      <c r="F16" s="28"/>
      <c r="G16" s="28"/>
      <c r="H16" s="28"/>
      <c r="I16" s="28">
        <v>0</v>
      </c>
      <c r="J16" s="28">
        <v>0</v>
      </c>
      <c r="K16" s="28">
        <v>0</v>
      </c>
      <c r="L16" s="28">
        <v>1</v>
      </c>
      <c r="M16" s="28">
        <v>1</v>
      </c>
      <c r="N16" s="28"/>
      <c r="O16" s="28"/>
      <c r="P16" s="28"/>
      <c r="Q16" s="28">
        <v>1</v>
      </c>
      <c r="R16" s="28">
        <v>1</v>
      </c>
      <c r="S16" s="28">
        <v>0</v>
      </c>
      <c r="T16" s="28"/>
      <c r="U16" s="28"/>
      <c r="V16" s="28"/>
      <c r="W16" s="28">
        <v>0</v>
      </c>
      <c r="X16" s="28">
        <v>1</v>
      </c>
      <c r="Y16" s="28">
        <v>0</v>
      </c>
      <c r="Z16" s="28">
        <v>0</v>
      </c>
      <c r="AA16" s="28">
        <v>0</v>
      </c>
      <c r="AB16" s="28">
        <v>1</v>
      </c>
      <c r="AC16" s="28">
        <v>1</v>
      </c>
      <c r="AD16" s="28">
        <v>1</v>
      </c>
      <c r="AE16" s="28">
        <v>1</v>
      </c>
      <c r="AF16" s="28"/>
      <c r="AG16" s="28"/>
      <c r="AH16" s="28"/>
      <c r="AI16" s="28">
        <v>1</v>
      </c>
      <c r="AJ16" s="28">
        <v>1</v>
      </c>
      <c r="AK16" s="28">
        <v>1</v>
      </c>
      <c r="AL16" s="28">
        <v>1</v>
      </c>
      <c r="AM16" s="28"/>
      <c r="AN16" s="28"/>
      <c r="AO16" s="28"/>
      <c r="AP16" s="28">
        <v>1</v>
      </c>
      <c r="AQ16" s="28">
        <v>1</v>
      </c>
      <c r="AR16" s="28">
        <v>1</v>
      </c>
      <c r="AS16" s="28">
        <v>1</v>
      </c>
      <c r="AT16" s="28">
        <v>1</v>
      </c>
      <c r="AU16" s="28">
        <v>1</v>
      </c>
      <c r="AV16" s="28"/>
      <c r="AW16" s="28"/>
      <c r="AX16" s="28"/>
      <c r="AY16" s="28">
        <v>1</v>
      </c>
      <c r="AZ16" s="28">
        <v>1</v>
      </c>
      <c r="BA16" s="28">
        <v>1</v>
      </c>
      <c r="BB16" s="28">
        <v>0</v>
      </c>
      <c r="BC16" s="28">
        <v>0</v>
      </c>
      <c r="BD16" s="28">
        <v>0</v>
      </c>
      <c r="BE16" s="28">
        <v>0</v>
      </c>
      <c r="BF16" s="28">
        <v>1</v>
      </c>
      <c r="BG16" s="28"/>
      <c r="BH16" s="28"/>
      <c r="BI16" s="28"/>
      <c r="BJ16" s="28">
        <f>SUM(H16:BI16)</f>
        <v>23</v>
      </c>
      <c r="BK16" s="28">
        <f>RANK($BJ$16,BJ$5:BJ$62)</f>
        <v>14</v>
      </c>
      <c r="BL16" s="28">
        <v>4</v>
      </c>
      <c r="BM16" s="28">
        <v>23</v>
      </c>
      <c r="BN16" s="28">
        <f>RANK($BM$16,BM$5:BM$62)</f>
        <v>12</v>
      </c>
      <c r="BO16" s="28">
        <v>4</v>
      </c>
      <c r="BP16" s="28">
        <f>($BL$16+$BO$16)/2</f>
        <v>4</v>
      </c>
      <c r="BQ16" s="28">
        <v>4</v>
      </c>
      <c r="BR16" s="28"/>
      <c r="BS16" s="28" t="str">
        <f>$A$16</f>
        <v>Risk of increased costs or loss of income</v>
      </c>
      <c r="BT16" s="28"/>
      <c r="BU16" s="28"/>
      <c r="BV16" s="28"/>
      <c r="BW16" s="28"/>
      <c r="BX16" s="28"/>
      <c r="BY16" s="28"/>
    </row>
    <row r="17" spans="1:77" ht="13.5">
      <c r="A17" s="27">
        <f>'Score sheet'!$A$26</f>
        <v>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>
        <f>SUM(H17:BI17)</f>
        <v>0</v>
      </c>
      <c r="BK17" s="28">
        <f>RANK($BJ$17,BJ$5:BJ$62)</f>
        <v>36</v>
      </c>
      <c r="BL17" s="28"/>
      <c r="BM17" s="28">
        <v>0</v>
      </c>
      <c r="BN17" s="28">
        <f>RANK($BM$17,BM$5:BM$62)</f>
        <v>36</v>
      </c>
      <c r="BO17" s="28"/>
      <c r="BP17" s="28">
        <f>($BL$17+$BO$17)/2</f>
        <v>0</v>
      </c>
      <c r="BR17" s="28"/>
      <c r="BS17" s="28">
        <f>$A$17</f>
        <v>0</v>
      </c>
      <c r="BT17" s="28"/>
      <c r="BU17" s="28"/>
      <c r="BV17" s="28"/>
      <c r="BW17" s="28"/>
      <c r="BX17" s="28"/>
      <c r="BY17" s="28"/>
    </row>
    <row r="18" spans="1:77" ht="13.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28"/>
      <c r="BS18" s="28"/>
      <c r="BT18" s="28"/>
      <c r="BU18" s="28"/>
      <c r="BV18" s="28"/>
      <c r="BW18" s="28"/>
      <c r="BX18" s="28"/>
      <c r="BY18" s="28"/>
    </row>
    <row r="19" spans="1:77" ht="13.5">
      <c r="A19" s="32" t="str">
        <f>'Score sheet'!$A$28</f>
        <v>Resource use</v>
      </c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R19" s="28"/>
      <c r="BS19" s="33" t="str">
        <f>$A$19</f>
        <v>Resource use</v>
      </c>
      <c r="BT19" s="33"/>
      <c r="BU19" s="28"/>
      <c r="BV19" s="28"/>
      <c r="BW19" s="28"/>
      <c r="BX19" s="28"/>
      <c r="BY19" s="28"/>
    </row>
    <row r="20" spans="1:77" ht="13.5">
      <c r="A20" s="27" t="str">
        <f>'Score sheet'!$A$29</f>
        <v>Depletion of non-renewable energy sources </v>
      </c>
      <c r="B20" s="28"/>
      <c r="C20" s="28"/>
      <c r="D20" s="28"/>
      <c r="E20" s="28"/>
      <c r="F20" s="28"/>
      <c r="G20" s="28"/>
      <c r="H20" s="28"/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/>
      <c r="O20" s="28"/>
      <c r="P20" s="28"/>
      <c r="Q20" s="28">
        <v>1</v>
      </c>
      <c r="R20" s="28">
        <v>1</v>
      </c>
      <c r="S20" s="28">
        <v>1</v>
      </c>
      <c r="T20" s="28"/>
      <c r="U20" s="28"/>
      <c r="W20" s="28">
        <v>0</v>
      </c>
      <c r="X20" s="28">
        <v>1</v>
      </c>
      <c r="Y20" s="28">
        <v>0</v>
      </c>
      <c r="Z20" s="28">
        <v>0</v>
      </c>
      <c r="AA20" s="28">
        <v>0</v>
      </c>
      <c r="AB20" s="28">
        <v>1</v>
      </c>
      <c r="AC20" s="28">
        <v>1</v>
      </c>
      <c r="AD20" s="28">
        <v>1</v>
      </c>
      <c r="AE20" s="28">
        <v>1</v>
      </c>
      <c r="AF20" s="28"/>
      <c r="AG20" s="28"/>
      <c r="AH20" s="28"/>
      <c r="AI20" s="28">
        <v>1</v>
      </c>
      <c r="AJ20" s="28">
        <v>1</v>
      </c>
      <c r="AK20" s="28">
        <v>1</v>
      </c>
      <c r="AL20" s="28">
        <v>1</v>
      </c>
      <c r="AM20" s="28"/>
      <c r="AN20" s="28"/>
      <c r="AO20" s="28"/>
      <c r="AP20" s="28">
        <v>1</v>
      </c>
      <c r="AQ20" s="28">
        <v>1</v>
      </c>
      <c r="AR20" s="28">
        <v>0</v>
      </c>
      <c r="AS20" s="28">
        <v>1</v>
      </c>
      <c r="AT20" s="28">
        <v>1</v>
      </c>
      <c r="AU20" s="28">
        <v>1</v>
      </c>
      <c r="AV20" s="28"/>
      <c r="AW20" s="28"/>
      <c r="AX20" s="28"/>
      <c r="AY20" s="28">
        <v>1</v>
      </c>
      <c r="AZ20" s="28">
        <v>1</v>
      </c>
      <c r="BA20" s="28">
        <v>1</v>
      </c>
      <c r="BB20" s="28">
        <v>0</v>
      </c>
      <c r="BC20" s="28">
        <v>1</v>
      </c>
      <c r="BD20" s="28">
        <v>0</v>
      </c>
      <c r="BE20" s="28">
        <v>0</v>
      </c>
      <c r="BF20" s="28">
        <v>1</v>
      </c>
      <c r="BG20" s="28"/>
      <c r="BH20" s="28"/>
      <c r="BI20" s="28"/>
      <c r="BJ20" s="28">
        <f>SUM(H20:BI20)</f>
        <v>27</v>
      </c>
      <c r="BK20" s="28">
        <f>RANK($BJ$20,BJ$5:BJ$62)</f>
        <v>8</v>
      </c>
      <c r="BL20" s="28">
        <v>4</v>
      </c>
      <c r="BM20" s="28">
        <v>26</v>
      </c>
      <c r="BN20" s="28">
        <f>RANK($BM$20,BM$5:BM$62)</f>
        <v>6</v>
      </c>
      <c r="BO20" s="28">
        <v>4</v>
      </c>
      <c r="BP20" s="28">
        <f>($BL$20+$BO$20)/2</f>
        <v>4</v>
      </c>
      <c r="BQ20" s="28">
        <v>4</v>
      </c>
      <c r="BR20" s="28"/>
      <c r="BS20" s="28" t="str">
        <f>$A$20</f>
        <v>Depletion of non-renewable energy sources </v>
      </c>
      <c r="BT20" s="28"/>
      <c r="BU20" s="28"/>
      <c r="BV20" s="28"/>
      <c r="BW20" s="28"/>
      <c r="BX20" s="28"/>
      <c r="BY20" s="28"/>
    </row>
    <row r="21" spans="1:77" ht="13.5">
      <c r="A21" s="27" t="str">
        <f>'Score sheet'!$A$36</f>
        <v>Use of limited renewable resources</v>
      </c>
      <c r="B21" s="28"/>
      <c r="C21" s="28"/>
      <c r="D21" s="28"/>
      <c r="E21" s="28"/>
      <c r="F21" s="28"/>
      <c r="G21" s="28"/>
      <c r="H21" s="28"/>
      <c r="I21" s="28">
        <v>1</v>
      </c>
      <c r="J21" s="28">
        <v>0</v>
      </c>
      <c r="K21" s="28">
        <v>0</v>
      </c>
      <c r="L21" s="28">
        <v>0</v>
      </c>
      <c r="M21" s="28">
        <v>0</v>
      </c>
      <c r="N21" s="28"/>
      <c r="O21" s="28"/>
      <c r="P21" s="28"/>
      <c r="Q21" s="28">
        <v>0</v>
      </c>
      <c r="R21" s="28">
        <v>1</v>
      </c>
      <c r="S21" s="28">
        <v>1</v>
      </c>
      <c r="T21" s="28"/>
      <c r="U21" s="28"/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1</v>
      </c>
      <c r="AF21" s="28"/>
      <c r="AG21" s="28"/>
      <c r="AH21" s="28"/>
      <c r="AI21" s="28">
        <v>0</v>
      </c>
      <c r="AJ21" s="28">
        <v>0</v>
      </c>
      <c r="AK21" s="28">
        <v>0</v>
      </c>
      <c r="AL21" s="28">
        <v>0</v>
      </c>
      <c r="AM21" s="28"/>
      <c r="AN21" s="28"/>
      <c r="AO21" s="28"/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/>
      <c r="AW21" s="28"/>
      <c r="AX21" s="28"/>
      <c r="AY21" s="28">
        <v>1</v>
      </c>
      <c r="AZ21" s="28">
        <v>1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1</v>
      </c>
      <c r="BG21" s="28"/>
      <c r="BH21" s="28"/>
      <c r="BI21" s="28"/>
      <c r="BJ21" s="28">
        <f>SUM(H21:BI21)</f>
        <v>7</v>
      </c>
      <c r="BK21" s="28">
        <f>RANK($BJ$21,BJ$5:BJ$62)</f>
        <v>32</v>
      </c>
      <c r="BL21" s="28">
        <v>1</v>
      </c>
      <c r="BM21" s="28">
        <v>13</v>
      </c>
      <c r="BN21" s="28">
        <f>RANK($BM$21,BM$5:BM$62)</f>
        <v>23</v>
      </c>
      <c r="BO21" s="28">
        <v>2</v>
      </c>
      <c r="BP21" s="28">
        <f>($BL$21+$BO$21)/2</f>
        <v>1.5</v>
      </c>
      <c r="BQ21" s="28">
        <v>1</v>
      </c>
      <c r="BR21" s="28"/>
      <c r="BS21" s="28" t="str">
        <f>$A$21</f>
        <v>Use of limited renewable resources</v>
      </c>
      <c r="BT21" s="28"/>
      <c r="BU21" s="28"/>
      <c r="BV21" s="28"/>
      <c r="BW21" s="28"/>
      <c r="BX21" s="28"/>
      <c r="BY21" s="28"/>
    </row>
    <row r="22" spans="1:77" ht="13.5">
      <c r="A22" s="27" t="str">
        <f>'Score sheet'!$A$43</f>
        <v>Depletion of material stocks </v>
      </c>
      <c r="B22" s="28"/>
      <c r="C22" s="28"/>
      <c r="D22" s="28"/>
      <c r="E22" s="28"/>
      <c r="F22" s="28"/>
      <c r="G22" s="28"/>
      <c r="H22" s="28"/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/>
      <c r="O22" s="28"/>
      <c r="P22" s="28"/>
      <c r="Q22" s="28">
        <v>1</v>
      </c>
      <c r="R22" s="28">
        <v>1</v>
      </c>
      <c r="S22" s="28">
        <v>1</v>
      </c>
      <c r="T22" s="28"/>
      <c r="U22" s="28"/>
      <c r="V22" s="28"/>
      <c r="W22" s="28">
        <v>1</v>
      </c>
      <c r="X22" s="28">
        <v>1</v>
      </c>
      <c r="Y22" s="28">
        <v>0</v>
      </c>
      <c r="Z22" s="28">
        <v>0</v>
      </c>
      <c r="AA22" s="28">
        <v>0</v>
      </c>
      <c r="AB22" s="28">
        <v>1</v>
      </c>
      <c r="AC22" s="28">
        <v>1</v>
      </c>
      <c r="AD22" s="28">
        <v>1</v>
      </c>
      <c r="AE22" s="28">
        <v>1</v>
      </c>
      <c r="AF22" s="28"/>
      <c r="AG22" s="28"/>
      <c r="AH22" s="28"/>
      <c r="AI22" s="28">
        <v>1</v>
      </c>
      <c r="AJ22" s="28">
        <v>1</v>
      </c>
      <c r="AK22" s="28">
        <v>1</v>
      </c>
      <c r="AL22" s="28">
        <v>1</v>
      </c>
      <c r="AM22" s="28"/>
      <c r="AN22" s="28"/>
      <c r="AO22" s="28"/>
      <c r="AP22" s="28">
        <v>1</v>
      </c>
      <c r="AQ22" s="28">
        <v>1</v>
      </c>
      <c r="AR22" s="28">
        <v>1</v>
      </c>
      <c r="AS22" s="28">
        <v>0</v>
      </c>
      <c r="AT22" s="28">
        <v>0</v>
      </c>
      <c r="AU22" s="28">
        <v>0</v>
      </c>
      <c r="AV22" s="28"/>
      <c r="AW22" s="28"/>
      <c r="AX22" s="28"/>
      <c r="AY22" s="28">
        <v>1</v>
      </c>
      <c r="AZ22" s="28">
        <v>1</v>
      </c>
      <c r="BA22" s="28">
        <v>1</v>
      </c>
      <c r="BB22" s="28">
        <v>0</v>
      </c>
      <c r="BC22" s="28">
        <v>1</v>
      </c>
      <c r="BD22" s="28">
        <v>0</v>
      </c>
      <c r="BE22" s="28">
        <v>0</v>
      </c>
      <c r="BF22" s="28">
        <v>1</v>
      </c>
      <c r="BG22" s="28"/>
      <c r="BH22" s="28"/>
      <c r="BI22" s="28"/>
      <c r="BJ22" s="28">
        <f>SUM(H22:BI22)</f>
        <v>26</v>
      </c>
      <c r="BK22" s="28">
        <f>RANK($BJ$22,BJ$5:BJ$62)</f>
        <v>11</v>
      </c>
      <c r="BL22" s="28">
        <v>4</v>
      </c>
      <c r="BM22" s="28">
        <v>17</v>
      </c>
      <c r="BN22" s="28">
        <f>RANK($BM$22,BM$5:BM$62)</f>
        <v>21</v>
      </c>
      <c r="BO22" s="28">
        <v>3</v>
      </c>
      <c r="BP22" s="28">
        <f>($BL$22+$BO$22)/2</f>
        <v>3.5</v>
      </c>
      <c r="BQ22" s="28">
        <v>3</v>
      </c>
      <c r="BR22" s="28"/>
      <c r="BS22" s="28" t="str">
        <f>$A$22</f>
        <v>Depletion of material stocks </v>
      </c>
      <c r="BT22" s="28"/>
      <c r="BU22" s="28"/>
      <c r="BV22" s="28"/>
      <c r="BW22" s="28"/>
      <c r="BX22" s="28"/>
      <c r="BY22" s="28"/>
    </row>
    <row r="23" spans="1:77" ht="13.5">
      <c r="A23" s="27" t="str">
        <f>'Score sheet'!$A$45</f>
        <v>Provision of drinking water</v>
      </c>
      <c r="B23" s="28"/>
      <c r="C23" s="28"/>
      <c r="D23" s="28"/>
      <c r="E23" s="28"/>
      <c r="F23" s="28"/>
      <c r="G23" s="28"/>
      <c r="H23" s="28"/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/>
      <c r="O23" s="28"/>
      <c r="P23" s="28"/>
      <c r="Q23" s="28">
        <v>1</v>
      </c>
      <c r="R23" s="28">
        <v>1</v>
      </c>
      <c r="S23" s="28">
        <v>1</v>
      </c>
      <c r="T23" s="28"/>
      <c r="U23" s="28"/>
      <c r="V23" s="28"/>
      <c r="W23" s="28">
        <v>1</v>
      </c>
      <c r="X23" s="28">
        <v>1</v>
      </c>
      <c r="Y23" s="28">
        <v>1</v>
      </c>
      <c r="Z23" s="28">
        <v>0</v>
      </c>
      <c r="AA23" s="28">
        <v>0</v>
      </c>
      <c r="AB23" s="28">
        <v>1</v>
      </c>
      <c r="AC23" s="28">
        <v>1</v>
      </c>
      <c r="AD23" s="28">
        <v>1</v>
      </c>
      <c r="AE23" s="28">
        <v>1</v>
      </c>
      <c r="AF23" s="28"/>
      <c r="AG23" s="28"/>
      <c r="AH23" s="28"/>
      <c r="AI23" s="28">
        <v>1</v>
      </c>
      <c r="AJ23" s="28">
        <v>1</v>
      </c>
      <c r="AK23" s="28">
        <v>1</v>
      </c>
      <c r="AL23" s="28">
        <v>1</v>
      </c>
      <c r="AM23" s="28"/>
      <c r="AN23" s="28"/>
      <c r="AO23" s="28"/>
      <c r="AP23" s="28">
        <v>1</v>
      </c>
      <c r="AQ23" s="28">
        <v>1</v>
      </c>
      <c r="AR23" s="28">
        <v>1</v>
      </c>
      <c r="AS23" s="28">
        <v>1</v>
      </c>
      <c r="AT23" s="28">
        <v>1</v>
      </c>
      <c r="AU23" s="28">
        <v>1</v>
      </c>
      <c r="AV23" s="28"/>
      <c r="AW23" s="28"/>
      <c r="AX23" s="28"/>
      <c r="AY23" s="28">
        <v>1</v>
      </c>
      <c r="AZ23" s="28">
        <v>1</v>
      </c>
      <c r="BA23" s="28">
        <v>1</v>
      </c>
      <c r="BB23" s="28">
        <v>1</v>
      </c>
      <c r="BC23" s="28">
        <v>1</v>
      </c>
      <c r="BD23" s="28">
        <v>1</v>
      </c>
      <c r="BE23" s="28">
        <v>1</v>
      </c>
      <c r="BF23" s="28">
        <v>1</v>
      </c>
      <c r="BG23" s="28"/>
      <c r="BH23" s="28"/>
      <c r="BI23" s="28"/>
      <c r="BJ23" s="28">
        <f>SUM(H23:BI23)</f>
        <v>33</v>
      </c>
      <c r="BK23" s="28">
        <f>RANK($BJ$23,BJ$5:BJ$62)</f>
        <v>1</v>
      </c>
      <c r="BL23" s="28">
        <v>5</v>
      </c>
      <c r="BM23" s="28">
        <v>34</v>
      </c>
      <c r="BN23" s="28">
        <f>RANK($BM$23,BM$5:BM$62)</f>
        <v>1</v>
      </c>
      <c r="BO23" s="28">
        <v>5</v>
      </c>
      <c r="BP23" s="28">
        <f>($BL$23+$BO$23)/2</f>
        <v>5</v>
      </c>
      <c r="BQ23" s="28">
        <v>5</v>
      </c>
      <c r="BR23" s="28"/>
      <c r="BS23" s="28" t="str">
        <f>$A$23</f>
        <v>Provision of drinking water</v>
      </c>
      <c r="BT23" s="28"/>
      <c r="BU23" s="28"/>
      <c r="BV23" s="28"/>
      <c r="BW23" s="28"/>
      <c r="BX23" s="28"/>
      <c r="BY23" s="28"/>
    </row>
    <row r="24" spans="1:77" ht="13.5">
      <c r="A24" s="27" t="str">
        <f>'Score sheet'!$A$46</f>
        <v>Provision of sewerage</v>
      </c>
      <c r="B24" s="28"/>
      <c r="C24" s="28"/>
      <c r="D24" s="28"/>
      <c r="E24" s="28"/>
      <c r="F24" s="28"/>
      <c r="G24" s="28"/>
      <c r="H24" s="28"/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/>
      <c r="O24" s="28"/>
      <c r="P24" s="28"/>
      <c r="Q24" s="28">
        <v>1</v>
      </c>
      <c r="R24" s="28">
        <v>1</v>
      </c>
      <c r="S24" s="28">
        <v>1</v>
      </c>
      <c r="T24" s="28"/>
      <c r="U24" s="28"/>
      <c r="V24" s="28"/>
      <c r="W24" s="28">
        <v>1</v>
      </c>
      <c r="X24" s="28">
        <v>1</v>
      </c>
      <c r="Y24" s="28">
        <v>1</v>
      </c>
      <c r="Z24" s="28">
        <v>0</v>
      </c>
      <c r="AA24" s="28">
        <v>0</v>
      </c>
      <c r="AB24" s="28">
        <v>1</v>
      </c>
      <c r="AC24" s="28">
        <v>1</v>
      </c>
      <c r="AD24" s="28">
        <v>1</v>
      </c>
      <c r="AE24" s="28">
        <v>1</v>
      </c>
      <c r="AF24" s="28"/>
      <c r="AG24" s="28"/>
      <c r="AH24" s="28"/>
      <c r="AI24" s="28">
        <v>1</v>
      </c>
      <c r="AJ24" s="28">
        <v>1</v>
      </c>
      <c r="AK24" s="28">
        <v>1</v>
      </c>
      <c r="AL24" s="28">
        <v>1</v>
      </c>
      <c r="AM24" s="28"/>
      <c r="AN24" s="28"/>
      <c r="AO24" s="28"/>
      <c r="AP24" s="28">
        <v>1</v>
      </c>
      <c r="AQ24" s="28">
        <v>1</v>
      </c>
      <c r="AR24" s="28">
        <v>1</v>
      </c>
      <c r="AS24" s="28">
        <v>1</v>
      </c>
      <c r="AT24" s="28">
        <v>1</v>
      </c>
      <c r="AU24" s="28">
        <v>1</v>
      </c>
      <c r="AV24" s="28"/>
      <c r="AW24" s="28"/>
      <c r="AX24" s="28"/>
      <c r="AY24" s="28">
        <v>1</v>
      </c>
      <c r="AZ24" s="28">
        <v>1</v>
      </c>
      <c r="BA24" s="28">
        <v>1</v>
      </c>
      <c r="BB24" s="28">
        <v>1</v>
      </c>
      <c r="BC24" s="28">
        <v>1</v>
      </c>
      <c r="BD24" s="28">
        <v>0</v>
      </c>
      <c r="BE24" s="28">
        <v>1</v>
      </c>
      <c r="BF24" s="28">
        <v>1</v>
      </c>
      <c r="BG24" s="28"/>
      <c r="BH24" s="28"/>
      <c r="BI24" s="28"/>
      <c r="BJ24" s="28">
        <f>SUM(H24:BI24)</f>
        <v>32</v>
      </c>
      <c r="BK24" s="28">
        <f>RANK($BJ$24,BJ$5:BJ$62)</f>
        <v>2</v>
      </c>
      <c r="BL24" s="28">
        <v>5</v>
      </c>
      <c r="BM24" s="28">
        <v>33</v>
      </c>
      <c r="BN24" s="28">
        <f>RANK($BM$24,BM$5:BM$62)</f>
        <v>2</v>
      </c>
      <c r="BO24" s="28">
        <v>5</v>
      </c>
      <c r="BP24" s="28">
        <f>($BL$24+$BO$24)/2</f>
        <v>5</v>
      </c>
      <c r="BQ24" s="28">
        <v>5</v>
      </c>
      <c r="BR24" s="28"/>
      <c r="BS24" s="28" t="str">
        <f>$A$24</f>
        <v>Provision of sewerage</v>
      </c>
      <c r="BT24" s="28"/>
      <c r="BU24" s="28"/>
      <c r="BV24" s="28"/>
      <c r="BW24" s="28"/>
      <c r="BX24" s="28"/>
      <c r="BY24" s="28"/>
    </row>
    <row r="25" spans="1:77" ht="13.5">
      <c r="A25" s="27" t="str">
        <f>'Score sheet'!$A$47</f>
        <v>Land use effect on urban development</v>
      </c>
      <c r="B25" s="28"/>
      <c r="C25" s="28"/>
      <c r="D25" s="28"/>
      <c r="E25" s="28"/>
      <c r="F25" s="28"/>
      <c r="G25" s="28"/>
      <c r="H25" s="28"/>
      <c r="I25" s="28">
        <v>1</v>
      </c>
      <c r="J25" s="28">
        <v>0</v>
      </c>
      <c r="K25" s="28">
        <v>1</v>
      </c>
      <c r="L25" s="28">
        <v>1</v>
      </c>
      <c r="M25" s="28">
        <v>1</v>
      </c>
      <c r="N25" s="28"/>
      <c r="O25" s="28"/>
      <c r="P25" s="28"/>
      <c r="Q25" s="28">
        <v>1</v>
      </c>
      <c r="R25" s="28">
        <v>1</v>
      </c>
      <c r="S25" s="28">
        <v>1</v>
      </c>
      <c r="T25" s="28"/>
      <c r="U25" s="28"/>
      <c r="V25" s="28"/>
      <c r="W25" s="28">
        <v>0</v>
      </c>
      <c r="X25" s="28">
        <v>1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1</v>
      </c>
      <c r="AF25" s="28"/>
      <c r="AG25" s="28"/>
      <c r="AH25" s="28"/>
      <c r="AI25" s="28">
        <v>0</v>
      </c>
      <c r="AJ25" s="28">
        <v>0</v>
      </c>
      <c r="AK25" s="28">
        <v>0</v>
      </c>
      <c r="AL25" s="28">
        <v>1</v>
      </c>
      <c r="AM25" s="28"/>
      <c r="AN25" s="28"/>
      <c r="AO25" s="28"/>
      <c r="AP25" s="28">
        <v>0</v>
      </c>
      <c r="AQ25" s="28">
        <v>1</v>
      </c>
      <c r="AR25" s="28">
        <v>0</v>
      </c>
      <c r="AS25" s="28">
        <v>0</v>
      </c>
      <c r="AT25" s="28">
        <v>0</v>
      </c>
      <c r="AU25" s="28">
        <v>0</v>
      </c>
      <c r="AV25" s="28"/>
      <c r="AW25" s="28"/>
      <c r="AX25" s="28"/>
      <c r="AY25" s="28">
        <v>1</v>
      </c>
      <c r="AZ25" s="28">
        <v>1</v>
      </c>
      <c r="BA25" s="28">
        <v>1</v>
      </c>
      <c r="BB25" s="28">
        <v>0</v>
      </c>
      <c r="BC25" s="28">
        <v>0</v>
      </c>
      <c r="BD25" s="28">
        <v>0</v>
      </c>
      <c r="BE25" s="28">
        <v>0</v>
      </c>
      <c r="BF25" s="28">
        <v>1</v>
      </c>
      <c r="BG25" s="28"/>
      <c r="BH25" s="28"/>
      <c r="BI25" s="28"/>
      <c r="BJ25" s="28">
        <f>SUM(H25:BI25)</f>
        <v>15</v>
      </c>
      <c r="BK25" s="28">
        <f>RANK($BJ$25,BJ$5:BJ$62)</f>
        <v>25</v>
      </c>
      <c r="BL25" s="28">
        <v>2</v>
      </c>
      <c r="BM25" s="28">
        <v>11</v>
      </c>
      <c r="BN25" s="28">
        <f>RANK($BM$25,BM$5:BM$62)</f>
        <v>24</v>
      </c>
      <c r="BO25" s="28">
        <v>2</v>
      </c>
      <c r="BP25" s="28">
        <f>($BL$25+$BO$25)/2</f>
        <v>2</v>
      </c>
      <c r="BQ25" s="28">
        <v>2</v>
      </c>
      <c r="BR25" s="28"/>
      <c r="BS25" s="28" t="str">
        <f>$A$25</f>
        <v>Land use effect on urban development</v>
      </c>
      <c r="BT25" s="28"/>
      <c r="BU25" s="28"/>
      <c r="BV25" s="28"/>
      <c r="BW25" s="28"/>
      <c r="BX25" s="28"/>
      <c r="BY25" s="28"/>
    </row>
    <row r="26" spans="1:77" ht="13.5">
      <c r="A26" s="27" t="str">
        <f>'Score sheet'!$A$48</f>
        <v>Land use effect on agriculture or forestry</v>
      </c>
      <c r="B26" s="28"/>
      <c r="C26" s="28"/>
      <c r="D26" s="28"/>
      <c r="E26" s="28"/>
      <c r="F26" s="28"/>
      <c r="G26" s="28"/>
      <c r="H26" s="28"/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/>
      <c r="O26" s="28"/>
      <c r="P26" s="28"/>
      <c r="Q26" s="28">
        <v>1</v>
      </c>
      <c r="R26" s="28">
        <v>1</v>
      </c>
      <c r="S26" s="28">
        <v>1</v>
      </c>
      <c r="T26" s="28"/>
      <c r="U26" s="28"/>
      <c r="V26" s="28"/>
      <c r="W26" s="28">
        <v>0</v>
      </c>
      <c r="X26" s="28">
        <v>1</v>
      </c>
      <c r="Y26" s="28">
        <v>1</v>
      </c>
      <c r="Z26" s="28">
        <v>0</v>
      </c>
      <c r="AA26" s="28">
        <v>0</v>
      </c>
      <c r="AB26" s="28">
        <v>1</v>
      </c>
      <c r="AC26" s="28">
        <v>0</v>
      </c>
      <c r="AD26" s="28">
        <v>1</v>
      </c>
      <c r="AE26" s="28">
        <v>1</v>
      </c>
      <c r="AF26" s="28"/>
      <c r="AG26" s="28"/>
      <c r="AH26" s="28"/>
      <c r="AI26" s="28">
        <v>1</v>
      </c>
      <c r="AJ26" s="28">
        <v>1</v>
      </c>
      <c r="AK26" s="28">
        <v>1</v>
      </c>
      <c r="AL26" s="28">
        <v>1</v>
      </c>
      <c r="AM26" s="28"/>
      <c r="AN26" s="28"/>
      <c r="AO26" s="28"/>
      <c r="AP26" s="28">
        <v>1</v>
      </c>
      <c r="AQ26" s="28">
        <v>1</v>
      </c>
      <c r="AR26" s="28">
        <v>0</v>
      </c>
      <c r="AS26" s="28">
        <v>0</v>
      </c>
      <c r="AT26" s="28">
        <v>0</v>
      </c>
      <c r="AU26" s="28">
        <v>0</v>
      </c>
      <c r="AV26" s="28"/>
      <c r="AW26" s="28"/>
      <c r="AX26" s="28"/>
      <c r="AY26" s="28">
        <v>1</v>
      </c>
      <c r="AZ26" s="28">
        <v>1</v>
      </c>
      <c r="BA26" s="28">
        <v>1</v>
      </c>
      <c r="BB26" s="28">
        <v>0</v>
      </c>
      <c r="BC26" s="28">
        <v>0</v>
      </c>
      <c r="BD26" s="28">
        <v>0</v>
      </c>
      <c r="BE26" s="28">
        <v>0</v>
      </c>
      <c r="BF26" s="28">
        <v>1</v>
      </c>
      <c r="BG26" s="28"/>
      <c r="BH26" s="28"/>
      <c r="BI26" s="28"/>
      <c r="BJ26" s="28">
        <f>SUM(H26:BI26)</f>
        <v>23</v>
      </c>
      <c r="BK26" s="28">
        <f>RANK($BJ$26,BJ$5:BJ$62)</f>
        <v>14</v>
      </c>
      <c r="BL26" s="28">
        <v>4</v>
      </c>
      <c r="BM26" s="28">
        <v>21</v>
      </c>
      <c r="BN26" s="28">
        <f>RANK($BM$26,BM$5:BM$62)</f>
        <v>15</v>
      </c>
      <c r="BO26" s="28">
        <v>4</v>
      </c>
      <c r="BP26" s="28">
        <f>($BL$26+$BO$26)/2</f>
        <v>4</v>
      </c>
      <c r="BQ26" s="28">
        <v>4</v>
      </c>
      <c r="BR26" s="28"/>
      <c r="BS26" s="28" t="str">
        <f>$A$26</f>
        <v>Land use effect on agriculture or forestry</v>
      </c>
      <c r="BT26" s="28"/>
      <c r="BU26" s="28"/>
      <c r="BV26" s="28"/>
      <c r="BW26" s="28"/>
      <c r="BX26" s="28"/>
      <c r="BY26" s="28"/>
    </row>
    <row r="27" spans="1:77" ht="13.5">
      <c r="A27" s="27" t="str">
        <f>'Score sheet'!$A$49</f>
        <v>Water use effect on agriculture and aquaculture </v>
      </c>
      <c r="B27" s="28"/>
      <c r="C27" s="28"/>
      <c r="D27" s="28"/>
      <c r="E27" s="28"/>
      <c r="F27" s="28"/>
      <c r="G27" s="28"/>
      <c r="H27" s="28"/>
      <c r="I27" s="28">
        <v>1</v>
      </c>
      <c r="J27" s="28">
        <v>0</v>
      </c>
      <c r="K27" s="28">
        <v>1</v>
      </c>
      <c r="L27" s="28">
        <v>1</v>
      </c>
      <c r="M27" s="28">
        <v>1</v>
      </c>
      <c r="N27" s="28"/>
      <c r="O27" s="28"/>
      <c r="P27" s="28"/>
      <c r="Q27" s="28">
        <v>1</v>
      </c>
      <c r="R27" s="28">
        <v>1</v>
      </c>
      <c r="S27" s="28">
        <v>1</v>
      </c>
      <c r="T27" s="28"/>
      <c r="U27" s="28"/>
      <c r="V27" s="28"/>
      <c r="W27" s="28">
        <v>0</v>
      </c>
      <c r="X27" s="28">
        <v>1</v>
      </c>
      <c r="Y27" s="28">
        <v>0</v>
      </c>
      <c r="Z27" s="28">
        <v>0</v>
      </c>
      <c r="AA27" s="28">
        <v>0</v>
      </c>
      <c r="AB27" s="28">
        <v>1</v>
      </c>
      <c r="AC27" s="28">
        <v>0</v>
      </c>
      <c r="AD27" s="28">
        <v>0</v>
      </c>
      <c r="AE27" s="28">
        <v>1</v>
      </c>
      <c r="AF27" s="28"/>
      <c r="AG27" s="28"/>
      <c r="AH27" s="28"/>
      <c r="AI27" s="28">
        <v>1</v>
      </c>
      <c r="AJ27" s="28">
        <v>1</v>
      </c>
      <c r="AK27" s="28">
        <v>1</v>
      </c>
      <c r="AL27" s="28">
        <v>1</v>
      </c>
      <c r="AM27" s="28"/>
      <c r="AN27" s="28"/>
      <c r="AO27" s="28"/>
      <c r="AP27" s="28">
        <v>1</v>
      </c>
      <c r="AQ27" s="28">
        <v>1</v>
      </c>
      <c r="AR27" s="28">
        <v>0</v>
      </c>
      <c r="AS27" s="28">
        <v>0</v>
      </c>
      <c r="AT27" s="28">
        <v>0</v>
      </c>
      <c r="AU27" s="28">
        <v>0</v>
      </c>
      <c r="AV27" s="28"/>
      <c r="AW27" s="28"/>
      <c r="AX27" s="28"/>
      <c r="AY27" s="28">
        <v>1</v>
      </c>
      <c r="AZ27" s="28">
        <v>1</v>
      </c>
      <c r="BA27" s="28">
        <v>1</v>
      </c>
      <c r="BB27" s="28">
        <v>0</v>
      </c>
      <c r="BC27" s="28">
        <v>0</v>
      </c>
      <c r="BD27" s="28">
        <v>0</v>
      </c>
      <c r="BE27" s="28">
        <v>0</v>
      </c>
      <c r="BF27" s="28">
        <v>1</v>
      </c>
      <c r="BG27" s="28"/>
      <c r="BH27" s="28"/>
      <c r="BI27" s="28"/>
      <c r="BJ27" s="28">
        <f>SUM(H27:BI27)</f>
        <v>20</v>
      </c>
      <c r="BK27" s="28">
        <f>RANK($BJ$27,BJ$5:BJ$62)</f>
        <v>18</v>
      </c>
      <c r="BL27" s="28">
        <v>3</v>
      </c>
      <c r="BM27" s="28">
        <v>27</v>
      </c>
      <c r="BN27" s="28">
        <f>RANK($BM$27,BM$5:BM$62)</f>
        <v>5</v>
      </c>
      <c r="BO27" s="28">
        <v>4</v>
      </c>
      <c r="BP27" s="28">
        <f>($BL$27+$BO$27)/2</f>
        <v>3.5</v>
      </c>
      <c r="BQ27" s="28">
        <v>4</v>
      </c>
      <c r="BR27" s="28"/>
      <c r="BS27" s="28" t="str">
        <f>$A$27</f>
        <v>Water use effect on agriculture and aquaculture </v>
      </c>
      <c r="BT27" s="28"/>
      <c r="BU27" s="28"/>
      <c r="BV27" s="28"/>
      <c r="BW27" s="28"/>
      <c r="BX27" s="28"/>
      <c r="BY27" s="28"/>
    </row>
    <row r="28" spans="1:77" ht="13.5">
      <c r="A28" s="27" t="str">
        <f>'Score sheet'!$A$50</f>
        <v>Land &amp; water use effect on recreation &amp; tourism</v>
      </c>
      <c r="B28" s="28"/>
      <c r="C28" s="28"/>
      <c r="D28" s="28"/>
      <c r="E28" s="28"/>
      <c r="F28" s="28"/>
      <c r="G28" s="28"/>
      <c r="H28" s="28"/>
      <c r="I28" s="28">
        <v>0</v>
      </c>
      <c r="J28" s="28">
        <v>0</v>
      </c>
      <c r="K28" s="28">
        <v>0</v>
      </c>
      <c r="L28" s="28">
        <v>0</v>
      </c>
      <c r="M28" s="28">
        <v>1</v>
      </c>
      <c r="N28" s="28"/>
      <c r="O28" s="28"/>
      <c r="P28" s="28"/>
      <c r="Q28" s="28">
        <v>1</v>
      </c>
      <c r="R28" s="28">
        <v>1</v>
      </c>
      <c r="S28" s="28">
        <v>1</v>
      </c>
      <c r="T28" s="28"/>
      <c r="U28" s="28"/>
      <c r="V28" s="28"/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/>
      <c r="AG28" s="28"/>
      <c r="AH28" s="28"/>
      <c r="AI28" s="28">
        <v>0</v>
      </c>
      <c r="AJ28" s="28">
        <v>0</v>
      </c>
      <c r="AK28" s="28">
        <v>0</v>
      </c>
      <c r="AL28" s="28">
        <v>0</v>
      </c>
      <c r="AM28" s="28"/>
      <c r="AN28" s="28"/>
      <c r="AO28" s="28"/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/>
      <c r="AW28" s="28"/>
      <c r="AX28" s="28"/>
      <c r="AY28" s="28">
        <v>1</v>
      </c>
      <c r="AZ28" s="28">
        <v>1</v>
      </c>
      <c r="BA28" s="28">
        <v>1</v>
      </c>
      <c r="BB28" s="28">
        <v>0</v>
      </c>
      <c r="BC28" s="28">
        <v>0</v>
      </c>
      <c r="BD28" s="28">
        <v>0</v>
      </c>
      <c r="BE28" s="28">
        <v>0</v>
      </c>
      <c r="BF28" s="28">
        <v>1</v>
      </c>
      <c r="BG28" s="28"/>
      <c r="BH28" s="28"/>
      <c r="BI28" s="28"/>
      <c r="BJ28" s="28">
        <f>SUM(H28:BI28)</f>
        <v>8</v>
      </c>
      <c r="BK28" s="28">
        <f>RANK($BJ$28,BJ$5:BJ$62)</f>
        <v>31</v>
      </c>
      <c r="BL28" s="28">
        <v>1</v>
      </c>
      <c r="BM28" s="28">
        <v>2</v>
      </c>
      <c r="BN28" s="28">
        <f>RANK($BM$28,BM$5:BM$62)</f>
        <v>35</v>
      </c>
      <c r="BO28" s="28">
        <v>1</v>
      </c>
      <c r="BP28" s="28">
        <f>($BL$28+$BO$28)/2</f>
        <v>1</v>
      </c>
      <c r="BQ28" s="28">
        <v>1</v>
      </c>
      <c r="BR28" s="28"/>
      <c r="BS28" s="28" t="str">
        <f>$A$28</f>
        <v>Land &amp; water use effect on recreation &amp; tourism</v>
      </c>
      <c r="BT28" s="28"/>
      <c r="BU28" s="28"/>
      <c r="BV28" s="28"/>
      <c r="BW28" s="28"/>
      <c r="BX28" s="28"/>
      <c r="BY28" s="28"/>
    </row>
    <row r="29" spans="1:77" ht="13.5">
      <c r="A29" s="27">
        <f>'Score sheet'!$A$51</f>
        <v>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>
        <f>SUM(H29:BI29)</f>
        <v>0</v>
      </c>
      <c r="BK29" s="28">
        <f>RANK($BJ$29,BJ$5:BJ$62)</f>
        <v>36</v>
      </c>
      <c r="BL29" s="28"/>
      <c r="BM29" s="28">
        <v>0</v>
      </c>
      <c r="BN29" s="28">
        <f>RANK($BM$29,BM$5:BM$62)</f>
        <v>36</v>
      </c>
      <c r="BO29" s="28"/>
      <c r="BP29" s="28">
        <f>($BL$29+$BO$29)/2</f>
        <v>0</v>
      </c>
      <c r="BR29" s="28"/>
      <c r="BS29" s="28">
        <f>$A$29</f>
        <v>0</v>
      </c>
      <c r="BT29" s="28"/>
      <c r="BU29" s="28"/>
      <c r="BV29" s="28"/>
      <c r="BW29" s="28"/>
      <c r="BX29" s="28"/>
      <c r="BY29" s="28"/>
    </row>
    <row r="30" spans="1:77" ht="13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28"/>
      <c r="BS30" s="28"/>
      <c r="BT30" s="28"/>
      <c r="BU30" s="28"/>
      <c r="BV30" s="28"/>
      <c r="BW30" s="28"/>
      <c r="BX30" s="28"/>
      <c r="BY30" s="28"/>
    </row>
    <row r="31" spans="1:77" ht="13.5">
      <c r="A31" s="32" t="str">
        <f>'Score sheet'!$A$53</f>
        <v>Transport</v>
      </c>
      <c r="B31" s="3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R31" s="28"/>
      <c r="BS31" s="33" t="str">
        <f>$A$31</f>
        <v>Transport</v>
      </c>
      <c r="BT31" s="33"/>
      <c r="BU31" s="28"/>
      <c r="BV31" s="28"/>
      <c r="BW31" s="28"/>
      <c r="BX31" s="28"/>
      <c r="BY31" s="28"/>
    </row>
    <row r="32" spans="1:77" ht="13.5">
      <c r="A32" s="27" t="str">
        <f>'Score sheet'!$A$54</f>
        <v>Depletion of fuel stocks &amp; impacts of transport fuel processing </v>
      </c>
      <c r="B32" s="28"/>
      <c r="C32" s="28"/>
      <c r="D32" s="28"/>
      <c r="E32" s="28"/>
      <c r="F32" s="28"/>
      <c r="G32" s="28"/>
      <c r="H32" s="28"/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/>
      <c r="O32" s="28"/>
      <c r="P32" s="28"/>
      <c r="Q32" s="28">
        <v>1</v>
      </c>
      <c r="R32" s="28">
        <v>1</v>
      </c>
      <c r="S32" s="28">
        <v>1</v>
      </c>
      <c r="T32" s="28"/>
      <c r="U32" s="28"/>
      <c r="V32" s="28"/>
      <c r="W32" s="28">
        <v>0</v>
      </c>
      <c r="X32" s="28">
        <v>1</v>
      </c>
      <c r="Y32" s="28">
        <v>0</v>
      </c>
      <c r="Z32" s="28">
        <v>0</v>
      </c>
      <c r="AA32" s="28">
        <v>0</v>
      </c>
      <c r="AB32" s="28">
        <v>1</v>
      </c>
      <c r="AC32" s="28">
        <v>1</v>
      </c>
      <c r="AD32" s="28">
        <v>1</v>
      </c>
      <c r="AE32" s="28">
        <v>1</v>
      </c>
      <c r="AF32" s="28"/>
      <c r="AG32" s="28"/>
      <c r="AH32" s="28"/>
      <c r="AI32" s="28">
        <v>0</v>
      </c>
      <c r="AJ32" s="28">
        <v>1</v>
      </c>
      <c r="AK32" s="28">
        <v>0</v>
      </c>
      <c r="AL32" s="28">
        <v>1</v>
      </c>
      <c r="AM32" s="28"/>
      <c r="AN32" s="28"/>
      <c r="AO32" s="28"/>
      <c r="AP32" s="28">
        <v>1</v>
      </c>
      <c r="AQ32" s="28">
        <v>1</v>
      </c>
      <c r="AR32" s="28">
        <v>0</v>
      </c>
      <c r="AS32" s="28">
        <v>1</v>
      </c>
      <c r="AT32" s="28">
        <v>0</v>
      </c>
      <c r="AU32" s="28">
        <v>1</v>
      </c>
      <c r="AV32" s="28"/>
      <c r="AW32" s="28"/>
      <c r="AX32" s="28"/>
      <c r="AY32" s="28">
        <v>1</v>
      </c>
      <c r="AZ32" s="28">
        <v>1</v>
      </c>
      <c r="BA32" s="28">
        <v>1</v>
      </c>
      <c r="BB32" s="28">
        <v>0</v>
      </c>
      <c r="BC32" s="28">
        <v>1</v>
      </c>
      <c r="BD32" s="28">
        <v>0</v>
      </c>
      <c r="BE32" s="28">
        <v>0</v>
      </c>
      <c r="BF32" s="28">
        <v>1</v>
      </c>
      <c r="BG32" s="28"/>
      <c r="BH32" s="28"/>
      <c r="BI32" s="28"/>
      <c r="BJ32" s="28">
        <f>SUM(H32:BI32)</f>
        <v>24</v>
      </c>
      <c r="BK32" s="28">
        <f>RANK($BJ$32,BJ$5:BJ$62)</f>
        <v>12</v>
      </c>
      <c r="BL32" s="28">
        <v>4</v>
      </c>
      <c r="BM32" s="28">
        <v>24</v>
      </c>
      <c r="BN32" s="28">
        <f>RANK($BM$32,BM$5:BM$62)</f>
        <v>10</v>
      </c>
      <c r="BO32" s="28">
        <v>4</v>
      </c>
      <c r="BP32" s="28">
        <f>($BL$32+$BO$32)/2</f>
        <v>4</v>
      </c>
      <c r="BQ32" s="28">
        <v>4</v>
      </c>
      <c r="BR32" s="28"/>
      <c r="BS32" s="28" t="str">
        <f>$A$32</f>
        <v>Depletion of fuel stocks &amp; impacts of transport fuel processing </v>
      </c>
      <c r="BT32" s="28"/>
      <c r="BU32" s="28"/>
      <c r="BV32" s="28"/>
      <c r="BW32" s="28"/>
      <c r="BX32" s="28"/>
      <c r="BY32" s="28"/>
    </row>
    <row r="33" spans="1:77" ht="13.5">
      <c r="A33" s="27" t="str">
        <f>'Score sheet'!$A$55</f>
        <v>Global warming emissions arising from transport</v>
      </c>
      <c r="B33" s="28"/>
      <c r="C33" s="28"/>
      <c r="D33" s="28"/>
      <c r="E33" s="28"/>
      <c r="F33" s="28"/>
      <c r="G33" s="28"/>
      <c r="H33" s="28"/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/>
      <c r="O33" s="28"/>
      <c r="P33" s="28"/>
      <c r="Q33" s="28">
        <v>1</v>
      </c>
      <c r="R33" s="28">
        <v>1</v>
      </c>
      <c r="S33" s="28">
        <v>1</v>
      </c>
      <c r="T33" s="28"/>
      <c r="U33" s="28"/>
      <c r="V33" s="28"/>
      <c r="W33" s="28">
        <v>0</v>
      </c>
      <c r="X33" s="28">
        <v>1</v>
      </c>
      <c r="Y33" s="28">
        <v>0</v>
      </c>
      <c r="Z33" s="28">
        <v>0</v>
      </c>
      <c r="AA33" s="28">
        <v>0</v>
      </c>
      <c r="AB33" s="28">
        <v>1</v>
      </c>
      <c r="AC33" s="28">
        <v>0</v>
      </c>
      <c r="AD33" s="28">
        <v>0</v>
      </c>
      <c r="AE33" s="28">
        <v>1</v>
      </c>
      <c r="AF33" s="28"/>
      <c r="AG33" s="28"/>
      <c r="AH33" s="28"/>
      <c r="AI33" s="28">
        <v>0</v>
      </c>
      <c r="AJ33" s="28">
        <v>0</v>
      </c>
      <c r="AK33" s="28">
        <v>0</v>
      </c>
      <c r="AL33" s="28">
        <v>0</v>
      </c>
      <c r="AM33" s="28"/>
      <c r="AN33" s="28"/>
      <c r="AO33" s="28"/>
      <c r="AP33" s="28">
        <v>0</v>
      </c>
      <c r="AQ33" s="28">
        <v>1</v>
      </c>
      <c r="AR33" s="28">
        <v>0</v>
      </c>
      <c r="AS33" s="28">
        <v>1</v>
      </c>
      <c r="AT33" s="28">
        <v>0</v>
      </c>
      <c r="AU33" s="28">
        <v>1</v>
      </c>
      <c r="AV33" s="28"/>
      <c r="AW33" s="28"/>
      <c r="AX33" s="28"/>
      <c r="AY33" s="28">
        <v>1</v>
      </c>
      <c r="AZ33" s="28">
        <v>1</v>
      </c>
      <c r="BA33" s="28">
        <v>1</v>
      </c>
      <c r="BB33" s="28">
        <v>0</v>
      </c>
      <c r="BC33" s="28">
        <v>1</v>
      </c>
      <c r="BD33" s="28">
        <v>0</v>
      </c>
      <c r="BE33" s="28">
        <v>0</v>
      </c>
      <c r="BF33" s="28">
        <v>1</v>
      </c>
      <c r="BG33" s="28"/>
      <c r="BH33" s="28"/>
      <c r="BI33" s="28"/>
      <c r="BJ33" s="28">
        <f>SUM(H33:BI33)</f>
        <v>19</v>
      </c>
      <c r="BK33" s="28">
        <f>RANK($BJ$33,BJ$5:BJ$62)</f>
        <v>21</v>
      </c>
      <c r="BL33" s="28">
        <v>3</v>
      </c>
      <c r="BM33" s="28">
        <v>22</v>
      </c>
      <c r="BN33" s="28">
        <f>RANK($BM$33,BM$5:BM$62)</f>
        <v>14</v>
      </c>
      <c r="BO33" s="28">
        <v>4</v>
      </c>
      <c r="BP33" s="28">
        <f>($BL$33+$BO$33)/2</f>
        <v>3.5</v>
      </c>
      <c r="BQ33" s="28">
        <v>3</v>
      </c>
      <c r="BR33" s="28"/>
      <c r="BS33" s="28" t="str">
        <f>$A$33</f>
        <v>Global warming emissions arising from transport</v>
      </c>
      <c r="BT33" s="28"/>
      <c r="BU33" s="28"/>
      <c r="BV33" s="28"/>
      <c r="BW33" s="28"/>
      <c r="BX33" s="28"/>
      <c r="BY33" s="28"/>
    </row>
    <row r="34" spans="1:77" ht="13.5">
      <c r="A34" s="27" t="str">
        <f>'Score sheet'!$A$56</f>
        <v>Local health effects and disturbance arising from transport </v>
      </c>
      <c r="B34" s="28"/>
      <c r="C34" s="28"/>
      <c r="D34" s="28"/>
      <c r="E34" s="28"/>
      <c r="F34" s="28"/>
      <c r="G34" s="28"/>
      <c r="H34" s="28"/>
      <c r="I34" s="28">
        <v>1</v>
      </c>
      <c r="J34" s="28">
        <v>1</v>
      </c>
      <c r="K34" s="28">
        <v>0</v>
      </c>
      <c r="L34" s="28">
        <v>1</v>
      </c>
      <c r="M34" s="28">
        <v>1</v>
      </c>
      <c r="N34" s="28"/>
      <c r="O34" s="28"/>
      <c r="P34" s="28"/>
      <c r="Q34" s="28">
        <v>1</v>
      </c>
      <c r="R34" s="28">
        <v>1</v>
      </c>
      <c r="S34" s="28">
        <v>1</v>
      </c>
      <c r="T34" s="28"/>
      <c r="U34" s="28"/>
      <c r="V34" s="28"/>
      <c r="W34" s="28">
        <v>0</v>
      </c>
      <c r="X34" s="28">
        <v>1</v>
      </c>
      <c r="Y34" s="28">
        <v>1</v>
      </c>
      <c r="Z34" s="28">
        <v>0</v>
      </c>
      <c r="AA34" s="28">
        <v>0</v>
      </c>
      <c r="AB34" s="28">
        <v>1</v>
      </c>
      <c r="AC34" s="28">
        <v>1</v>
      </c>
      <c r="AD34" s="28">
        <v>1</v>
      </c>
      <c r="AE34" s="28">
        <v>1</v>
      </c>
      <c r="AF34" s="28"/>
      <c r="AG34" s="28"/>
      <c r="AH34" s="28"/>
      <c r="AI34" s="28">
        <v>0</v>
      </c>
      <c r="AJ34" s="28">
        <v>0</v>
      </c>
      <c r="AK34" s="28">
        <v>0</v>
      </c>
      <c r="AL34" s="28">
        <v>1</v>
      </c>
      <c r="AM34" s="28"/>
      <c r="AN34" s="28"/>
      <c r="AO34" s="28"/>
      <c r="AP34" s="28">
        <v>0</v>
      </c>
      <c r="AQ34" s="28">
        <v>1</v>
      </c>
      <c r="AR34" s="28">
        <v>0</v>
      </c>
      <c r="AS34" s="28">
        <v>1</v>
      </c>
      <c r="AT34" s="28">
        <v>1</v>
      </c>
      <c r="AU34" s="28">
        <v>1</v>
      </c>
      <c r="AV34" s="28"/>
      <c r="AW34" s="28"/>
      <c r="AX34" s="28"/>
      <c r="AY34" s="28">
        <v>1</v>
      </c>
      <c r="AZ34" s="28">
        <v>1</v>
      </c>
      <c r="BA34" s="28">
        <v>1</v>
      </c>
      <c r="BB34" s="28">
        <v>0</v>
      </c>
      <c r="BC34" s="28">
        <v>0</v>
      </c>
      <c r="BD34" s="28">
        <v>0</v>
      </c>
      <c r="BE34" s="28">
        <v>0</v>
      </c>
      <c r="BF34" s="28">
        <v>1</v>
      </c>
      <c r="BG34" s="28"/>
      <c r="BH34" s="28"/>
      <c r="BI34" s="28"/>
      <c r="BJ34" s="28">
        <f>SUM(H34:BI34)</f>
        <v>22</v>
      </c>
      <c r="BK34" s="28">
        <f>RANK($BJ$34,BJ$5:BJ$62)</f>
        <v>17</v>
      </c>
      <c r="BL34" s="28">
        <v>3</v>
      </c>
      <c r="BM34" s="28">
        <v>9</v>
      </c>
      <c r="BN34" s="28">
        <f>RANK($BM$34,BM$5:BM$62)</f>
        <v>27</v>
      </c>
      <c r="BO34" s="28">
        <v>2</v>
      </c>
      <c r="BP34" s="28">
        <f>($BL$34+$BO$34)/2</f>
        <v>2.5</v>
      </c>
      <c r="BQ34" s="28">
        <v>3</v>
      </c>
      <c r="BR34" s="28"/>
      <c r="BS34" s="28" t="str">
        <f>$A$34</f>
        <v>Local health effects and disturbance arising from transport </v>
      </c>
      <c r="BT34" s="28"/>
      <c r="BU34" s="28"/>
      <c r="BV34" s="28"/>
      <c r="BW34" s="28"/>
      <c r="BX34" s="28"/>
      <c r="BY34" s="28"/>
    </row>
    <row r="35" spans="1:77" ht="13.5">
      <c r="A35" s="27" t="str">
        <f>'Score sheet'!$A$57</f>
        <v>Land use, materials use &amp; waste arising from road construction</v>
      </c>
      <c r="B35" s="28"/>
      <c r="C35" s="28"/>
      <c r="D35" s="28"/>
      <c r="E35" s="28"/>
      <c r="F35" s="28"/>
      <c r="G35" s="28"/>
      <c r="H35" s="28"/>
      <c r="I35" s="28">
        <v>1</v>
      </c>
      <c r="J35" s="28">
        <v>0</v>
      </c>
      <c r="K35" s="28">
        <v>1</v>
      </c>
      <c r="L35" s="28">
        <v>1</v>
      </c>
      <c r="M35" s="28">
        <v>1</v>
      </c>
      <c r="N35" s="28"/>
      <c r="O35" s="28"/>
      <c r="P35" s="28"/>
      <c r="Q35" s="28">
        <v>1</v>
      </c>
      <c r="R35" s="28">
        <v>1</v>
      </c>
      <c r="S35" s="28">
        <v>1</v>
      </c>
      <c r="T35" s="28"/>
      <c r="U35" s="28"/>
      <c r="V35" s="28"/>
      <c r="W35" s="28">
        <v>0</v>
      </c>
      <c r="X35" s="28">
        <v>1</v>
      </c>
      <c r="Y35" s="28">
        <v>1</v>
      </c>
      <c r="Z35" s="28">
        <v>0</v>
      </c>
      <c r="AA35" s="28">
        <v>0</v>
      </c>
      <c r="AB35" s="28">
        <v>1</v>
      </c>
      <c r="AC35" s="28">
        <v>1</v>
      </c>
      <c r="AD35" s="28">
        <v>1</v>
      </c>
      <c r="AE35" s="28">
        <v>1</v>
      </c>
      <c r="AF35" s="28"/>
      <c r="AG35" s="28"/>
      <c r="AH35" s="28"/>
      <c r="AI35" s="28">
        <v>1</v>
      </c>
      <c r="AJ35" s="28">
        <v>0</v>
      </c>
      <c r="AK35" s="28">
        <v>0</v>
      </c>
      <c r="AL35" s="28">
        <v>0</v>
      </c>
      <c r="AM35" s="28"/>
      <c r="AN35" s="28"/>
      <c r="AO35" s="28"/>
      <c r="AP35" s="28">
        <v>0</v>
      </c>
      <c r="AQ35" s="28">
        <v>0</v>
      </c>
      <c r="AR35" s="28">
        <v>0</v>
      </c>
      <c r="AS35" s="28">
        <v>1</v>
      </c>
      <c r="AT35" s="28">
        <v>1</v>
      </c>
      <c r="AU35" s="28">
        <v>0</v>
      </c>
      <c r="AV35" s="28"/>
      <c r="AW35" s="28"/>
      <c r="AX35" s="28"/>
      <c r="AY35" s="28">
        <v>1</v>
      </c>
      <c r="AZ35" s="28">
        <v>1</v>
      </c>
      <c r="BA35" s="28">
        <v>1</v>
      </c>
      <c r="BB35" s="28">
        <v>0</v>
      </c>
      <c r="BC35" s="28">
        <v>0</v>
      </c>
      <c r="BD35" s="28">
        <v>0</v>
      </c>
      <c r="BE35" s="28">
        <v>0</v>
      </c>
      <c r="BF35" s="28">
        <v>1</v>
      </c>
      <c r="BG35" s="28"/>
      <c r="BH35" s="28"/>
      <c r="BI35" s="28"/>
      <c r="BJ35" s="28">
        <f>SUM(H35:BI35)</f>
        <v>20</v>
      </c>
      <c r="BK35" s="28">
        <f>RANK($BJ$35,BJ$5:BJ$62)</f>
        <v>18</v>
      </c>
      <c r="BL35" s="28">
        <v>3</v>
      </c>
      <c r="BM35" s="28">
        <v>5</v>
      </c>
      <c r="BN35" s="28">
        <f>RANK($BM$35,BM$5:BM$62)</f>
        <v>30</v>
      </c>
      <c r="BO35" s="28">
        <v>1</v>
      </c>
      <c r="BP35" s="28">
        <f>($BL$35+$BO$35)/2</f>
        <v>2</v>
      </c>
      <c r="BQ35" s="28">
        <v>2</v>
      </c>
      <c r="BR35" s="28"/>
      <c r="BS35" s="28" t="str">
        <f>$A$35</f>
        <v>Land use, materials use &amp; waste arising from road construction</v>
      </c>
      <c r="BT35" s="28"/>
      <c r="BU35" s="28"/>
      <c r="BV35" s="28"/>
      <c r="BW35" s="28"/>
      <c r="BX35" s="28"/>
      <c r="BY35" s="28"/>
    </row>
    <row r="36" spans="1:77" ht="13.5">
      <c r="A36" s="27">
        <f>'Score sheet'!$A$58</f>
        <v>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>
        <f>SUM(H36:BI36)</f>
        <v>0</v>
      </c>
      <c r="BK36" s="28">
        <f>RANK($BJ$36,BJ$5:BJ$62)</f>
        <v>36</v>
      </c>
      <c r="BL36" s="28"/>
      <c r="BM36" s="28">
        <v>0</v>
      </c>
      <c r="BN36" s="28">
        <f>RANK($BM$36,BM$5:BM$62)</f>
        <v>36</v>
      </c>
      <c r="BO36" s="28"/>
      <c r="BP36" s="28">
        <f>($BL$36+$BO$36)/2</f>
        <v>0</v>
      </c>
      <c r="BR36" s="28"/>
      <c r="BS36" s="28">
        <f>$A$36</f>
        <v>0</v>
      </c>
      <c r="BT36" s="28"/>
      <c r="BU36" s="28"/>
      <c r="BV36" s="28"/>
      <c r="BW36" s="28"/>
      <c r="BX36" s="28"/>
      <c r="BY36" s="28"/>
    </row>
    <row r="37" spans="1:77" ht="13.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R37" s="28"/>
      <c r="BS37" s="28"/>
      <c r="BT37" s="28"/>
      <c r="BU37" s="28"/>
      <c r="BV37" s="28"/>
      <c r="BW37" s="28"/>
      <c r="BX37" s="28"/>
      <c r="BY37" s="28"/>
    </row>
    <row r="38" spans="1:77" ht="13.5">
      <c r="A38" s="32" t="str">
        <f>'Score sheet'!$A$60</f>
        <v>Ecological protection</v>
      </c>
      <c r="B38" s="33"/>
      <c r="C38" s="3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R38" s="28"/>
      <c r="BS38" s="33" t="str">
        <f>$A$38</f>
        <v>Ecological protection</v>
      </c>
      <c r="BT38" s="33"/>
      <c r="BU38" s="33"/>
      <c r="BV38" s="28"/>
      <c r="BW38" s="28"/>
      <c r="BX38" s="28"/>
      <c r="BY38" s="28"/>
    </row>
    <row r="39" spans="1:77" ht="13.5">
      <c r="A39" s="27" t="str">
        <f>'Score sheet'!$A$61</f>
        <v>Global warming emissions from use of fuels</v>
      </c>
      <c r="B39" s="28"/>
      <c r="C39" s="28"/>
      <c r="D39" s="28"/>
      <c r="E39" s="28"/>
      <c r="F39" s="28"/>
      <c r="G39" s="28"/>
      <c r="H39" s="28"/>
      <c r="I39" s="28">
        <v>1</v>
      </c>
      <c r="J39" s="28">
        <v>1</v>
      </c>
      <c r="K39" s="28">
        <v>1</v>
      </c>
      <c r="L39" s="28">
        <v>1</v>
      </c>
      <c r="M39" s="28">
        <v>1</v>
      </c>
      <c r="N39" s="28"/>
      <c r="O39" s="28"/>
      <c r="P39" s="28"/>
      <c r="Q39" s="28">
        <v>1</v>
      </c>
      <c r="R39" s="28">
        <v>1</v>
      </c>
      <c r="S39" s="28">
        <v>1</v>
      </c>
      <c r="T39" s="28"/>
      <c r="U39" s="28"/>
      <c r="V39" s="28"/>
      <c r="W39" s="28">
        <v>0</v>
      </c>
      <c r="X39" s="28">
        <v>1</v>
      </c>
      <c r="Y39" s="28">
        <v>0</v>
      </c>
      <c r="Z39" s="28">
        <v>0</v>
      </c>
      <c r="AA39" s="28">
        <v>0</v>
      </c>
      <c r="AB39" s="28">
        <v>1</v>
      </c>
      <c r="AC39" s="28">
        <v>1</v>
      </c>
      <c r="AD39" s="28">
        <v>1</v>
      </c>
      <c r="AE39" s="28">
        <v>1</v>
      </c>
      <c r="AF39" s="28"/>
      <c r="AG39" s="28"/>
      <c r="AH39" s="28"/>
      <c r="AI39" s="28">
        <v>1</v>
      </c>
      <c r="AJ39" s="28">
        <v>1</v>
      </c>
      <c r="AK39" s="28">
        <v>1</v>
      </c>
      <c r="AL39" s="28">
        <v>1</v>
      </c>
      <c r="AM39" s="28"/>
      <c r="AN39" s="28"/>
      <c r="AO39" s="28"/>
      <c r="AP39" s="28">
        <v>0</v>
      </c>
      <c r="AQ39" s="28">
        <v>1</v>
      </c>
      <c r="AR39" s="28">
        <v>1</v>
      </c>
      <c r="AS39" s="28">
        <v>1</v>
      </c>
      <c r="AT39" s="28">
        <v>1</v>
      </c>
      <c r="AU39" s="28">
        <v>1</v>
      </c>
      <c r="AV39" s="28"/>
      <c r="AW39" s="28"/>
      <c r="AX39" s="28"/>
      <c r="AY39" s="28">
        <v>1</v>
      </c>
      <c r="AZ39" s="28">
        <v>1</v>
      </c>
      <c r="BA39" s="28">
        <v>1</v>
      </c>
      <c r="BB39" s="28">
        <v>0</v>
      </c>
      <c r="BC39" s="28">
        <v>1</v>
      </c>
      <c r="BD39" s="28">
        <v>1</v>
      </c>
      <c r="BE39" s="28">
        <v>0</v>
      </c>
      <c r="BF39" s="28">
        <v>1</v>
      </c>
      <c r="BG39" s="28"/>
      <c r="BH39" s="28"/>
      <c r="BI39" s="28"/>
      <c r="BJ39" s="28">
        <f>SUM(H39:BI39)</f>
        <v>28</v>
      </c>
      <c r="BK39" s="28">
        <f>RANK($BJ$39,BJ$5:BJ$62)</f>
        <v>7</v>
      </c>
      <c r="BL39" s="28">
        <v>5</v>
      </c>
      <c r="BM39" s="28">
        <v>25</v>
      </c>
      <c r="BN39" s="28">
        <f>RANK($BM$39,BM$5:BM$62)</f>
        <v>7</v>
      </c>
      <c r="BO39" s="28">
        <v>4</v>
      </c>
      <c r="BP39" s="28">
        <f>($BL$39+$BO$39)/2</f>
        <v>4.5</v>
      </c>
      <c r="BQ39" s="28">
        <v>4</v>
      </c>
      <c r="BR39" s="28"/>
      <c r="BS39" s="28" t="str">
        <f>$A$39</f>
        <v>Global warming emissions from use of fuels</v>
      </c>
      <c r="BT39" s="28"/>
      <c r="BU39" s="28"/>
      <c r="BV39" s="28"/>
      <c r="BW39" s="28"/>
      <c r="BX39" s="28"/>
      <c r="BY39" s="28"/>
    </row>
    <row r="40" spans="1:77" ht="13.5">
      <c r="A40" s="27" t="str">
        <f>'Score sheet'!$A$74</f>
        <v>Global warming emissions from construction activities </v>
      </c>
      <c r="B40" s="28"/>
      <c r="C40" s="28"/>
      <c r="D40" s="28"/>
      <c r="E40" s="28"/>
      <c r="F40" s="28"/>
      <c r="G40" s="28"/>
      <c r="H40" s="28"/>
      <c r="I40" s="28">
        <v>1</v>
      </c>
      <c r="J40" s="28">
        <v>0</v>
      </c>
      <c r="K40" s="28">
        <v>0</v>
      </c>
      <c r="L40" s="28">
        <v>1</v>
      </c>
      <c r="M40" s="28">
        <v>1</v>
      </c>
      <c r="N40" s="28"/>
      <c r="O40" s="28"/>
      <c r="P40" s="28"/>
      <c r="Q40" s="28">
        <v>0</v>
      </c>
      <c r="R40" s="28">
        <v>1</v>
      </c>
      <c r="S40" s="28">
        <v>1</v>
      </c>
      <c r="T40" s="28"/>
      <c r="U40" s="28"/>
      <c r="V40" s="28"/>
      <c r="W40" s="28">
        <v>0</v>
      </c>
      <c r="X40" s="28">
        <v>1</v>
      </c>
      <c r="Y40" s="28">
        <v>1</v>
      </c>
      <c r="Z40" s="28">
        <v>0</v>
      </c>
      <c r="AA40" s="28">
        <v>0</v>
      </c>
      <c r="AB40" s="28">
        <v>1</v>
      </c>
      <c r="AC40" s="28">
        <v>0</v>
      </c>
      <c r="AD40" s="28">
        <v>0</v>
      </c>
      <c r="AE40" s="28">
        <v>1</v>
      </c>
      <c r="AF40" s="28"/>
      <c r="AG40" s="28"/>
      <c r="AH40" s="28"/>
      <c r="AI40" s="28">
        <v>0</v>
      </c>
      <c r="AJ40" s="28">
        <v>0</v>
      </c>
      <c r="AK40" s="28">
        <v>0</v>
      </c>
      <c r="AL40" s="28">
        <v>0</v>
      </c>
      <c r="AM40" s="28"/>
      <c r="AN40" s="28"/>
      <c r="AO40" s="28"/>
      <c r="AP40" s="28">
        <v>0</v>
      </c>
      <c r="AQ40" s="28">
        <v>0</v>
      </c>
      <c r="AR40" s="28">
        <v>0</v>
      </c>
      <c r="AS40" s="28">
        <v>1</v>
      </c>
      <c r="AT40" s="28">
        <v>1</v>
      </c>
      <c r="AU40" s="28">
        <v>0</v>
      </c>
      <c r="AV40" s="28"/>
      <c r="AW40" s="28"/>
      <c r="AX40" s="28"/>
      <c r="AY40" s="28">
        <v>1</v>
      </c>
      <c r="AZ40" s="28">
        <v>1</v>
      </c>
      <c r="BA40" s="28">
        <v>1</v>
      </c>
      <c r="BB40" s="28">
        <v>0</v>
      </c>
      <c r="BC40" s="28">
        <v>0</v>
      </c>
      <c r="BD40" s="28">
        <v>0</v>
      </c>
      <c r="BE40" s="28">
        <v>0</v>
      </c>
      <c r="BF40" s="28">
        <v>1</v>
      </c>
      <c r="BG40" s="28"/>
      <c r="BH40" s="28"/>
      <c r="BI40" s="28"/>
      <c r="BJ40" s="28">
        <f>SUM(H40:BI40)</f>
        <v>15</v>
      </c>
      <c r="BK40" s="28">
        <f>RANK($BJ$40,BJ$5:BJ$62)</f>
        <v>25</v>
      </c>
      <c r="BL40" s="28">
        <v>2</v>
      </c>
      <c r="BM40" s="28">
        <v>4</v>
      </c>
      <c r="BN40" s="28">
        <f>RANK($BM$40,BM$5:BM$62)</f>
        <v>32</v>
      </c>
      <c r="BO40" s="28">
        <v>1</v>
      </c>
      <c r="BP40" s="28">
        <f>($BL$40+$BO$40)/2</f>
        <v>1.5</v>
      </c>
      <c r="BQ40" s="28">
        <v>2</v>
      </c>
      <c r="BR40" s="28"/>
      <c r="BS40" s="28" t="str">
        <f>$A$40</f>
        <v>Global warming emissions from construction activities </v>
      </c>
      <c r="BT40" s="28"/>
      <c r="BU40" s="28"/>
      <c r="BV40" s="28"/>
      <c r="BW40" s="28"/>
      <c r="BX40" s="28"/>
      <c r="BY40" s="28"/>
    </row>
    <row r="41" spans="1:71" ht="13.5">
      <c r="A41" s="27" t="str">
        <f>'Score sheet'!$A$75</f>
        <v>Hazard to biological life cycles or ecosystems</v>
      </c>
      <c r="I41" s="28">
        <v>1</v>
      </c>
      <c r="J41" s="28">
        <v>1</v>
      </c>
      <c r="K41" s="28">
        <v>1</v>
      </c>
      <c r="L41" s="28">
        <v>1</v>
      </c>
      <c r="M41" s="28">
        <v>1</v>
      </c>
      <c r="N41" s="28"/>
      <c r="O41" s="28"/>
      <c r="P41" s="28"/>
      <c r="Q41" s="28">
        <v>1</v>
      </c>
      <c r="R41" s="28">
        <v>1</v>
      </c>
      <c r="S41" s="28">
        <v>1</v>
      </c>
      <c r="T41" s="28"/>
      <c r="U41" s="28"/>
      <c r="V41" s="28"/>
      <c r="W41" s="28">
        <v>0</v>
      </c>
      <c r="X41" s="28">
        <v>1</v>
      </c>
      <c r="Y41" s="28">
        <v>1</v>
      </c>
      <c r="Z41" s="28">
        <v>0</v>
      </c>
      <c r="AA41" s="28">
        <v>0</v>
      </c>
      <c r="AB41" s="28">
        <v>1</v>
      </c>
      <c r="AC41" s="28">
        <v>1</v>
      </c>
      <c r="AD41" s="28">
        <v>1</v>
      </c>
      <c r="AE41" s="28">
        <v>1</v>
      </c>
      <c r="AF41" s="28"/>
      <c r="AG41" s="28"/>
      <c r="AH41" s="28"/>
      <c r="AI41" s="28">
        <v>1</v>
      </c>
      <c r="AJ41" s="28">
        <v>1</v>
      </c>
      <c r="AK41" s="28">
        <v>1</v>
      </c>
      <c r="AL41" s="28">
        <v>1</v>
      </c>
      <c r="AM41" s="28"/>
      <c r="AN41" s="28"/>
      <c r="AO41" s="28"/>
      <c r="AP41" s="28">
        <v>1</v>
      </c>
      <c r="AQ41" s="28">
        <v>1</v>
      </c>
      <c r="AR41" s="28">
        <v>0</v>
      </c>
      <c r="AS41" s="28">
        <v>1</v>
      </c>
      <c r="AT41" s="28">
        <v>1</v>
      </c>
      <c r="AU41" s="28">
        <v>1</v>
      </c>
      <c r="AV41" s="28"/>
      <c r="AW41" s="28"/>
      <c r="AX41" s="28"/>
      <c r="AY41" s="28">
        <v>1</v>
      </c>
      <c r="AZ41" s="28">
        <v>1</v>
      </c>
      <c r="BA41" s="28">
        <v>1</v>
      </c>
      <c r="BB41" s="28">
        <v>1</v>
      </c>
      <c r="BC41" s="28">
        <v>1</v>
      </c>
      <c r="BD41" s="28">
        <v>0</v>
      </c>
      <c r="BE41" s="28">
        <v>0</v>
      </c>
      <c r="BF41" s="28">
        <v>1</v>
      </c>
      <c r="BG41" s="28"/>
      <c r="BH41" s="28"/>
      <c r="BI41" s="28"/>
      <c r="BJ41" s="28">
        <f>SUM(H41:BI41)</f>
        <v>29</v>
      </c>
      <c r="BK41" s="28">
        <f>RANK($BJ$41,BJ$5:BJ$62)</f>
        <v>6</v>
      </c>
      <c r="BL41" s="28">
        <v>5</v>
      </c>
      <c r="BM41" s="28">
        <v>32</v>
      </c>
      <c r="BN41" s="28">
        <f>RANK($BM$41,BM$5:BM$62)</f>
        <v>3</v>
      </c>
      <c r="BO41" s="28">
        <v>5</v>
      </c>
      <c r="BP41" s="28">
        <f>($BL$41+$BO$41)/2</f>
        <v>5</v>
      </c>
      <c r="BQ41" s="28">
        <v>5</v>
      </c>
      <c r="BR41" s="28"/>
      <c r="BS41" s="28" t="str">
        <f>$A$41</f>
        <v>Hazard to biological life cycles or ecosystems</v>
      </c>
    </row>
    <row r="42" spans="1:71" ht="13.5">
      <c r="A42" s="27" t="str">
        <f>'Score sheet'!$A$89</f>
        <v>Hazard to range of natural species or biodiversity</v>
      </c>
      <c r="I42" s="28">
        <v>1</v>
      </c>
      <c r="J42" s="28">
        <v>1</v>
      </c>
      <c r="K42" s="28">
        <v>1</v>
      </c>
      <c r="L42" s="28">
        <v>1</v>
      </c>
      <c r="M42" s="28">
        <v>1</v>
      </c>
      <c r="N42" s="28"/>
      <c r="O42" s="28"/>
      <c r="P42" s="28"/>
      <c r="Q42" s="28">
        <v>1</v>
      </c>
      <c r="R42" s="28">
        <v>1</v>
      </c>
      <c r="S42" s="28">
        <v>1</v>
      </c>
      <c r="T42" s="28"/>
      <c r="U42" s="28"/>
      <c r="V42" s="28"/>
      <c r="W42" s="28">
        <v>0</v>
      </c>
      <c r="X42" s="28">
        <v>1</v>
      </c>
      <c r="Y42" s="28">
        <v>1</v>
      </c>
      <c r="Z42" s="28">
        <v>0</v>
      </c>
      <c r="AA42" s="28">
        <v>0</v>
      </c>
      <c r="AB42" s="28">
        <v>1</v>
      </c>
      <c r="AC42" s="28">
        <v>1</v>
      </c>
      <c r="AD42" s="28">
        <v>1</v>
      </c>
      <c r="AE42" s="28">
        <v>1</v>
      </c>
      <c r="AF42" s="28"/>
      <c r="AG42" s="28"/>
      <c r="AH42" s="28"/>
      <c r="AI42" s="28">
        <v>0</v>
      </c>
      <c r="AJ42" s="28">
        <v>0</v>
      </c>
      <c r="AK42" s="28">
        <v>0</v>
      </c>
      <c r="AL42" s="28">
        <v>0</v>
      </c>
      <c r="AM42" s="28"/>
      <c r="AN42" s="28"/>
      <c r="AO42" s="28"/>
      <c r="AP42" s="28">
        <v>0</v>
      </c>
      <c r="AQ42" s="28">
        <v>1</v>
      </c>
      <c r="AR42" s="28">
        <v>0</v>
      </c>
      <c r="AS42" s="28">
        <v>0</v>
      </c>
      <c r="AT42" s="28">
        <v>0</v>
      </c>
      <c r="AU42" s="28">
        <v>0</v>
      </c>
      <c r="AV42" s="28"/>
      <c r="AW42" s="28"/>
      <c r="AX42" s="28"/>
      <c r="AY42" s="28">
        <v>1</v>
      </c>
      <c r="AZ42" s="28">
        <v>1</v>
      </c>
      <c r="BA42" s="28">
        <v>1</v>
      </c>
      <c r="BB42" s="28">
        <v>0</v>
      </c>
      <c r="BC42" s="28">
        <v>0</v>
      </c>
      <c r="BD42" s="28">
        <v>0</v>
      </c>
      <c r="BE42" s="28">
        <v>0</v>
      </c>
      <c r="BF42" s="28">
        <v>1</v>
      </c>
      <c r="BG42" s="28"/>
      <c r="BH42" s="28"/>
      <c r="BI42" s="28"/>
      <c r="BJ42" s="28">
        <f>SUM(H42:BI42)</f>
        <v>19</v>
      </c>
      <c r="BK42" s="28">
        <f>RANK($BJ$42,BJ$5:BJ$62)</f>
        <v>21</v>
      </c>
      <c r="BL42" s="28">
        <v>3</v>
      </c>
      <c r="BM42" s="28">
        <v>14</v>
      </c>
      <c r="BN42" s="28">
        <f>RANK($BM$42,BM$5:BM$62)</f>
        <v>22</v>
      </c>
      <c r="BO42" s="28">
        <v>3</v>
      </c>
      <c r="BP42" s="28">
        <f>($BL$42+$BO$42)/2</f>
        <v>3</v>
      </c>
      <c r="BQ42" s="28">
        <v>3</v>
      </c>
      <c r="BR42" s="28"/>
      <c r="BS42" s="28" t="str">
        <f>$A$42</f>
        <v>Hazard to range of natural species or biodiversity</v>
      </c>
    </row>
    <row r="43" spans="1:71" ht="13.5">
      <c r="A43" s="27" t="str">
        <f>'Score sheet'!$A$90</f>
        <v>Damage to wildlife habitats</v>
      </c>
      <c r="I43" s="28">
        <v>1</v>
      </c>
      <c r="J43" s="28">
        <v>1</v>
      </c>
      <c r="K43" s="28">
        <v>1</v>
      </c>
      <c r="L43" s="28">
        <v>1</v>
      </c>
      <c r="M43" s="28">
        <v>1</v>
      </c>
      <c r="N43" s="28"/>
      <c r="O43" s="28"/>
      <c r="P43" s="28"/>
      <c r="Q43" s="28">
        <v>1</v>
      </c>
      <c r="R43" s="28">
        <v>1</v>
      </c>
      <c r="S43" s="28">
        <v>1</v>
      </c>
      <c r="T43" s="28"/>
      <c r="U43" s="28"/>
      <c r="V43" s="28"/>
      <c r="W43" s="28">
        <v>0</v>
      </c>
      <c r="X43" s="28">
        <v>1</v>
      </c>
      <c r="Y43" s="28">
        <v>1</v>
      </c>
      <c r="Z43" s="28">
        <v>0</v>
      </c>
      <c r="AA43" s="28">
        <v>0</v>
      </c>
      <c r="AB43" s="28">
        <v>1</v>
      </c>
      <c r="AC43" s="28">
        <v>1</v>
      </c>
      <c r="AD43" s="28">
        <v>1</v>
      </c>
      <c r="AE43" s="28">
        <v>1</v>
      </c>
      <c r="AF43" s="28"/>
      <c r="AG43" s="28"/>
      <c r="AH43" s="28"/>
      <c r="AI43" s="28">
        <v>1</v>
      </c>
      <c r="AJ43" s="28">
        <v>0</v>
      </c>
      <c r="AK43" s="28">
        <v>0</v>
      </c>
      <c r="AL43" s="28">
        <v>0</v>
      </c>
      <c r="AM43" s="28"/>
      <c r="AN43" s="28"/>
      <c r="AO43" s="28"/>
      <c r="AP43" s="28">
        <v>0</v>
      </c>
      <c r="AQ43" s="28">
        <v>1</v>
      </c>
      <c r="AR43" s="28">
        <v>0</v>
      </c>
      <c r="AS43" s="28">
        <v>1</v>
      </c>
      <c r="AT43" s="28">
        <v>0</v>
      </c>
      <c r="AU43" s="28">
        <v>1</v>
      </c>
      <c r="AV43" s="28"/>
      <c r="AW43" s="28"/>
      <c r="AX43" s="28"/>
      <c r="AY43" s="28">
        <v>1</v>
      </c>
      <c r="AZ43" s="28">
        <v>1</v>
      </c>
      <c r="BA43" s="28">
        <v>1</v>
      </c>
      <c r="BB43" s="28">
        <v>1</v>
      </c>
      <c r="BC43" s="28">
        <v>0</v>
      </c>
      <c r="BD43" s="28">
        <v>0</v>
      </c>
      <c r="BE43" s="28">
        <v>0</v>
      </c>
      <c r="BF43" s="28">
        <v>1</v>
      </c>
      <c r="BG43" s="28"/>
      <c r="BH43" s="28"/>
      <c r="BI43" s="28"/>
      <c r="BJ43" s="28">
        <f>SUM(H43:BI43)</f>
        <v>23</v>
      </c>
      <c r="BK43" s="28">
        <f>RANK($BJ$43,BJ$5:BJ$62)</f>
        <v>14</v>
      </c>
      <c r="BL43" s="28">
        <v>4</v>
      </c>
      <c r="BM43" s="28">
        <v>10</v>
      </c>
      <c r="BN43" s="28">
        <f>RANK($BM$43,BM$5:BM$62)</f>
        <v>26</v>
      </c>
      <c r="BO43" s="28">
        <v>2</v>
      </c>
      <c r="BP43" s="28">
        <f>($BL$43+$BO$43)/2</f>
        <v>3</v>
      </c>
      <c r="BQ43" s="28">
        <v>3</v>
      </c>
      <c r="BR43" s="28"/>
      <c r="BS43" s="28" t="str">
        <f>$A$43</f>
        <v>Damage to wildlife habitats</v>
      </c>
    </row>
    <row r="44" spans="1:71" ht="13.5">
      <c r="A44" s="27" t="str">
        <f>'Score sheet'!$A$91</f>
        <v>Soil erosion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/>
      <c r="O44" s="28"/>
      <c r="P44" s="28"/>
      <c r="Q44" s="28">
        <v>1</v>
      </c>
      <c r="R44" s="28">
        <v>1</v>
      </c>
      <c r="S44" s="28">
        <v>1</v>
      </c>
      <c r="T44" s="28"/>
      <c r="U44" s="28"/>
      <c r="V44" s="28"/>
      <c r="W44" s="28">
        <v>0</v>
      </c>
      <c r="X44" s="28">
        <v>1</v>
      </c>
      <c r="Y44" s="28">
        <v>1</v>
      </c>
      <c r="Z44" s="28">
        <v>0</v>
      </c>
      <c r="AA44" s="28">
        <v>0</v>
      </c>
      <c r="AB44" s="28">
        <v>1</v>
      </c>
      <c r="AC44" s="28">
        <v>1</v>
      </c>
      <c r="AD44" s="28">
        <v>1</v>
      </c>
      <c r="AE44" s="28">
        <v>1</v>
      </c>
      <c r="AF44" s="28"/>
      <c r="AG44" s="28"/>
      <c r="AH44" s="28"/>
      <c r="AI44" s="28">
        <v>1</v>
      </c>
      <c r="AJ44" s="28">
        <v>1</v>
      </c>
      <c r="AK44" s="28">
        <v>1</v>
      </c>
      <c r="AL44" s="28">
        <v>1</v>
      </c>
      <c r="AM44" s="28"/>
      <c r="AN44" s="28"/>
      <c r="AO44" s="28"/>
      <c r="AP44" s="28">
        <v>0</v>
      </c>
      <c r="AQ44" s="28">
        <v>1</v>
      </c>
      <c r="AR44" s="28">
        <v>0</v>
      </c>
      <c r="AS44" s="28">
        <v>1</v>
      </c>
      <c r="AT44" s="28">
        <v>1</v>
      </c>
      <c r="AU44" s="28">
        <v>0</v>
      </c>
      <c r="AV44" s="28"/>
      <c r="AW44" s="28"/>
      <c r="AX44" s="28"/>
      <c r="AY44" s="28">
        <v>1</v>
      </c>
      <c r="AZ44" s="28">
        <v>1</v>
      </c>
      <c r="BA44" s="28">
        <v>1</v>
      </c>
      <c r="BB44" s="28">
        <v>1</v>
      </c>
      <c r="BC44" s="28">
        <v>1</v>
      </c>
      <c r="BD44" s="28">
        <v>0</v>
      </c>
      <c r="BE44" s="28">
        <v>0</v>
      </c>
      <c r="BF44" s="28">
        <v>1</v>
      </c>
      <c r="BG44" s="28"/>
      <c r="BH44" s="28"/>
      <c r="BI44" s="28"/>
      <c r="BJ44" s="28">
        <f>SUM(H44:BI44)</f>
        <v>27</v>
      </c>
      <c r="BK44" s="28">
        <f>RANK($BJ$44,BJ$5:BJ$62)</f>
        <v>8</v>
      </c>
      <c r="BL44" s="28">
        <v>4</v>
      </c>
      <c r="BM44" s="28">
        <v>30</v>
      </c>
      <c r="BN44" s="28">
        <f>RANK($BM$44,BM$5:BM$62)</f>
        <v>4</v>
      </c>
      <c r="BO44" s="28">
        <v>5</v>
      </c>
      <c r="BP44" s="28">
        <f>($BL$44+$BO$44)/2</f>
        <v>4.5</v>
      </c>
      <c r="BQ44" s="28">
        <v>5</v>
      </c>
      <c r="BR44" s="28"/>
      <c r="BS44" s="28" t="str">
        <f>$A$44</f>
        <v>Soil erosion</v>
      </c>
    </row>
    <row r="45" spans="1:71" ht="13.5">
      <c r="A45" s="27">
        <f>'Score sheet'!$A$92</f>
        <v>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>
        <f>SUM(H45:BI45)</f>
        <v>0</v>
      </c>
      <c r="BK45" s="28">
        <f>RANK($BJ$45,BJ$5:BJ$62)</f>
        <v>36</v>
      </c>
      <c r="BL45" s="28"/>
      <c r="BM45" s="28">
        <v>0</v>
      </c>
      <c r="BN45" s="28">
        <f>RANK($BM$45,BM$5:BM$62)</f>
        <v>36</v>
      </c>
      <c r="BO45" s="28"/>
      <c r="BP45" s="28">
        <f>($BL$45+$BO$45)/2</f>
        <v>0</v>
      </c>
      <c r="BR45" s="28"/>
      <c r="BS45" s="28">
        <f>$A$45</f>
        <v>0</v>
      </c>
    </row>
    <row r="46" spans="1:71" ht="13.5">
      <c r="A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R46" s="28"/>
      <c r="BS46" s="28"/>
    </row>
    <row r="47" spans="1:73" ht="13.5">
      <c r="A47" s="32" t="str">
        <f>'Score sheet'!$A$94</f>
        <v>Environmental protection</v>
      </c>
      <c r="B47" s="33"/>
      <c r="C47" s="33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R47" s="28"/>
      <c r="BS47" s="33" t="str">
        <f>$A$47</f>
        <v>Environmental protection</v>
      </c>
      <c r="BT47" s="33"/>
      <c r="BU47" s="33"/>
    </row>
    <row r="48" spans="1:71" ht="13.5">
      <c r="A48" s="27" t="str">
        <f>'Score sheet'!$A$95</f>
        <v>Visual impact</v>
      </c>
      <c r="I48" s="28">
        <v>0</v>
      </c>
      <c r="J48" s="28">
        <v>0</v>
      </c>
      <c r="K48" s="28">
        <v>0</v>
      </c>
      <c r="L48" s="28">
        <v>1</v>
      </c>
      <c r="M48" s="28">
        <v>0</v>
      </c>
      <c r="N48" s="28"/>
      <c r="O48" s="28"/>
      <c r="P48" s="28"/>
      <c r="Q48" s="28">
        <v>0</v>
      </c>
      <c r="R48" s="28">
        <v>1</v>
      </c>
      <c r="S48" s="28">
        <v>1</v>
      </c>
      <c r="T48" s="28"/>
      <c r="U48" s="28"/>
      <c r="V48" s="28"/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1</v>
      </c>
      <c r="AC48" s="28">
        <v>0</v>
      </c>
      <c r="AD48" s="28">
        <v>0</v>
      </c>
      <c r="AE48" s="28">
        <v>1</v>
      </c>
      <c r="AF48" s="28"/>
      <c r="AG48" s="28"/>
      <c r="AH48" s="28"/>
      <c r="AI48" s="28">
        <v>0</v>
      </c>
      <c r="AJ48" s="28">
        <v>0</v>
      </c>
      <c r="AK48" s="28">
        <v>0</v>
      </c>
      <c r="AL48" s="28">
        <v>1</v>
      </c>
      <c r="AM48" s="28"/>
      <c r="AN48" s="28"/>
      <c r="AO48" s="28"/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/>
      <c r="AW48" s="28"/>
      <c r="AX48" s="28"/>
      <c r="AY48" s="28">
        <v>0</v>
      </c>
      <c r="AZ48" s="28">
        <v>0</v>
      </c>
      <c r="BA48" s="28">
        <v>1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/>
      <c r="BH48" s="28"/>
      <c r="BI48" s="28"/>
      <c r="BJ48" s="28">
        <f>SUM(H48:BI48)</f>
        <v>7</v>
      </c>
      <c r="BK48" s="28">
        <f>RANK($BJ$48,BJ$5:BJ$62)</f>
        <v>32</v>
      </c>
      <c r="BL48" s="28">
        <v>1</v>
      </c>
      <c r="BM48" s="28">
        <v>5</v>
      </c>
      <c r="BN48" s="28">
        <f>RANK($BM$48,BM$5:BM$62)</f>
        <v>30</v>
      </c>
      <c r="BO48" s="28">
        <v>1</v>
      </c>
      <c r="BP48" s="28">
        <f>($BL$48+$BO$48)/2</f>
        <v>1</v>
      </c>
      <c r="BQ48" s="28">
        <v>1</v>
      </c>
      <c r="BR48" s="28"/>
      <c r="BS48" s="28" t="str">
        <f>$A$48</f>
        <v>Visual impact</v>
      </c>
    </row>
    <row r="49" spans="1:71" ht="13.5">
      <c r="A49" s="27" t="str">
        <f>'Score sheet'!$A$96</f>
        <v>Effect on built environment</v>
      </c>
      <c r="I49" s="28">
        <v>0</v>
      </c>
      <c r="J49" s="28">
        <v>0</v>
      </c>
      <c r="K49" s="28">
        <v>0</v>
      </c>
      <c r="L49" s="28">
        <v>1</v>
      </c>
      <c r="M49" s="28">
        <v>1</v>
      </c>
      <c r="N49" s="28"/>
      <c r="O49" s="28"/>
      <c r="P49" s="28"/>
      <c r="Q49" s="28">
        <v>0</v>
      </c>
      <c r="R49" s="28">
        <v>1</v>
      </c>
      <c r="S49" s="28">
        <v>1</v>
      </c>
      <c r="T49" s="28"/>
      <c r="U49" s="28"/>
      <c r="V49" s="28"/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1</v>
      </c>
      <c r="AC49" s="28">
        <v>0</v>
      </c>
      <c r="AD49" s="28">
        <v>0</v>
      </c>
      <c r="AE49" s="28">
        <v>1</v>
      </c>
      <c r="AF49" s="28"/>
      <c r="AG49" s="28"/>
      <c r="AH49" s="28"/>
      <c r="AI49" s="28">
        <v>0</v>
      </c>
      <c r="AJ49" s="28">
        <v>0</v>
      </c>
      <c r="AK49" s="28">
        <v>0</v>
      </c>
      <c r="AL49" s="28">
        <v>0</v>
      </c>
      <c r="AM49" s="28"/>
      <c r="AN49" s="28"/>
      <c r="AO49" s="28"/>
      <c r="AP49" s="28">
        <v>0</v>
      </c>
      <c r="AQ49" s="28">
        <v>1</v>
      </c>
      <c r="AR49" s="28">
        <v>0</v>
      </c>
      <c r="AS49" s="28">
        <v>0</v>
      </c>
      <c r="AT49" s="28">
        <v>0</v>
      </c>
      <c r="AU49" s="28">
        <v>0</v>
      </c>
      <c r="AV49" s="28"/>
      <c r="AW49" s="28"/>
      <c r="AX49" s="28"/>
      <c r="AY49" s="28">
        <v>1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1</v>
      </c>
      <c r="BG49" s="28"/>
      <c r="BH49" s="28"/>
      <c r="BI49" s="28"/>
      <c r="BJ49" s="28">
        <f>SUM(H49:BI49)</f>
        <v>9</v>
      </c>
      <c r="BK49" s="28">
        <f>RANK($BJ$49,BJ$5:BJ$62)</f>
        <v>30</v>
      </c>
      <c r="BL49" s="28">
        <v>1</v>
      </c>
      <c r="BM49" s="28">
        <v>3</v>
      </c>
      <c r="BN49" s="28">
        <f>RANK($BM$49,BM$5:BM$62)</f>
        <v>33</v>
      </c>
      <c r="BO49" s="28">
        <v>1</v>
      </c>
      <c r="BP49" s="28">
        <f>($BL$49+$BO$49)/2</f>
        <v>1</v>
      </c>
      <c r="BQ49" s="28">
        <v>1</v>
      </c>
      <c r="BR49" s="28"/>
      <c r="BS49" s="28" t="str">
        <f>$A$49</f>
        <v>Effect on built environment</v>
      </c>
    </row>
    <row r="50" spans="1:71" ht="13.5">
      <c r="A50" s="27" t="str">
        <f>'Score sheet'!$A$97</f>
        <v>Effect of extraction processes</v>
      </c>
      <c r="I50" s="28">
        <v>1</v>
      </c>
      <c r="J50" s="28">
        <v>1</v>
      </c>
      <c r="K50" s="28">
        <v>1</v>
      </c>
      <c r="L50" s="28">
        <v>1</v>
      </c>
      <c r="M50" s="28">
        <v>0</v>
      </c>
      <c r="N50" s="28"/>
      <c r="O50" s="28"/>
      <c r="P50" s="28"/>
      <c r="Q50" s="28">
        <v>0</v>
      </c>
      <c r="R50" s="28">
        <v>1</v>
      </c>
      <c r="S50" s="28">
        <v>1</v>
      </c>
      <c r="T50" s="28"/>
      <c r="U50" s="28"/>
      <c r="V50" s="28"/>
      <c r="W50" s="28">
        <v>0</v>
      </c>
      <c r="X50" s="28">
        <v>1</v>
      </c>
      <c r="Y50" s="28">
        <v>0</v>
      </c>
      <c r="Z50" s="28">
        <v>0</v>
      </c>
      <c r="AA50" s="28">
        <v>0</v>
      </c>
      <c r="AB50" s="28">
        <v>1</v>
      </c>
      <c r="AC50" s="28">
        <v>0</v>
      </c>
      <c r="AD50" s="28">
        <v>0</v>
      </c>
      <c r="AE50" s="28">
        <v>0</v>
      </c>
      <c r="AF50" s="28"/>
      <c r="AG50" s="28"/>
      <c r="AH50" s="28"/>
      <c r="AI50" s="28">
        <v>0</v>
      </c>
      <c r="AJ50" s="28">
        <v>0</v>
      </c>
      <c r="AK50" s="28">
        <v>0</v>
      </c>
      <c r="AL50" s="28">
        <v>0</v>
      </c>
      <c r="AM50" s="28"/>
      <c r="AN50" s="28"/>
      <c r="AO50" s="28"/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/>
      <c r="AW50" s="28"/>
      <c r="AX50" s="28"/>
      <c r="AY50" s="28">
        <v>1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1</v>
      </c>
      <c r="BG50" s="28"/>
      <c r="BH50" s="28"/>
      <c r="BI50" s="28"/>
      <c r="BJ50" s="28">
        <f>SUM(H50:BI50)</f>
        <v>10</v>
      </c>
      <c r="BK50" s="28">
        <f>RANK($BJ$50,BJ$5:BJ$62)</f>
        <v>29</v>
      </c>
      <c r="BL50" s="28">
        <v>1</v>
      </c>
      <c r="BM50" s="28">
        <v>18</v>
      </c>
      <c r="BN50" s="28">
        <f>RANK($BM$50,BM$5:BM$62)</f>
        <v>19</v>
      </c>
      <c r="BO50" s="28">
        <v>3</v>
      </c>
      <c r="BP50" s="28">
        <f>($BL$50+$BO$50)/2</f>
        <v>2</v>
      </c>
      <c r="BQ50" s="28">
        <v>2</v>
      </c>
      <c r="BR50" s="28"/>
      <c r="BS50" s="28" t="str">
        <f>$A$50</f>
        <v>Effect of extraction processes</v>
      </c>
    </row>
    <row r="51" spans="1:71" ht="13.5">
      <c r="A51" s="27" t="str">
        <f>'Score sheet'!$A$100</f>
        <v>Effect of disposal of wastes</v>
      </c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/>
      <c r="O51" s="28"/>
      <c r="P51" s="28"/>
      <c r="Q51" s="28">
        <v>1</v>
      </c>
      <c r="R51" s="28">
        <v>1</v>
      </c>
      <c r="S51" s="28">
        <v>1</v>
      </c>
      <c r="T51" s="28"/>
      <c r="U51" s="28"/>
      <c r="V51" s="28"/>
      <c r="W51" s="28">
        <v>1</v>
      </c>
      <c r="X51" s="28">
        <v>1</v>
      </c>
      <c r="Y51" s="28">
        <v>1</v>
      </c>
      <c r="Z51" s="28">
        <v>0</v>
      </c>
      <c r="AA51" s="28">
        <v>0</v>
      </c>
      <c r="AB51" s="28">
        <v>1</v>
      </c>
      <c r="AC51" s="28">
        <v>1</v>
      </c>
      <c r="AD51" s="28">
        <v>1</v>
      </c>
      <c r="AE51" s="28">
        <v>1</v>
      </c>
      <c r="AF51" s="28"/>
      <c r="AG51" s="28"/>
      <c r="AH51" s="28"/>
      <c r="AI51" s="28">
        <v>1</v>
      </c>
      <c r="AJ51" s="28">
        <v>1</v>
      </c>
      <c r="AK51" s="28">
        <v>1</v>
      </c>
      <c r="AL51" s="28">
        <v>1</v>
      </c>
      <c r="AM51" s="28"/>
      <c r="AN51" s="28"/>
      <c r="AO51" s="28"/>
      <c r="AP51" s="28">
        <v>1</v>
      </c>
      <c r="AQ51" s="28">
        <v>1</v>
      </c>
      <c r="AR51" s="28">
        <v>0</v>
      </c>
      <c r="AS51" s="28">
        <v>1</v>
      </c>
      <c r="AT51" s="28">
        <v>1</v>
      </c>
      <c r="AU51" s="28">
        <v>0</v>
      </c>
      <c r="AV51" s="28"/>
      <c r="AW51" s="28"/>
      <c r="AX51" s="28"/>
      <c r="AY51" s="28">
        <v>1</v>
      </c>
      <c r="AZ51" s="28">
        <v>1</v>
      </c>
      <c r="BA51" s="28">
        <v>1</v>
      </c>
      <c r="BB51" s="28">
        <v>0</v>
      </c>
      <c r="BC51" s="28">
        <v>0</v>
      </c>
      <c r="BD51" s="28">
        <v>0</v>
      </c>
      <c r="BE51" s="28">
        <v>0</v>
      </c>
      <c r="BF51" s="28">
        <v>1</v>
      </c>
      <c r="BG51" s="28"/>
      <c r="BH51" s="28"/>
      <c r="BI51" s="28"/>
      <c r="BJ51" s="28">
        <f>SUM(H51:BI51)</f>
        <v>27</v>
      </c>
      <c r="BK51" s="28">
        <f>RANK($BJ$51,BJ$5:BJ$62)</f>
        <v>8</v>
      </c>
      <c r="BL51" s="28">
        <v>4</v>
      </c>
      <c r="BM51" s="28">
        <v>19</v>
      </c>
      <c r="BN51" s="28">
        <f>RANK($BM$51,BM$5:BM$62)</f>
        <v>17</v>
      </c>
      <c r="BO51" s="28">
        <v>3</v>
      </c>
      <c r="BP51" s="28">
        <f>($BL$51+$BO$51)/2</f>
        <v>3.5</v>
      </c>
      <c r="BQ51" s="28">
        <v>4</v>
      </c>
      <c r="BR51" s="28"/>
      <c r="BS51" s="28" t="str">
        <f>$A$51</f>
        <v>Effect of disposal of wastes</v>
      </c>
    </row>
    <row r="52" spans="1:71" ht="13.5">
      <c r="A52" s="27" t="str">
        <f>'Score sheet'!$A$102</f>
        <v>Land &amp; ground water contamination hazards</v>
      </c>
      <c r="I52" s="28">
        <v>1</v>
      </c>
      <c r="J52" s="28">
        <v>1</v>
      </c>
      <c r="K52" s="28">
        <v>1</v>
      </c>
      <c r="L52" s="28">
        <v>1</v>
      </c>
      <c r="M52" s="28">
        <v>1</v>
      </c>
      <c r="N52" s="28"/>
      <c r="O52" s="28"/>
      <c r="P52" s="28"/>
      <c r="Q52" s="28">
        <v>1</v>
      </c>
      <c r="R52" s="28">
        <v>1</v>
      </c>
      <c r="S52" s="28">
        <v>1</v>
      </c>
      <c r="T52" s="28"/>
      <c r="U52" s="28"/>
      <c r="V52" s="28"/>
      <c r="W52" s="28">
        <v>1</v>
      </c>
      <c r="X52" s="28">
        <v>1</v>
      </c>
      <c r="Y52" s="28">
        <v>1</v>
      </c>
      <c r="Z52" s="28">
        <v>0</v>
      </c>
      <c r="AA52" s="28">
        <v>0</v>
      </c>
      <c r="AB52" s="28">
        <v>1</v>
      </c>
      <c r="AC52" s="28">
        <v>1</v>
      </c>
      <c r="AD52" s="28">
        <v>1</v>
      </c>
      <c r="AE52" s="28">
        <v>1</v>
      </c>
      <c r="AF52" s="28"/>
      <c r="AG52" s="28"/>
      <c r="AH52" s="28"/>
      <c r="AI52" s="28">
        <v>1</v>
      </c>
      <c r="AJ52" s="28">
        <v>1</v>
      </c>
      <c r="AK52" s="28">
        <v>1</v>
      </c>
      <c r="AL52" s="28">
        <v>1</v>
      </c>
      <c r="AM52" s="28"/>
      <c r="AN52" s="28"/>
      <c r="AO52" s="28"/>
      <c r="AP52" s="28">
        <v>1</v>
      </c>
      <c r="AQ52" s="28">
        <v>1</v>
      </c>
      <c r="AR52" s="28">
        <v>1</v>
      </c>
      <c r="AS52" s="28">
        <v>1</v>
      </c>
      <c r="AT52" s="28">
        <v>1</v>
      </c>
      <c r="AU52" s="28">
        <v>1</v>
      </c>
      <c r="AV52" s="28"/>
      <c r="AW52" s="28"/>
      <c r="AX52" s="28"/>
      <c r="AY52" s="28">
        <v>1</v>
      </c>
      <c r="AZ52" s="28">
        <v>1</v>
      </c>
      <c r="BA52" s="28">
        <v>1</v>
      </c>
      <c r="BB52" s="28">
        <v>1</v>
      </c>
      <c r="BC52" s="28">
        <v>0</v>
      </c>
      <c r="BD52" s="28">
        <v>0</v>
      </c>
      <c r="BE52" s="28">
        <v>0</v>
      </c>
      <c r="BF52" s="28">
        <v>1</v>
      </c>
      <c r="BG52" s="28"/>
      <c r="BH52" s="28"/>
      <c r="BI52" s="28"/>
      <c r="BJ52" s="28">
        <f>SUM(H52:BI52)</f>
        <v>30</v>
      </c>
      <c r="BK52" s="28">
        <f>RANK($BJ$52,BJ$5:BJ$62)</f>
        <v>5</v>
      </c>
      <c r="BL52" s="28">
        <v>5</v>
      </c>
      <c r="BM52" s="28">
        <v>25</v>
      </c>
      <c r="BN52" s="28">
        <f>RANK($BM$52,BM$5:BM$62)</f>
        <v>7</v>
      </c>
      <c r="BO52" s="28">
        <v>4</v>
      </c>
      <c r="BP52" s="28">
        <f>($BL$52+$BO$52)/2</f>
        <v>4.5</v>
      </c>
      <c r="BQ52" s="28">
        <v>5</v>
      </c>
      <c r="BR52" s="28"/>
      <c r="BS52" s="28" t="str">
        <f>$A$52</f>
        <v>Land &amp; ground water contamination hazards</v>
      </c>
    </row>
    <row r="53" spans="1:71" ht="13.5">
      <c r="A53" s="27" t="str">
        <f>'Score sheet'!$A$105</f>
        <v>Water pollution &amp; water quality </v>
      </c>
      <c r="I53" s="28">
        <v>1</v>
      </c>
      <c r="J53" s="28">
        <v>1</v>
      </c>
      <c r="K53" s="28">
        <v>1</v>
      </c>
      <c r="L53" s="28">
        <v>1</v>
      </c>
      <c r="M53" s="28">
        <v>1</v>
      </c>
      <c r="N53" s="28"/>
      <c r="O53" s="28"/>
      <c r="P53" s="28"/>
      <c r="Q53" s="28">
        <v>1</v>
      </c>
      <c r="R53" s="28">
        <v>1</v>
      </c>
      <c r="S53" s="28">
        <v>1</v>
      </c>
      <c r="T53" s="28"/>
      <c r="U53" s="28"/>
      <c r="V53" s="28"/>
      <c r="W53" s="28">
        <v>1</v>
      </c>
      <c r="X53" s="28">
        <v>1</v>
      </c>
      <c r="Y53" s="28">
        <v>1</v>
      </c>
      <c r="Z53" s="28">
        <v>0</v>
      </c>
      <c r="AA53" s="28">
        <v>0</v>
      </c>
      <c r="AB53" s="28">
        <v>1</v>
      </c>
      <c r="AC53" s="28">
        <v>1</v>
      </c>
      <c r="AD53" s="28">
        <v>1</v>
      </c>
      <c r="AE53" s="28">
        <v>1</v>
      </c>
      <c r="AF53" s="28"/>
      <c r="AG53" s="28"/>
      <c r="AH53" s="28"/>
      <c r="AI53" s="28">
        <v>1</v>
      </c>
      <c r="AJ53" s="28">
        <v>1</v>
      </c>
      <c r="AK53" s="28">
        <v>1</v>
      </c>
      <c r="AL53" s="28">
        <v>1</v>
      </c>
      <c r="AM53" s="28"/>
      <c r="AN53" s="28"/>
      <c r="AO53" s="28"/>
      <c r="AP53" s="28">
        <v>1</v>
      </c>
      <c r="AQ53" s="28">
        <v>1</v>
      </c>
      <c r="AR53" s="28">
        <v>1</v>
      </c>
      <c r="AS53" s="28">
        <v>1</v>
      </c>
      <c r="AT53" s="28">
        <v>1</v>
      </c>
      <c r="AU53" s="28">
        <v>1</v>
      </c>
      <c r="AV53" s="28"/>
      <c r="AW53" s="28"/>
      <c r="AX53" s="28"/>
      <c r="AY53" s="28">
        <v>1</v>
      </c>
      <c r="AZ53" s="28">
        <v>1</v>
      </c>
      <c r="BA53" s="28">
        <v>1</v>
      </c>
      <c r="BB53" s="28">
        <v>1</v>
      </c>
      <c r="BC53" s="28">
        <v>1</v>
      </c>
      <c r="BD53" s="28">
        <v>0</v>
      </c>
      <c r="BE53" s="28">
        <v>0</v>
      </c>
      <c r="BF53" s="28">
        <v>1</v>
      </c>
      <c r="BG53" s="28"/>
      <c r="BH53" s="28"/>
      <c r="BI53" s="28"/>
      <c r="BJ53" s="28">
        <f>SUM(H53:BI53)</f>
        <v>31</v>
      </c>
      <c r="BK53" s="28">
        <f>RANK($BJ$53,BJ$5:BJ$62)</f>
        <v>4</v>
      </c>
      <c r="BL53" s="28">
        <v>5</v>
      </c>
      <c r="BM53" s="28">
        <v>23</v>
      </c>
      <c r="BN53" s="28">
        <f>RANK($BM$53,BM$5:BM$62)</f>
        <v>12</v>
      </c>
      <c r="BO53" s="28">
        <v>4</v>
      </c>
      <c r="BP53" s="28">
        <f>($BL$53+$BO$53)/2</f>
        <v>4.5</v>
      </c>
      <c r="BQ53" s="28">
        <v>5</v>
      </c>
      <c r="BR53" s="28"/>
      <c r="BS53" s="28" t="str">
        <f>$A$53</f>
        <v>Water pollution &amp; water quality </v>
      </c>
    </row>
    <row r="54" spans="1:71" ht="13.5">
      <c r="A54" s="27" t="str">
        <f>'Score sheet'!$A$108</f>
        <v>Air pollution &amp; air quality</v>
      </c>
      <c r="I54" s="28">
        <v>1</v>
      </c>
      <c r="J54" s="28">
        <v>1</v>
      </c>
      <c r="K54" s="28">
        <v>1</v>
      </c>
      <c r="L54" s="28">
        <v>1</v>
      </c>
      <c r="M54" s="28">
        <v>1</v>
      </c>
      <c r="N54" s="28"/>
      <c r="O54" s="28"/>
      <c r="P54" s="28"/>
      <c r="Q54" s="28">
        <v>1</v>
      </c>
      <c r="R54" s="28">
        <v>1</v>
      </c>
      <c r="S54" s="28">
        <v>1</v>
      </c>
      <c r="T54" s="28"/>
      <c r="U54" s="28"/>
      <c r="V54" s="28"/>
      <c r="W54" s="28">
        <v>1</v>
      </c>
      <c r="X54" s="28">
        <v>1</v>
      </c>
      <c r="Y54" s="28">
        <v>1</v>
      </c>
      <c r="Z54" s="28">
        <v>0</v>
      </c>
      <c r="AA54" s="28">
        <v>0</v>
      </c>
      <c r="AB54" s="28">
        <v>1</v>
      </c>
      <c r="AC54" s="28">
        <v>1</v>
      </c>
      <c r="AD54" s="28">
        <v>1</v>
      </c>
      <c r="AE54" s="28">
        <v>1</v>
      </c>
      <c r="AF54" s="28"/>
      <c r="AG54" s="28"/>
      <c r="AH54" s="28"/>
      <c r="AI54" s="28">
        <v>1</v>
      </c>
      <c r="AJ54" s="28">
        <v>1</v>
      </c>
      <c r="AK54" s="28">
        <v>1</v>
      </c>
      <c r="AL54" s="28">
        <v>1</v>
      </c>
      <c r="AM54" s="28"/>
      <c r="AN54" s="28"/>
      <c r="AO54" s="28"/>
      <c r="AP54" s="28">
        <v>1</v>
      </c>
      <c r="AQ54" s="28">
        <v>1</v>
      </c>
      <c r="AR54" s="28">
        <v>1</v>
      </c>
      <c r="AS54" s="28">
        <v>1</v>
      </c>
      <c r="AT54" s="28">
        <v>1</v>
      </c>
      <c r="AU54" s="28">
        <v>1</v>
      </c>
      <c r="AV54" s="28"/>
      <c r="AW54" s="28"/>
      <c r="AX54" s="28"/>
      <c r="AY54" s="28">
        <v>1</v>
      </c>
      <c r="AZ54" s="28">
        <v>1</v>
      </c>
      <c r="BA54" s="28">
        <v>1</v>
      </c>
      <c r="BB54" s="28">
        <v>1</v>
      </c>
      <c r="BC54" s="28">
        <v>1</v>
      </c>
      <c r="BD54" s="28">
        <v>1</v>
      </c>
      <c r="BE54" s="28">
        <v>0</v>
      </c>
      <c r="BF54" s="28">
        <v>1</v>
      </c>
      <c r="BG54" s="28"/>
      <c r="BH54" s="28"/>
      <c r="BI54" s="28"/>
      <c r="BJ54" s="28">
        <f>SUM(H54:BI54)</f>
        <v>32</v>
      </c>
      <c r="BK54" s="28">
        <f>RANK($BJ$54,BJ$5:BJ$62)</f>
        <v>2</v>
      </c>
      <c r="BL54" s="28">
        <v>5</v>
      </c>
      <c r="BM54" s="28">
        <v>8</v>
      </c>
      <c r="BN54" s="28">
        <f>RANK($BM$54,BM$5:BM$62)</f>
        <v>28</v>
      </c>
      <c r="BO54" s="28">
        <v>2</v>
      </c>
      <c r="BP54" s="28">
        <f>($BL$54+$BO$54)/2</f>
        <v>3.5</v>
      </c>
      <c r="BQ54" s="28">
        <v>4</v>
      </c>
      <c r="BR54" s="28"/>
      <c r="BS54" s="28" t="str">
        <f>$A$54</f>
        <v>Air pollution &amp; air quality</v>
      </c>
    </row>
    <row r="55" spans="1:71" ht="13.5">
      <c r="A55" s="27" t="str">
        <f>'Score sheet'!$A$124</f>
        <v>Noise</v>
      </c>
      <c r="I55" s="28">
        <v>1</v>
      </c>
      <c r="J55" s="28">
        <v>1</v>
      </c>
      <c r="K55" s="28">
        <v>1</v>
      </c>
      <c r="L55" s="28">
        <v>1</v>
      </c>
      <c r="M55" s="28">
        <v>1</v>
      </c>
      <c r="N55" s="28"/>
      <c r="O55" s="28"/>
      <c r="P55" s="28"/>
      <c r="Q55" s="28">
        <v>1</v>
      </c>
      <c r="R55" s="28">
        <v>1</v>
      </c>
      <c r="S55" s="28">
        <v>1</v>
      </c>
      <c r="T55" s="28"/>
      <c r="U55" s="28"/>
      <c r="V55" s="28"/>
      <c r="W55" s="28">
        <v>0</v>
      </c>
      <c r="X55" s="28">
        <v>1</v>
      </c>
      <c r="Y55" s="28">
        <v>1</v>
      </c>
      <c r="Z55" s="28">
        <v>0</v>
      </c>
      <c r="AA55" s="28">
        <v>0</v>
      </c>
      <c r="AB55" s="28">
        <v>1</v>
      </c>
      <c r="AC55" s="28">
        <v>1</v>
      </c>
      <c r="AD55" s="28">
        <v>1</v>
      </c>
      <c r="AE55" s="28">
        <v>1</v>
      </c>
      <c r="AF55" s="28"/>
      <c r="AG55" s="28"/>
      <c r="AH55" s="28"/>
      <c r="AI55" s="28">
        <v>0</v>
      </c>
      <c r="AJ55" s="28">
        <v>0</v>
      </c>
      <c r="AK55" s="28">
        <v>0</v>
      </c>
      <c r="AL55" s="28">
        <v>0</v>
      </c>
      <c r="AM55" s="28"/>
      <c r="AN55" s="28"/>
      <c r="AO55" s="28"/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/>
      <c r="AW55" s="28"/>
      <c r="AX55" s="28"/>
      <c r="AY55" s="28">
        <v>1</v>
      </c>
      <c r="AZ55" s="28">
        <v>1</v>
      </c>
      <c r="BA55" s="28">
        <v>1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/>
      <c r="BH55" s="28"/>
      <c r="BI55" s="28"/>
      <c r="BJ55" s="28">
        <f>SUM(H55:BI55)</f>
        <v>17</v>
      </c>
      <c r="BK55" s="28">
        <f>RANK($BJ$55,BJ$5:BJ$62)</f>
        <v>23</v>
      </c>
      <c r="BL55" s="28">
        <v>2</v>
      </c>
      <c r="BM55" s="28">
        <v>3</v>
      </c>
      <c r="BN55" s="28">
        <f>RANK($BM$55,BM$5:BM$62)</f>
        <v>33</v>
      </c>
      <c r="BO55" s="28">
        <v>1</v>
      </c>
      <c r="BP55" s="28">
        <f>($BL$55+$BO$55)/2</f>
        <v>1.5</v>
      </c>
      <c r="BQ55" s="28">
        <v>2</v>
      </c>
      <c r="BR55" s="28"/>
      <c r="BS55" s="28" t="str">
        <f>$A$55</f>
        <v>Noise</v>
      </c>
    </row>
    <row r="56" spans="1:71" ht="13.5">
      <c r="A56" s="27">
        <f>'Score sheet'!$A$125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>
        <f>SUM(H56:BI56)</f>
        <v>0</v>
      </c>
      <c r="BK56" s="28">
        <f>RANK($BJ$56,BJ$5:BJ$62)</f>
        <v>36</v>
      </c>
      <c r="BL56" s="28"/>
      <c r="BM56" s="28">
        <v>0</v>
      </c>
      <c r="BN56" s="28">
        <f>RANK($BM$56,BM$5:BM$62)</f>
        <v>36</v>
      </c>
      <c r="BO56" s="28"/>
      <c r="BP56" s="28">
        <f>($BL$56+$BO$56)/2</f>
        <v>0</v>
      </c>
      <c r="BR56" s="28"/>
      <c r="BS56" s="28">
        <f>$A$56</f>
        <v>0</v>
      </c>
    </row>
    <row r="57" spans="1:71" ht="13.5">
      <c r="A57" s="27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>
        <f>SUM(H57:BI57)</f>
        <v>0</v>
      </c>
      <c r="BK57" s="28">
        <f>RANK($BJ$57,BJ$5:BJ$62)</f>
        <v>36</v>
      </c>
      <c r="BL57" s="28"/>
      <c r="BM57" s="28">
        <v>0</v>
      </c>
      <c r="BN57" s="28">
        <f>RANK($BM$57,BM$5:BM$62)</f>
        <v>36</v>
      </c>
      <c r="BO57" s="28"/>
      <c r="BP57" s="28">
        <f>($BL$57+$BO$57)/2</f>
        <v>0</v>
      </c>
      <c r="BQ57" s="28"/>
      <c r="BR57" s="28"/>
      <c r="BS57" s="28">
        <f>$A$57</f>
        <v>0</v>
      </c>
    </row>
    <row r="58" spans="1:71" ht="13.5">
      <c r="A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>
        <f>SUM(H58:BI58)</f>
        <v>0</v>
      </c>
      <c r="BK58" s="28">
        <f>RANK($BJ$58,BJ$5:BJ$62)</f>
        <v>36</v>
      </c>
      <c r="BL58" s="28"/>
      <c r="BM58" s="28">
        <v>0</v>
      </c>
      <c r="BN58" s="28">
        <f>RANK($BM$58,BM$5:BM$62)</f>
        <v>36</v>
      </c>
      <c r="BO58" s="28"/>
      <c r="BP58" s="28">
        <f>($BL$58+$BO$58)/2</f>
        <v>0</v>
      </c>
      <c r="BQ58" s="28"/>
      <c r="BR58" s="28"/>
      <c r="BS58" s="28">
        <f>$A$58</f>
        <v>0</v>
      </c>
    </row>
    <row r="59" spans="1:71" ht="13.5">
      <c r="A59" s="2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>
        <f>SUM(H59:BI59)</f>
        <v>0</v>
      </c>
      <c r="BK59" s="28">
        <f>RANK($BJ$59,BJ$5:BJ$62)</f>
        <v>36</v>
      </c>
      <c r="BL59" s="28"/>
      <c r="BM59" s="28">
        <v>0</v>
      </c>
      <c r="BN59" s="28">
        <f>RANK($BM$59,BM$5:BM$62)</f>
        <v>36</v>
      </c>
      <c r="BO59" s="28"/>
      <c r="BP59" s="28">
        <f>($BL$59+$BO$59)/2</f>
        <v>0</v>
      </c>
      <c r="BQ59" s="28"/>
      <c r="BR59" s="28"/>
      <c r="BS59" s="28">
        <f>$A$59</f>
        <v>0</v>
      </c>
    </row>
    <row r="60" spans="1:71" ht="13.5">
      <c r="A60" s="27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>
        <f>SUM(H60:BI60)</f>
        <v>0</v>
      </c>
      <c r="BK60" s="28">
        <f>RANK($BJ$60,BJ$5:BJ$62)</f>
        <v>36</v>
      </c>
      <c r="BL60" s="28"/>
      <c r="BM60" s="28">
        <v>0</v>
      </c>
      <c r="BN60" s="28">
        <f>RANK($BM$60,BM$5:BM$62)</f>
        <v>36</v>
      </c>
      <c r="BO60" s="28"/>
      <c r="BP60" s="28">
        <f>($BL$60+$BO$60)/2</f>
        <v>0</v>
      </c>
      <c r="BQ60" s="28"/>
      <c r="BR60" s="28"/>
      <c r="BS60" s="28">
        <f>$A$60</f>
        <v>0</v>
      </c>
    </row>
    <row r="61" spans="1:71" ht="13.5">
      <c r="A61" s="27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>
        <f>SUM(H61:BI61)</f>
        <v>0</v>
      </c>
      <c r="BK61" s="28">
        <f>RANK($BJ$61,BJ$5:BJ$62)</f>
        <v>36</v>
      </c>
      <c r="BL61" s="28"/>
      <c r="BM61" s="28">
        <v>0</v>
      </c>
      <c r="BN61" s="28">
        <f>RANK($BM$61,BM$5:BM$62)</f>
        <v>36</v>
      </c>
      <c r="BO61" s="28"/>
      <c r="BP61" s="28">
        <f>($BL$61+$BO$61)/2</f>
        <v>0</v>
      </c>
      <c r="BQ61" s="28"/>
      <c r="BR61" s="28"/>
      <c r="BS61" s="28">
        <f>$A$61</f>
        <v>0</v>
      </c>
    </row>
    <row r="62" spans="1:71" ht="13.5">
      <c r="A62" s="27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>
        <f>SUM(H62:BI62)</f>
        <v>0</v>
      </c>
      <c r="BK62" s="28">
        <f>RANK($BJ$62,BJ$5:BJ$62)</f>
        <v>36</v>
      </c>
      <c r="BL62" s="28"/>
      <c r="BM62" s="28">
        <v>0</v>
      </c>
      <c r="BN62" s="28">
        <f>RANK($BM$62,BM$5:BM$62)</f>
        <v>36</v>
      </c>
      <c r="BO62" s="28"/>
      <c r="BP62" s="28">
        <f>($BL$62+$BO$62)/2</f>
        <v>0</v>
      </c>
      <c r="BQ62" s="28"/>
      <c r="BR62" s="28"/>
      <c r="BS62" s="28">
        <f>$A$62</f>
        <v>0</v>
      </c>
    </row>
    <row r="63" spans="1:71" ht="13.5">
      <c r="A63" s="27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ht="13.5">
      <c r="A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ht="13.5">
      <c r="A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ht="13.5">
      <c r="A66" s="27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ht="13.5">
      <c r="A67" s="27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ht="13.5">
      <c r="A68" s="27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ht="13.5">
      <c r="A69" s="27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ht="13.5">
      <c r="A70" s="27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ht="13.5">
      <c r="A71" s="27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ht="13.5">
      <c r="A72" s="27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ht="13.5">
      <c r="A73" s="27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ht="13.5">
      <c r="A74" s="27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ht="13.5">
      <c r="A75" s="27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ht="13.5">
      <c r="A76" s="27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ht="13.5">
      <c r="A77" s="27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ht="13.5">
      <c r="A78" s="27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ht="13.5">
      <c r="A79" s="27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ht="13.5">
      <c r="A80" s="27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ht="13.5">
      <c r="A81" s="27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ht="13.5">
      <c r="A82" s="27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1:71" ht="13.5">
      <c r="A83" s="27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1:71" ht="13.5">
      <c r="A84" s="27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1:71" ht="13.5">
      <c r="A85" s="27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1:71" ht="13.5">
      <c r="A86" s="27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1:71" ht="13.5">
      <c r="A87" s="27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1:71" ht="13.5">
      <c r="A88" s="27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ht="13.5">
      <c r="A89" s="27"/>
    </row>
    <row r="90" ht="13.5">
      <c r="A90" s="27"/>
    </row>
    <row r="91" ht="13.5">
      <c r="A91" s="27"/>
    </row>
    <row r="92" ht="13.5">
      <c r="A92" s="27"/>
    </row>
    <row r="93" ht="13.5">
      <c r="A93" s="27"/>
    </row>
  </sheetData>
  <sheetProtection/>
  <printOptions/>
  <pageMargins left="0.5" right="0.5" top="0.5" bottom="0.5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I6" sqref="I6"/>
    </sheetView>
  </sheetViews>
  <sheetFormatPr defaultColWidth="8.6640625" defaultRowHeight="15"/>
  <cols>
    <col min="1" max="7" width="6.6640625" style="34" customWidth="1"/>
    <col min="8" max="60" width="2.6640625" style="34" customWidth="1"/>
    <col min="61" max="65" width="4.6640625" style="34" customWidth="1"/>
    <col min="66" max="105" width="6.6640625" style="34" customWidth="1"/>
    <col min="106" max="256" width="9.6640625" style="34" customWidth="1"/>
  </cols>
  <sheetData>
    <row r="1" spans="1:72" ht="13.5">
      <c r="A1" s="35" t="s">
        <v>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72" ht="13.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</row>
    <row r="3" spans="8:72" ht="255">
      <c r="H3" s="37" t="s">
        <v>2</v>
      </c>
      <c r="I3" s="37" t="s">
        <v>3</v>
      </c>
      <c r="J3" s="37" t="s">
        <v>4</v>
      </c>
      <c r="K3" s="37" t="s">
        <v>5</v>
      </c>
      <c r="L3" s="37" t="s">
        <v>6</v>
      </c>
      <c r="M3" s="37" t="s">
        <v>7</v>
      </c>
      <c r="N3" s="37"/>
      <c r="O3" s="37"/>
      <c r="P3" s="37" t="s">
        <v>9</v>
      </c>
      <c r="Q3" s="37" t="s">
        <v>10</v>
      </c>
      <c r="R3" s="37" t="s">
        <v>11</v>
      </c>
      <c r="S3" s="37" t="s">
        <v>12</v>
      </c>
      <c r="T3" s="37"/>
      <c r="U3" s="37"/>
      <c r="V3" s="37" t="s">
        <v>13</v>
      </c>
      <c r="W3" s="37" t="s">
        <v>14</v>
      </c>
      <c r="X3" s="37" t="s">
        <v>15</v>
      </c>
      <c r="Y3" s="37" t="s">
        <v>16</v>
      </c>
      <c r="Z3" s="37" t="s">
        <v>17</v>
      </c>
      <c r="AA3" s="37" t="s">
        <v>18</v>
      </c>
      <c r="AB3" s="37" t="s">
        <v>19</v>
      </c>
      <c r="AC3" s="37" t="s">
        <v>20</v>
      </c>
      <c r="AD3" s="37" t="s">
        <v>21</v>
      </c>
      <c r="AE3" s="37" t="s">
        <v>22</v>
      </c>
      <c r="AF3" s="37"/>
      <c r="AG3" s="37"/>
      <c r="AH3" s="37" t="s">
        <v>23</v>
      </c>
      <c r="AI3" s="37" t="s">
        <v>24</v>
      </c>
      <c r="AJ3" s="37" t="s">
        <v>25</v>
      </c>
      <c r="AK3" s="37" t="s">
        <v>26</v>
      </c>
      <c r="AL3" s="37" t="s">
        <v>27</v>
      </c>
      <c r="AM3" s="37"/>
      <c r="AN3" s="37"/>
      <c r="AO3" s="37" t="s">
        <v>28</v>
      </c>
      <c r="AP3" s="37" t="s">
        <v>29</v>
      </c>
      <c r="AQ3" s="37" t="s">
        <v>30</v>
      </c>
      <c r="AR3" s="37" t="s">
        <v>31</v>
      </c>
      <c r="AS3" s="37" t="s">
        <v>32</v>
      </c>
      <c r="AT3" s="37" t="s">
        <v>33</v>
      </c>
      <c r="AU3" s="37" t="s">
        <v>34</v>
      </c>
      <c r="AV3" s="37"/>
      <c r="AW3" s="37"/>
      <c r="AX3" s="37" t="s">
        <v>35</v>
      </c>
      <c r="AY3" s="37" t="s">
        <v>36</v>
      </c>
      <c r="AZ3" s="37" t="s">
        <v>37</v>
      </c>
      <c r="BA3" s="37" t="s">
        <v>38</v>
      </c>
      <c r="BB3" s="37" t="s">
        <v>39</v>
      </c>
      <c r="BC3" s="37" t="s">
        <v>40</v>
      </c>
      <c r="BD3" s="37" t="s">
        <v>41</v>
      </c>
      <c r="BE3" s="37" t="s">
        <v>42</v>
      </c>
      <c r="BF3" s="37" t="s">
        <v>43</v>
      </c>
      <c r="BG3" s="38"/>
      <c r="BH3" s="38"/>
      <c r="BI3" s="38"/>
      <c r="BJ3" s="38" t="s">
        <v>114</v>
      </c>
      <c r="BK3" s="38" t="s">
        <v>115</v>
      </c>
      <c r="BL3" s="38" t="s">
        <v>116</v>
      </c>
      <c r="BM3" s="38"/>
      <c r="BN3" s="38"/>
      <c r="BO3" s="38"/>
      <c r="BP3" s="38"/>
      <c r="BQ3" s="38"/>
      <c r="BR3" s="38"/>
      <c r="BS3" s="38"/>
      <c r="BT3" s="38"/>
    </row>
    <row r="4" spans="1:72" ht="13.5">
      <c r="A4" s="35" t="str">
        <f>'Score sheet'!$A$14</f>
        <v>Social inclusion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 t="str">
        <f>$A$4</f>
        <v>Social inclusion</v>
      </c>
      <c r="BO4" s="36"/>
      <c r="BP4" s="36"/>
      <c r="BQ4" s="36"/>
      <c r="BR4" s="36"/>
      <c r="BS4" s="36"/>
      <c r="BT4" s="36"/>
    </row>
    <row r="5" spans="1:72" ht="13.5">
      <c r="A5" s="35" t="str">
        <f>'Score sheet'!$A$15</f>
        <v>Meet growing energy demands in developed world</v>
      </c>
      <c r="B5" s="36"/>
      <c r="C5" s="36"/>
      <c r="D5" s="36"/>
      <c r="E5" s="36"/>
      <c r="F5" s="36"/>
      <c r="G5" s="36"/>
      <c r="H5" s="36"/>
      <c r="I5" s="36">
        <v>0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>
        <f>SUM(H5:BI5)</f>
        <v>0</v>
      </c>
      <c r="BK5" s="36">
        <f>RANK($BJ$5,BJ$4:BJ$61)</f>
        <v>1</v>
      </c>
      <c r="BL5" s="36"/>
      <c r="BM5" s="36"/>
      <c r="BN5" s="36" t="str">
        <f>$A$5</f>
        <v>Meet growing energy demands in developed world</v>
      </c>
      <c r="BO5" s="36"/>
      <c r="BP5" s="36"/>
      <c r="BQ5" s="36"/>
      <c r="BR5" s="36"/>
      <c r="BS5" s="36"/>
      <c r="BT5" s="36"/>
    </row>
    <row r="6" spans="1:72" ht="13.5">
      <c r="A6" s="35" t="str">
        <f>'Score sheet'!$A$16</f>
        <v>Meet growing energy demands in developing world</v>
      </c>
      <c r="B6" s="36"/>
      <c r="C6" s="36"/>
      <c r="D6" s="36"/>
      <c r="E6" s="36"/>
      <c r="F6" s="36"/>
      <c r="G6" s="36"/>
      <c r="H6" s="36"/>
      <c r="I6" s="36"/>
      <c r="J6" s="36">
        <v>0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>
        <f>SUM(H6:BI6)</f>
        <v>0</v>
      </c>
      <c r="BK6" s="36">
        <f>RANK($BJ$6,BJ$4:BJ$61)</f>
        <v>1</v>
      </c>
      <c r="BL6" s="36"/>
      <c r="BM6" s="36"/>
      <c r="BN6" s="36" t="str">
        <f>$A$6</f>
        <v>Meet growing energy demands in developing world</v>
      </c>
      <c r="BO6" s="36"/>
      <c r="BP6" s="36"/>
      <c r="BQ6" s="36"/>
      <c r="BR6" s="36"/>
      <c r="BS6" s="36"/>
      <c r="BT6" s="36"/>
    </row>
    <row r="7" spans="1:72" ht="13.5">
      <c r="A7" s="35" t="str">
        <f>'Score sheet'!$A$17</f>
        <v>Development of energy infrastructure in developed world </v>
      </c>
      <c r="B7" s="36"/>
      <c r="C7" s="36"/>
      <c r="D7" s="36"/>
      <c r="E7" s="36"/>
      <c r="F7" s="36"/>
      <c r="G7" s="36"/>
      <c r="H7" s="36"/>
      <c r="I7" s="36"/>
      <c r="J7" s="36"/>
      <c r="K7" s="36">
        <v>0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>
        <f>SUM(H7:BI7)</f>
        <v>0</v>
      </c>
      <c r="BK7" s="36">
        <f>RANK($BJ$7,BJ$4:BJ$61)</f>
        <v>1</v>
      </c>
      <c r="BL7" s="36"/>
      <c r="BM7" s="36"/>
      <c r="BN7" s="36" t="str">
        <f>$A$7</f>
        <v>Development of energy infrastructure in developed world </v>
      </c>
      <c r="BO7" s="36"/>
      <c r="BP7" s="36"/>
      <c r="BQ7" s="36"/>
      <c r="BR7" s="36"/>
      <c r="BS7" s="36"/>
      <c r="BT7" s="36"/>
    </row>
    <row r="8" spans="1:72" ht="13.5">
      <c r="A8" s="35" t="str">
        <f>'Score sheet'!$A$18</f>
        <v>Development of general infrastructure in developing world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>
        <v>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>
        <f>SUM(H8:BI8)</f>
        <v>0</v>
      </c>
      <c r="BK8" s="36">
        <f>RANK($BJ$8,BJ$4:BJ$61)</f>
        <v>1</v>
      </c>
      <c r="BL8" s="36"/>
      <c r="BM8" s="36"/>
      <c r="BN8" s="36" t="str">
        <f>$A$8</f>
        <v>Development of general infrastructure in developing world</v>
      </c>
      <c r="BO8" s="36"/>
      <c r="BP8" s="36"/>
      <c r="BQ8" s="36"/>
      <c r="BR8" s="36"/>
      <c r="BS8" s="36"/>
      <c r="BT8" s="36"/>
    </row>
    <row r="9" spans="1:72" ht="13.5">
      <c r="A9" s="35" t="str">
        <f>'Score sheet'!$A$19</f>
        <v>Accessability of technology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>
        <f>SUM(H9:BI9)</f>
        <v>0</v>
      </c>
      <c r="BK9" s="36">
        <f>RANK($BJ$9,BJ$4:BJ$61)</f>
        <v>1</v>
      </c>
      <c r="BL9" s="36"/>
      <c r="BM9" s="36"/>
      <c r="BN9" s="36" t="str">
        <f>$A$9</f>
        <v>Accessability of technology</v>
      </c>
      <c r="BO9" s="36"/>
      <c r="BP9" s="36"/>
      <c r="BQ9" s="36"/>
      <c r="BR9" s="36"/>
      <c r="BS9" s="36"/>
      <c r="BT9" s="36"/>
    </row>
    <row r="10" spans="1:72" ht="13.5">
      <c r="A10" s="35">
        <f>'Score sheet'!$A$20</f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>
        <f>SUM(H10:BI10)</f>
        <v>0</v>
      </c>
      <c r="BK10" s="36">
        <f>RANK($BJ$10,BJ$4:BJ$61)</f>
        <v>1</v>
      </c>
      <c r="BL10" s="36"/>
      <c r="BM10" s="36"/>
      <c r="BN10" s="36">
        <f>$A$10</f>
        <v>0</v>
      </c>
      <c r="BO10" s="36"/>
      <c r="BP10" s="36"/>
      <c r="BQ10" s="36"/>
      <c r="BR10" s="36"/>
      <c r="BS10" s="36"/>
      <c r="BT10" s="36"/>
    </row>
    <row r="11" spans="1:72" ht="13.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</row>
    <row r="12" spans="1:72" ht="13.5">
      <c r="A12" s="35" t="str">
        <f>'Score sheet'!$A$22</f>
        <v>Economic development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 t="str">
        <f>$A$12</f>
        <v>Economic development</v>
      </c>
      <c r="BO12" s="36"/>
      <c r="BP12" s="36"/>
      <c r="BQ12" s="36"/>
      <c r="BR12" s="36"/>
      <c r="BS12" s="36"/>
      <c r="BT12" s="36"/>
    </row>
    <row r="13" spans="1:72" ht="13.5">
      <c r="A13" s="35" t="str">
        <f>'Score sheet'!$A$23</f>
        <v>Affordability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36">
        <v>0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>
        <f>SUM(H13:BI13)</f>
        <v>0</v>
      </c>
      <c r="BK13" s="36">
        <f>RANK($BJ$13,BJ$4:BJ$61)</f>
        <v>1</v>
      </c>
      <c r="BL13" s="36"/>
      <c r="BM13" s="36"/>
      <c r="BN13" s="36" t="str">
        <f>$A$13</f>
        <v>Affordability</v>
      </c>
      <c r="BO13" s="36"/>
      <c r="BP13" s="36"/>
      <c r="BQ13" s="36"/>
      <c r="BR13" s="36"/>
      <c r="BS13" s="36"/>
      <c r="BT13" s="36"/>
    </row>
    <row r="14" spans="1:72" ht="13.5">
      <c r="A14" s="35" t="str">
        <f>'Score sheet'!$A$24</f>
        <v>Return on investment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>
        <v>0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>
        <f>SUM(H14:BI14)</f>
        <v>0</v>
      </c>
      <c r="BK14" s="36">
        <f>RANK($BJ$14,BJ$4:BJ$61)</f>
        <v>1</v>
      </c>
      <c r="BL14" s="36"/>
      <c r="BM14" s="36"/>
      <c r="BN14" s="36" t="str">
        <f>$A$14</f>
        <v>Return on investment</v>
      </c>
      <c r="BO14" s="36"/>
      <c r="BP14" s="36"/>
      <c r="BQ14" s="36"/>
      <c r="BR14" s="36"/>
      <c r="BS14" s="36"/>
      <c r="BT14" s="36"/>
    </row>
    <row r="15" spans="1:72" ht="13.5">
      <c r="A15" s="35" t="str">
        <f>'Score sheet'!$A$25</f>
        <v>Risk of increased costs or loss of income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v>0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>
        <f>SUM(H15:BI15)</f>
        <v>0</v>
      </c>
      <c r="BK15" s="36">
        <f>RANK($BJ$15,BJ$4:BJ$61)</f>
        <v>1</v>
      </c>
      <c r="BL15" s="36"/>
      <c r="BM15" s="36"/>
      <c r="BN15" s="36" t="str">
        <f>$A$15</f>
        <v>Risk of increased costs or loss of income</v>
      </c>
      <c r="BO15" s="36"/>
      <c r="BP15" s="36"/>
      <c r="BQ15" s="36"/>
      <c r="BR15" s="36"/>
      <c r="BS15" s="36"/>
      <c r="BT15" s="36"/>
    </row>
    <row r="16" spans="1:72" ht="13.5">
      <c r="A16" s="35">
        <f>'Score sheet'!$A$26</f>
        <v>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>
        <f>SUM(H16:BI16)</f>
        <v>0</v>
      </c>
      <c r="BK16" s="36">
        <f>RANK($BJ$16,BJ$4:BJ$61)</f>
        <v>1</v>
      </c>
      <c r="BL16" s="36"/>
      <c r="BM16" s="36"/>
      <c r="BN16" s="36">
        <f>$A$16</f>
        <v>0</v>
      </c>
      <c r="BO16" s="36"/>
      <c r="BP16" s="36"/>
      <c r="BQ16" s="36"/>
      <c r="BR16" s="36"/>
      <c r="BS16" s="36"/>
      <c r="BT16" s="36"/>
    </row>
    <row r="17" spans="1:72" ht="13.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1:72" ht="13.5">
      <c r="A18" s="35" t="str">
        <f>'Score sheet'!$A$28</f>
        <v>Resource use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 t="str">
        <f>$A$18</f>
        <v>Resource use</v>
      </c>
      <c r="BO18" s="36"/>
      <c r="BP18" s="36"/>
      <c r="BQ18" s="36"/>
      <c r="BR18" s="36"/>
      <c r="BS18" s="36"/>
      <c r="BT18" s="36"/>
    </row>
    <row r="19" spans="1:72" ht="13.5">
      <c r="A19" s="35" t="str">
        <f>'Score sheet'!$A$29</f>
        <v>Depletion of non-renewable energy sources 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W19" s="36">
        <v>0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>
        <f>SUM(H19:BI19)</f>
        <v>0</v>
      </c>
      <c r="BK19" s="36">
        <f>RANK($BJ$19,BJ$4:BJ$61)</f>
        <v>1</v>
      </c>
      <c r="BL19" s="36"/>
      <c r="BM19" s="36"/>
      <c r="BN19" s="36" t="str">
        <f>$A$19</f>
        <v>Depletion of non-renewable energy sources </v>
      </c>
      <c r="BO19" s="36"/>
      <c r="BP19" s="36"/>
      <c r="BQ19" s="36"/>
      <c r="BR19" s="36"/>
      <c r="BS19" s="36"/>
      <c r="BT19" s="36"/>
    </row>
    <row r="20" spans="1:72" ht="13.5">
      <c r="A20" s="35" t="str">
        <f>'Score sheet'!$A$36</f>
        <v>Use of limited renewable resources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W20" s="36"/>
      <c r="X20" s="36">
        <v>0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>
        <f>SUM(H20:BI20)</f>
        <v>0</v>
      </c>
      <c r="BK20" s="36">
        <f>RANK($BJ$20,BJ$4:BJ$61)</f>
        <v>1</v>
      </c>
      <c r="BL20" s="36"/>
      <c r="BM20" s="36"/>
      <c r="BN20" s="36" t="str">
        <f>$A$20</f>
        <v>Use of limited renewable resources</v>
      </c>
      <c r="BO20" s="36"/>
      <c r="BP20" s="36"/>
      <c r="BQ20" s="36"/>
      <c r="BR20" s="36"/>
      <c r="BS20" s="36"/>
      <c r="BT20" s="36"/>
    </row>
    <row r="21" spans="1:72" ht="13.5">
      <c r="A21" s="35" t="str">
        <f>'Score sheet'!$A$43</f>
        <v>Depletion of material stocks 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>
        <v>0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>
        <f>SUM(H21:BI21)</f>
        <v>0</v>
      </c>
      <c r="BK21" s="36">
        <f>RANK($BJ$21,BJ$4:BJ$61)</f>
        <v>1</v>
      </c>
      <c r="BL21" s="36"/>
      <c r="BM21" s="36"/>
      <c r="BN21" s="36" t="str">
        <f>$A$21</f>
        <v>Depletion of material stocks </v>
      </c>
      <c r="BO21" s="36"/>
      <c r="BP21" s="36"/>
      <c r="BQ21" s="36"/>
      <c r="BR21" s="36"/>
      <c r="BS21" s="36"/>
      <c r="BT21" s="36"/>
    </row>
    <row r="22" spans="1:72" ht="13.5">
      <c r="A22" s="35" t="str">
        <f>'Score sheet'!$A$45</f>
        <v>Provision of drinking water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>
        <v>0</v>
      </c>
      <c r="AA22" s="36"/>
      <c r="AB22" s="36"/>
      <c r="AC22" s="36"/>
      <c r="AD22" s="36"/>
      <c r="AE22" s="36"/>
      <c r="AF22" s="36"/>
      <c r="AG22" s="36"/>
      <c r="AH22" s="36"/>
      <c r="AI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>
        <f>SUM(H22:BI22)</f>
        <v>0</v>
      </c>
      <c r="BK22" s="36">
        <f>RANK($BJ$22,BJ$4:BJ$61)</f>
        <v>1</v>
      </c>
      <c r="BL22" s="36"/>
      <c r="BM22" s="36"/>
      <c r="BN22" s="36" t="str">
        <f>$A$22</f>
        <v>Provision of drinking water</v>
      </c>
      <c r="BO22" s="36"/>
      <c r="BP22" s="36"/>
      <c r="BQ22" s="36"/>
      <c r="BR22" s="36"/>
      <c r="BS22" s="36"/>
      <c r="BT22" s="36"/>
    </row>
    <row r="23" spans="1:72" ht="13.5">
      <c r="A23" s="35" t="str">
        <f>'Score sheet'!$A$46</f>
        <v>Provision of sewerage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>
        <v>0</v>
      </c>
      <c r="AB23" s="36"/>
      <c r="AC23" s="36"/>
      <c r="AD23" s="36"/>
      <c r="AE23" s="36"/>
      <c r="AF23" s="36"/>
      <c r="AG23" s="36"/>
      <c r="AH23" s="36"/>
      <c r="AI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>
        <f>SUM(H23:BI23)</f>
        <v>0</v>
      </c>
      <c r="BK23" s="36">
        <f>RANK($BJ$23,BJ$4:BJ$61)</f>
        <v>1</v>
      </c>
      <c r="BL23" s="36"/>
      <c r="BM23" s="36"/>
      <c r="BN23" s="36" t="str">
        <f>$A$23</f>
        <v>Provision of sewerage</v>
      </c>
      <c r="BO23" s="36"/>
      <c r="BP23" s="36"/>
      <c r="BQ23" s="36"/>
      <c r="BR23" s="36"/>
      <c r="BS23" s="36"/>
      <c r="BT23" s="36"/>
    </row>
    <row r="24" spans="1:72" ht="13.5">
      <c r="A24" s="35" t="str">
        <f>'Score sheet'!$A$47</f>
        <v>Land use effect on urban development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>
        <v>0</v>
      </c>
      <c r="AC24" s="36"/>
      <c r="AD24" s="36"/>
      <c r="AE24" s="36"/>
      <c r="AF24" s="36"/>
      <c r="AG24" s="36"/>
      <c r="AH24" s="36"/>
      <c r="AI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>
        <f>SUM(H24:BI24)</f>
        <v>0</v>
      </c>
      <c r="BK24" s="36">
        <f>RANK($BJ$24,BJ$4:BJ$61)</f>
        <v>1</v>
      </c>
      <c r="BL24" s="36"/>
      <c r="BM24" s="36"/>
      <c r="BN24" s="36" t="str">
        <f>$A$24</f>
        <v>Land use effect on urban development</v>
      </c>
      <c r="BO24" s="36"/>
      <c r="BP24" s="36"/>
      <c r="BQ24" s="36"/>
      <c r="BR24" s="36"/>
      <c r="BS24" s="36"/>
      <c r="BT24" s="36"/>
    </row>
    <row r="25" spans="1:72" ht="13.5">
      <c r="A25" s="35" t="str">
        <f>'Score sheet'!$A$48</f>
        <v>Land use effect on agriculture or forestry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>
        <v>0</v>
      </c>
      <c r="AD25" s="36"/>
      <c r="AE25" s="36"/>
      <c r="AF25" s="36"/>
      <c r="AG25" s="36"/>
      <c r="AH25" s="36"/>
      <c r="AI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>
        <f>SUM(H25:BI25)</f>
        <v>0</v>
      </c>
      <c r="BK25" s="36">
        <f>RANK($BJ$25,BJ$4:BJ$61)</f>
        <v>1</v>
      </c>
      <c r="BL25" s="36"/>
      <c r="BM25" s="36"/>
      <c r="BN25" s="36" t="str">
        <f>$A$25</f>
        <v>Land use effect on agriculture or forestry</v>
      </c>
      <c r="BO25" s="36"/>
      <c r="BP25" s="36"/>
      <c r="BQ25" s="36"/>
      <c r="BR25" s="36"/>
      <c r="BS25" s="36"/>
      <c r="BT25" s="36"/>
    </row>
    <row r="26" spans="1:72" ht="13.5">
      <c r="A26" s="35" t="str">
        <f>'Score sheet'!$A$49</f>
        <v>Water use effect on agriculture and aquaculture 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>
        <v>0</v>
      </c>
      <c r="AE26" s="36"/>
      <c r="AF26" s="36"/>
      <c r="AG26" s="36"/>
      <c r="AH26" s="36"/>
      <c r="AI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>
        <f>SUM(H26:BI26)</f>
        <v>0</v>
      </c>
      <c r="BK26" s="36">
        <f>RANK($BJ$26,BJ$4:BJ$61)</f>
        <v>1</v>
      </c>
      <c r="BL26" s="36"/>
      <c r="BM26" s="36"/>
      <c r="BN26" s="36" t="str">
        <f>$A$26</f>
        <v>Water use effect on agriculture and aquaculture </v>
      </c>
      <c r="BO26" s="36"/>
      <c r="BP26" s="36"/>
      <c r="BQ26" s="36"/>
      <c r="BR26" s="36"/>
      <c r="BS26" s="36"/>
      <c r="BT26" s="36"/>
    </row>
    <row r="27" spans="1:72" ht="13.5">
      <c r="A27" s="35" t="str">
        <f>'Score sheet'!$A$50</f>
        <v>Land &amp; water use effect on recreation &amp; tourism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>
        <v>0</v>
      </c>
      <c r="AF27" s="36"/>
      <c r="AG27" s="36"/>
      <c r="AH27" s="36"/>
      <c r="AI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>
        <f>SUM(H27:BI27)</f>
        <v>0</v>
      </c>
      <c r="BK27" s="36">
        <f>RANK($BJ$27,BJ$4:BJ$61)</f>
        <v>1</v>
      </c>
      <c r="BL27" s="36"/>
      <c r="BM27" s="36"/>
      <c r="BN27" s="36" t="str">
        <f>$A$27</f>
        <v>Land &amp; water use effect on recreation &amp; tourism</v>
      </c>
      <c r="BO27" s="36"/>
      <c r="BP27" s="36"/>
      <c r="BQ27" s="36"/>
      <c r="BR27" s="36"/>
      <c r="BS27" s="36"/>
      <c r="BT27" s="36"/>
    </row>
    <row r="28" spans="1:72" ht="13.5">
      <c r="A28" s="35">
        <f>'Score sheet'!$A$51</f>
        <v>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>
        <f>SUM(H28:BI28)</f>
        <v>0</v>
      </c>
      <c r="BK28" s="36">
        <f>RANK($BJ$28,BJ$4:BJ$61)</f>
        <v>1</v>
      </c>
      <c r="BL28" s="36"/>
      <c r="BM28" s="36"/>
      <c r="BN28" s="36">
        <f>$A$28</f>
        <v>0</v>
      </c>
      <c r="BO28" s="36"/>
      <c r="BP28" s="36"/>
      <c r="BQ28" s="36"/>
      <c r="BR28" s="36"/>
      <c r="BS28" s="36"/>
      <c r="BT28" s="36"/>
    </row>
    <row r="29" spans="1:72" ht="13.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</row>
    <row r="30" spans="1:72" ht="13.5">
      <c r="A30" s="35" t="str">
        <f>'Score sheet'!$A$53</f>
        <v>Transport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 t="str">
        <f>$A$30</f>
        <v>Transport</v>
      </c>
      <c r="BO30" s="36"/>
      <c r="BP30" s="36"/>
      <c r="BQ30" s="36"/>
      <c r="BR30" s="36"/>
      <c r="BS30" s="36"/>
      <c r="BT30" s="36"/>
    </row>
    <row r="31" spans="1:72" ht="13.5">
      <c r="A31" s="35" t="str">
        <f>'Score sheet'!$A$54</f>
        <v>Depletion of fuel stocks &amp; impacts of transport fuel processing 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>
        <v>0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>
        <f>SUM(H31:BI31)</f>
        <v>0</v>
      </c>
      <c r="BK31" s="36">
        <f>RANK($BJ$31,BJ$4:BJ$61)</f>
        <v>1</v>
      </c>
      <c r="BL31" s="36"/>
      <c r="BM31" s="36"/>
      <c r="BN31" s="36" t="str">
        <f>$A$31</f>
        <v>Depletion of fuel stocks &amp; impacts of transport fuel processing </v>
      </c>
      <c r="BO31" s="36"/>
      <c r="BP31" s="36"/>
      <c r="BQ31" s="36"/>
      <c r="BR31" s="36"/>
      <c r="BS31" s="36"/>
      <c r="BT31" s="36"/>
    </row>
    <row r="32" spans="1:72" ht="13.5">
      <c r="A32" s="35" t="str">
        <f>'Score sheet'!$A$55</f>
        <v>Global warming emissions arising from transport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>
        <v>0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>
        <f>SUM(H32:BI32)</f>
        <v>0</v>
      </c>
      <c r="BK32" s="36">
        <f>RANK($BJ$32,BJ$4:BJ$61)</f>
        <v>1</v>
      </c>
      <c r="BL32" s="36"/>
      <c r="BM32" s="36"/>
      <c r="BN32" s="36" t="str">
        <f>$A$32</f>
        <v>Global warming emissions arising from transport</v>
      </c>
      <c r="BO32" s="36"/>
      <c r="BP32" s="36"/>
      <c r="BQ32" s="36"/>
      <c r="BR32" s="36"/>
      <c r="BS32" s="36"/>
      <c r="BT32" s="36"/>
    </row>
    <row r="33" spans="1:72" ht="13.5">
      <c r="A33" s="35" t="str">
        <f>'Score sheet'!$A$56</f>
        <v>Local health effects and disturbance arising from transport 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K33" s="36">
        <v>0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>
        <f>SUM(H33:BI33)</f>
        <v>0</v>
      </c>
      <c r="BK33" s="36">
        <f>RANK($BJ$33,BJ$4:BJ$61)</f>
        <v>1</v>
      </c>
      <c r="BL33" s="36"/>
      <c r="BM33" s="36"/>
      <c r="BN33" s="36" t="str">
        <f>$A$33</f>
        <v>Local health effects and disturbance arising from transport </v>
      </c>
      <c r="BO33" s="36"/>
      <c r="BP33" s="36"/>
      <c r="BQ33" s="36"/>
      <c r="BR33" s="36"/>
      <c r="BS33" s="36"/>
      <c r="BT33" s="36"/>
    </row>
    <row r="34" spans="1:72" ht="13.5">
      <c r="A34" s="35" t="str">
        <f>'Score sheet'!$A$57</f>
        <v>Land use, materials use &amp; waste arising from road construction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K34" s="36"/>
      <c r="AL34" s="36">
        <v>0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>
        <f>SUM(H34:BI34)</f>
        <v>0</v>
      </c>
      <c r="BK34" s="36">
        <f>RANK($BJ$34,BJ$4:BJ$61)</f>
        <v>1</v>
      </c>
      <c r="BL34" s="36"/>
      <c r="BM34" s="36"/>
      <c r="BN34" s="36" t="str">
        <f>$A$34</f>
        <v>Land use, materials use &amp; waste arising from road construction</v>
      </c>
      <c r="BO34" s="36"/>
      <c r="BP34" s="36"/>
      <c r="BQ34" s="36"/>
      <c r="BR34" s="36"/>
      <c r="BS34" s="36"/>
      <c r="BT34" s="36"/>
    </row>
    <row r="35" spans="1:72" ht="13.5">
      <c r="A35" s="35">
        <f>'Score sheet'!$A$58</f>
        <v>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>
        <f>SUM(H35:BI35)</f>
        <v>0</v>
      </c>
      <c r="BK35" s="36">
        <f>RANK($BJ$35,BJ$4:BJ$61)</f>
        <v>1</v>
      </c>
      <c r="BL35" s="36"/>
      <c r="BM35" s="36"/>
      <c r="BN35" s="36">
        <f>$A$35</f>
        <v>0</v>
      </c>
      <c r="BO35" s="36"/>
      <c r="BP35" s="36"/>
      <c r="BQ35" s="36"/>
      <c r="BR35" s="36"/>
      <c r="BS35" s="36"/>
      <c r="BT35" s="36"/>
    </row>
    <row r="36" spans="1:72" ht="13.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</row>
    <row r="37" spans="1:72" ht="13.5">
      <c r="A37" s="35" t="str">
        <f>'Score sheet'!$A$60</f>
        <v>Ecological protection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 t="str">
        <f>$A$37</f>
        <v>Ecological protection</v>
      </c>
      <c r="BO37" s="36"/>
      <c r="BP37" s="36"/>
      <c r="BQ37" s="36"/>
      <c r="BR37" s="36"/>
      <c r="BS37" s="36"/>
      <c r="BT37" s="36"/>
    </row>
    <row r="38" spans="1:72" ht="13.5">
      <c r="A38" s="35" t="str">
        <f>'Score sheet'!$A$61</f>
        <v>Global warming emissions from use of fuels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K38" s="36"/>
      <c r="AL38" s="36"/>
      <c r="AM38" s="36"/>
      <c r="AN38" s="36"/>
      <c r="AO38" s="36"/>
      <c r="AP38" s="36">
        <v>0</v>
      </c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>
        <f>SUM(H38:BI38)</f>
        <v>0</v>
      </c>
      <c r="BK38" s="36">
        <f>RANK($BJ$38,BJ$4:BJ$61)</f>
        <v>1</v>
      </c>
      <c r="BL38" s="36"/>
      <c r="BM38" s="36"/>
      <c r="BN38" s="36" t="str">
        <f>$A$38</f>
        <v>Global warming emissions from use of fuels</v>
      </c>
      <c r="BO38" s="36"/>
      <c r="BP38" s="36"/>
      <c r="BQ38" s="36"/>
      <c r="BR38" s="36"/>
      <c r="BS38" s="36"/>
      <c r="BT38" s="36"/>
    </row>
    <row r="39" spans="1:72" ht="13.5">
      <c r="A39" s="35" t="str">
        <f>'Score sheet'!$A$74</f>
        <v>Global warming emissions from construction activities 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>
        <v>0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>
        <f>SUM(H39:BI39)</f>
        <v>0</v>
      </c>
      <c r="BK39" s="36">
        <f>RANK($BJ$39,BJ$4:BJ$61)</f>
        <v>1</v>
      </c>
      <c r="BL39" s="36"/>
      <c r="BM39" s="36"/>
      <c r="BN39" s="36" t="str">
        <f>$A$39</f>
        <v>Global warming emissions from construction activities </v>
      </c>
      <c r="BO39" s="36"/>
      <c r="BP39" s="36"/>
      <c r="BQ39" s="36"/>
      <c r="BR39" s="36"/>
      <c r="BS39" s="36"/>
      <c r="BT39" s="36"/>
    </row>
    <row r="40" spans="1:66" ht="13.5">
      <c r="A40" s="35" t="str">
        <f>'Score sheet'!$A$75</f>
        <v>Hazard to biological life cycles or ecosystems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>
        <v>0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>
        <f>SUM(H40:BI40)</f>
        <v>0</v>
      </c>
      <c r="BK40" s="36">
        <f>RANK($BJ$40,BJ$4:BJ$61)</f>
        <v>1</v>
      </c>
      <c r="BL40" s="36"/>
      <c r="BM40" s="36"/>
      <c r="BN40" s="36" t="str">
        <f>$A$40</f>
        <v>Hazard to biological life cycles or ecosystems</v>
      </c>
    </row>
    <row r="41" spans="1:66" ht="13.5">
      <c r="A41" s="35" t="str">
        <f>'Score sheet'!$A$89</f>
        <v>Hazard to range of natural species or biodiversity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>
        <v>0</v>
      </c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>
        <f>SUM(H41:BI41)</f>
        <v>0</v>
      </c>
      <c r="BK41" s="36">
        <f>RANK($BJ$41,BJ$4:BJ$61)</f>
        <v>1</v>
      </c>
      <c r="BL41" s="36"/>
      <c r="BM41" s="36"/>
      <c r="BN41" s="36" t="str">
        <f>$A$41</f>
        <v>Hazard to range of natural species or biodiversity</v>
      </c>
    </row>
    <row r="42" spans="1:66" ht="13.5">
      <c r="A42" s="35" t="str">
        <f>'Score sheet'!$A$90</f>
        <v>Damage to wildlife habitats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>
        <v>0</v>
      </c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>
        <f>SUM(H42:BI42)</f>
        <v>0</v>
      </c>
      <c r="BK42" s="36">
        <f>RANK($BJ$42,BJ$4:BJ$61)</f>
        <v>1</v>
      </c>
      <c r="BL42" s="36"/>
      <c r="BM42" s="36"/>
      <c r="BN42" s="36" t="str">
        <f>$A$42</f>
        <v>Damage to wildlife habitats</v>
      </c>
    </row>
    <row r="43" spans="1:66" ht="13.5">
      <c r="A43" s="35" t="str">
        <f>'Score sheet'!$A$91</f>
        <v>Soil erosion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>
        <v>0</v>
      </c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>
        <f>SUM(H43:BI43)</f>
        <v>0</v>
      </c>
      <c r="BK43" s="36">
        <f>RANK($BJ$43,BJ$4:BJ$61)</f>
        <v>1</v>
      </c>
      <c r="BL43" s="36"/>
      <c r="BM43" s="36"/>
      <c r="BN43" s="36" t="str">
        <f>$A$43</f>
        <v>Soil erosion</v>
      </c>
    </row>
    <row r="44" spans="1:66" ht="13.5">
      <c r="A44" s="35">
        <f>'Score sheet'!$A$92</f>
        <v>0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>
        <f>SUM(H44:BI44)</f>
        <v>0</v>
      </c>
      <c r="BK44" s="36">
        <f>RANK($BJ$44,BJ$4:BJ$61)</f>
        <v>1</v>
      </c>
      <c r="BL44" s="36"/>
      <c r="BM44" s="36"/>
      <c r="BN44" s="36">
        <f>$A$44</f>
        <v>0</v>
      </c>
    </row>
    <row r="45" spans="1:66" ht="13.5">
      <c r="A45" s="35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</row>
    <row r="46" spans="1:66" ht="13.5">
      <c r="A46" s="35" t="str">
        <f>'Score sheet'!$A$94</f>
        <v>Environmental protection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 t="str">
        <f>$A$46</f>
        <v>Environmental protection</v>
      </c>
    </row>
    <row r="47" spans="1:66" ht="13.5">
      <c r="A47" s="35" t="str">
        <f>'Score sheet'!$A$95</f>
        <v>Visual impact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>
        <v>0</v>
      </c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>
        <f>SUM(H47:BI47)</f>
        <v>0</v>
      </c>
      <c r="BK47" s="36">
        <f>RANK($BJ$47,BJ$4:BJ$61)</f>
        <v>1</v>
      </c>
      <c r="BL47" s="36"/>
      <c r="BM47" s="36"/>
      <c r="BN47" s="36" t="str">
        <f>$A$47</f>
        <v>Visual impact</v>
      </c>
    </row>
    <row r="48" spans="1:66" ht="13.5">
      <c r="A48" s="35" t="str">
        <f>'Score sheet'!$A$96</f>
        <v>Effect on built environment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>
        <v>0</v>
      </c>
      <c r="BA48" s="36"/>
      <c r="BB48" s="36"/>
      <c r="BC48" s="36"/>
      <c r="BD48" s="36"/>
      <c r="BE48" s="36"/>
      <c r="BF48" s="36"/>
      <c r="BG48" s="36"/>
      <c r="BH48" s="36"/>
      <c r="BI48" s="36"/>
      <c r="BJ48" s="36">
        <f>SUM(H48:BI48)</f>
        <v>0</v>
      </c>
      <c r="BK48" s="36">
        <f>RANK($BJ$48,BJ$4:BJ$61)</f>
        <v>1</v>
      </c>
      <c r="BL48" s="36"/>
      <c r="BM48" s="36"/>
      <c r="BN48" s="36" t="str">
        <f>$A$48</f>
        <v>Effect on built environment</v>
      </c>
    </row>
    <row r="49" spans="1:66" ht="13.5">
      <c r="A49" s="35" t="str">
        <f>'Score sheet'!$A$97</f>
        <v>Effect of extraction processes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>
        <v>0</v>
      </c>
      <c r="BB49" s="36"/>
      <c r="BC49" s="36"/>
      <c r="BD49" s="36"/>
      <c r="BE49" s="36"/>
      <c r="BF49" s="36"/>
      <c r="BG49" s="36"/>
      <c r="BH49" s="36"/>
      <c r="BI49" s="36"/>
      <c r="BJ49" s="36">
        <f>SUM(H49:BI49)</f>
        <v>0</v>
      </c>
      <c r="BK49" s="36">
        <f>RANK($BJ$49,BJ$4:BJ$61)</f>
        <v>1</v>
      </c>
      <c r="BL49" s="36"/>
      <c r="BM49" s="36"/>
      <c r="BN49" s="36" t="str">
        <f>$A$49</f>
        <v>Effect of extraction processes</v>
      </c>
    </row>
    <row r="50" spans="1:66" ht="13.5">
      <c r="A50" s="35" t="str">
        <f>'Score sheet'!$A$100</f>
        <v>Effect of disposal of wastes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>
        <v>0</v>
      </c>
      <c r="BC50" s="36"/>
      <c r="BD50" s="36"/>
      <c r="BE50" s="36"/>
      <c r="BF50" s="36"/>
      <c r="BG50" s="36"/>
      <c r="BH50" s="36"/>
      <c r="BI50" s="36"/>
      <c r="BJ50" s="36">
        <f>SUM(H50:BI50)</f>
        <v>0</v>
      </c>
      <c r="BK50" s="36">
        <f>RANK($BJ$50,BJ$4:BJ$61)</f>
        <v>1</v>
      </c>
      <c r="BL50" s="36"/>
      <c r="BM50" s="36"/>
      <c r="BN50" s="36" t="str">
        <f>$A$50</f>
        <v>Effect of disposal of wastes</v>
      </c>
    </row>
    <row r="51" spans="1:66" ht="13.5">
      <c r="A51" s="35" t="str">
        <f>'Score sheet'!$A$102</f>
        <v>Land &amp; ground water contamination hazards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>
        <v>0</v>
      </c>
      <c r="BD51" s="36"/>
      <c r="BE51" s="36"/>
      <c r="BF51" s="36"/>
      <c r="BG51" s="36"/>
      <c r="BH51" s="36"/>
      <c r="BI51" s="36"/>
      <c r="BJ51" s="36">
        <f>SUM(H51:BI51)</f>
        <v>0</v>
      </c>
      <c r="BK51" s="36">
        <f>RANK($BJ$51,BJ$4:BJ$61)</f>
        <v>1</v>
      </c>
      <c r="BL51" s="36"/>
      <c r="BM51" s="36"/>
      <c r="BN51" s="36" t="str">
        <f>$A$51</f>
        <v>Land &amp; ground water contamination hazards</v>
      </c>
    </row>
    <row r="52" spans="1:66" ht="13.5">
      <c r="A52" s="35" t="str">
        <f>'Score sheet'!$A$105</f>
        <v>Water pollution &amp; water quality 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>
        <v>0</v>
      </c>
      <c r="BE52" s="36"/>
      <c r="BF52" s="36"/>
      <c r="BG52" s="36"/>
      <c r="BH52" s="36"/>
      <c r="BI52" s="36"/>
      <c r="BJ52" s="36">
        <f>SUM(H52:BI52)</f>
        <v>0</v>
      </c>
      <c r="BK52" s="36">
        <f>RANK($BJ$52,BJ$4:BJ$61)</f>
        <v>1</v>
      </c>
      <c r="BL52" s="36"/>
      <c r="BM52" s="36"/>
      <c r="BN52" s="36" t="str">
        <f>$A$52</f>
        <v>Water pollution &amp; water quality </v>
      </c>
    </row>
    <row r="53" spans="1:66" ht="13.5">
      <c r="A53" s="35" t="str">
        <f>'Score sheet'!$A$108</f>
        <v>Air pollution &amp; air quality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>
        <v>0</v>
      </c>
      <c r="BF53" s="36"/>
      <c r="BG53" s="36"/>
      <c r="BH53" s="36"/>
      <c r="BI53" s="36"/>
      <c r="BJ53" s="36">
        <f>SUM(H53:BI53)</f>
        <v>0</v>
      </c>
      <c r="BK53" s="36">
        <f>RANK($BJ$53,BJ$4:BJ$61)</f>
        <v>1</v>
      </c>
      <c r="BL53" s="36"/>
      <c r="BM53" s="36"/>
      <c r="BN53" s="36" t="str">
        <f>$A$53</f>
        <v>Air pollution &amp; air quality</v>
      </c>
    </row>
    <row r="54" spans="1:66" ht="13.5">
      <c r="A54" s="35" t="str">
        <f>'Score sheet'!$A$124</f>
        <v>Noise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>
        <v>0</v>
      </c>
      <c r="BG54" s="36"/>
      <c r="BH54" s="36"/>
      <c r="BI54" s="36"/>
      <c r="BJ54" s="36">
        <f>SUM(H54:BI54)</f>
        <v>0</v>
      </c>
      <c r="BK54" s="36">
        <f>RANK($BJ$54,BJ$4:BJ$61)</f>
        <v>1</v>
      </c>
      <c r="BL54" s="36"/>
      <c r="BM54" s="36"/>
      <c r="BN54" s="36" t="str">
        <f>$A$54</f>
        <v>Noise</v>
      </c>
    </row>
    <row r="55" spans="1:66" ht="13.5">
      <c r="A55" s="35">
        <f>'Score sheet'!$A$125</f>
        <v>0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>
        <f>SUM(H55:BI55)</f>
        <v>0</v>
      </c>
      <c r="BK55" s="36">
        <f>RANK($BJ$55,BJ$4:BJ$61)</f>
        <v>1</v>
      </c>
      <c r="BL55" s="36"/>
      <c r="BM55" s="36"/>
      <c r="BN55" s="36">
        <f>$A$55</f>
        <v>0</v>
      </c>
    </row>
    <row r="56" spans="1:66" ht="13.5">
      <c r="A56" s="35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>
        <f>SUM(H56:BI56)</f>
        <v>0</v>
      </c>
      <c r="BK56" s="36">
        <f>RANK($BJ$56,BJ$4:BJ$61)</f>
        <v>1</v>
      </c>
      <c r="BL56" s="36"/>
      <c r="BM56" s="36"/>
      <c r="BN56" s="36">
        <f>$A$56</f>
        <v>0</v>
      </c>
    </row>
    <row r="57" spans="1:66" ht="13.5">
      <c r="A57" s="35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>
        <f>SUM(H57:BI57)</f>
        <v>0</v>
      </c>
      <c r="BK57" s="36">
        <f>RANK($BJ$57,BJ$4:BJ$61)</f>
        <v>1</v>
      </c>
      <c r="BL57" s="36"/>
      <c r="BM57" s="36"/>
      <c r="BN57" s="36">
        <f>$A$57</f>
        <v>0</v>
      </c>
    </row>
    <row r="58" spans="1:66" ht="13.5">
      <c r="A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>
        <f>SUM(H58:BI58)</f>
        <v>0</v>
      </c>
      <c r="BK58" s="36">
        <f>RANK($BJ$58,BJ$4:BJ$61)</f>
        <v>1</v>
      </c>
      <c r="BL58" s="36"/>
      <c r="BM58" s="36"/>
      <c r="BN58" s="36">
        <f>$A$58</f>
        <v>0</v>
      </c>
    </row>
    <row r="59" spans="1:66" ht="13.5">
      <c r="A59" s="3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>
        <f>SUM(H59:BI59)</f>
        <v>0</v>
      </c>
      <c r="BK59" s="36">
        <f>RANK($BJ$59,BJ$4:BJ$61)</f>
        <v>1</v>
      </c>
      <c r="BL59" s="36"/>
      <c r="BM59" s="36"/>
      <c r="BN59" s="36">
        <f>$A$59</f>
        <v>0</v>
      </c>
    </row>
    <row r="60" spans="1:66" ht="13.5">
      <c r="A60" s="35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>
        <f>SUM(H60:BI60)</f>
        <v>0</v>
      </c>
      <c r="BK60" s="36">
        <f>RANK($BJ$60,BJ$4:BJ$61)</f>
        <v>1</v>
      </c>
      <c r="BL60" s="36"/>
      <c r="BM60" s="36"/>
      <c r="BN60" s="36">
        <f>$A$60</f>
        <v>0</v>
      </c>
    </row>
    <row r="61" spans="1:66" ht="13.5">
      <c r="A61" s="35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>
        <f>SUM(H61:BI61)</f>
        <v>0</v>
      </c>
      <c r="BK61" s="36">
        <f>RANK($BJ$61,BJ$4:BJ$61)</f>
        <v>1</v>
      </c>
      <c r="BL61" s="36"/>
      <c r="BM61" s="36"/>
      <c r="BN61" s="36">
        <f>$A$61</f>
        <v>0</v>
      </c>
    </row>
    <row r="62" spans="1:66" ht="13.5">
      <c r="A62" s="35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</row>
    <row r="63" spans="1:66" ht="13.5">
      <c r="A63" s="35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</row>
    <row r="64" spans="1:66" ht="13.5">
      <c r="A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</row>
    <row r="65" spans="1:66" ht="13.5">
      <c r="A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</row>
    <row r="66" spans="1:66" ht="13.5">
      <c r="A66" s="35"/>
      <c r="BJ66" s="36"/>
      <c r="BK66" s="36"/>
      <c r="BL66" s="36"/>
      <c r="BM66" s="36"/>
      <c r="BN66" s="36"/>
    </row>
    <row r="67" spans="1:66" ht="13.5">
      <c r="A67" s="35"/>
      <c r="BJ67" s="36"/>
      <c r="BK67" s="36"/>
      <c r="BL67" s="36"/>
      <c r="BM67" s="36"/>
      <c r="BN67" s="36"/>
    </row>
    <row r="68" spans="1:66" ht="13.5">
      <c r="A68" s="35"/>
      <c r="BJ68" s="36"/>
      <c r="BK68" s="36"/>
      <c r="BL68" s="36"/>
      <c r="BM68" s="36"/>
      <c r="BN68" s="36"/>
    </row>
    <row r="69" spans="1:66" ht="13.5">
      <c r="A69" s="35"/>
      <c r="BJ69" s="36"/>
      <c r="BK69" s="36"/>
      <c r="BL69" s="36"/>
      <c r="BM69" s="36"/>
      <c r="BN69" s="36"/>
    </row>
    <row r="70" spans="1:66" ht="13.5">
      <c r="A70" s="35"/>
      <c r="BJ70" s="36"/>
      <c r="BK70" s="36"/>
      <c r="BL70" s="36"/>
      <c r="BM70" s="36"/>
      <c r="BN70" s="36"/>
    </row>
    <row r="71" spans="1:66" ht="13.5">
      <c r="A71" s="35"/>
      <c r="BJ71" s="36"/>
      <c r="BK71" s="36"/>
      <c r="BL71" s="36"/>
      <c r="BM71" s="36"/>
      <c r="BN71" s="36"/>
    </row>
    <row r="72" spans="1:66" ht="13.5">
      <c r="A72" s="35"/>
      <c r="BJ72" s="36"/>
      <c r="BK72" s="36"/>
      <c r="BL72" s="36"/>
      <c r="BM72" s="36"/>
      <c r="BN72" s="36"/>
    </row>
    <row r="73" spans="1:66" ht="13.5">
      <c r="A73" s="35"/>
      <c r="BJ73" s="36"/>
      <c r="BK73" s="36"/>
      <c r="BL73" s="36"/>
      <c r="BM73" s="36"/>
      <c r="BN73" s="36"/>
    </row>
    <row r="74" spans="1:66" ht="13.5">
      <c r="A74" s="35"/>
      <c r="BJ74" s="36"/>
      <c r="BK74" s="36"/>
      <c r="BL74" s="36"/>
      <c r="BM74" s="36"/>
      <c r="BN74" s="36"/>
    </row>
    <row r="75" spans="1:66" ht="13.5">
      <c r="A75" s="35"/>
      <c r="BJ75" s="36"/>
      <c r="BK75" s="36"/>
      <c r="BL75" s="36"/>
      <c r="BM75" s="36"/>
      <c r="BN75" s="36"/>
    </row>
    <row r="76" spans="1:66" ht="13.5">
      <c r="A76" s="35"/>
      <c r="BJ76" s="36"/>
      <c r="BK76" s="36"/>
      <c r="BL76" s="36"/>
      <c r="BM76" s="36"/>
      <c r="BN76" s="36"/>
    </row>
    <row r="77" spans="1:66" ht="13.5">
      <c r="A77" s="35"/>
      <c r="BJ77" s="36"/>
      <c r="BK77" s="36"/>
      <c r="BL77" s="36"/>
      <c r="BM77" s="36"/>
      <c r="BN77" s="36"/>
    </row>
    <row r="78" spans="1:66" ht="13.5">
      <c r="A78" s="35"/>
      <c r="BJ78" s="36"/>
      <c r="BK78" s="36"/>
      <c r="BL78" s="36"/>
      <c r="BM78" s="36"/>
      <c r="BN78" s="36"/>
    </row>
    <row r="79" spans="1:66" ht="13.5">
      <c r="A79" s="35"/>
      <c r="BJ79" s="36"/>
      <c r="BK79" s="36"/>
      <c r="BL79" s="36"/>
      <c r="BM79" s="36"/>
      <c r="BN79" s="36"/>
    </row>
    <row r="80" spans="1:66" ht="13.5">
      <c r="A80" s="35"/>
      <c r="BJ80" s="36"/>
      <c r="BK80" s="36"/>
      <c r="BL80" s="36"/>
      <c r="BM80" s="36"/>
      <c r="BN80" s="36"/>
    </row>
    <row r="81" spans="1:66" ht="13.5">
      <c r="A81" s="35"/>
      <c r="BJ81" s="36"/>
      <c r="BK81" s="36"/>
      <c r="BL81" s="36"/>
      <c r="BM81" s="36"/>
      <c r="BN81" s="36"/>
    </row>
    <row r="82" spans="1:66" ht="13.5">
      <c r="A82" s="35"/>
      <c r="BJ82" s="36"/>
      <c r="BK82" s="36"/>
      <c r="BL82" s="36"/>
      <c r="BM82" s="36"/>
      <c r="BN82" s="36"/>
    </row>
    <row r="83" spans="1:66" ht="13.5">
      <c r="A83" s="35"/>
      <c r="BJ83" s="36"/>
      <c r="BK83" s="36"/>
      <c r="BL83" s="36"/>
      <c r="BM83" s="36"/>
      <c r="BN83" s="36"/>
    </row>
    <row r="84" spans="1:66" ht="13.5">
      <c r="A84" s="35"/>
      <c r="BJ84" s="36"/>
      <c r="BK84" s="36"/>
      <c r="BL84" s="36"/>
      <c r="BM84" s="36"/>
      <c r="BN84" s="36"/>
    </row>
    <row r="85" spans="1:66" ht="13.5">
      <c r="A85" s="35"/>
      <c r="BJ85" s="36"/>
      <c r="BK85" s="36"/>
      <c r="BL85" s="36"/>
      <c r="BM85" s="36"/>
      <c r="BN85" s="36"/>
    </row>
    <row r="86" spans="1:66" ht="13.5">
      <c r="A86" s="35"/>
      <c r="BJ86" s="36"/>
      <c r="BK86" s="36"/>
      <c r="BL86" s="36"/>
      <c r="BM86" s="36"/>
      <c r="BN86" s="36"/>
    </row>
    <row r="87" spans="1:66" ht="13.5">
      <c r="A87" s="35"/>
      <c r="BJ87" s="36"/>
      <c r="BK87" s="36"/>
      <c r="BL87" s="36"/>
      <c r="BM87" s="36"/>
      <c r="BN87" s="36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</sheetData>
  <sheetProtection/>
  <printOptions/>
  <pageMargins left="0.5" right="0.5" top="0.5" bottom="0.5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I6" sqref="I6"/>
    </sheetView>
  </sheetViews>
  <sheetFormatPr defaultColWidth="8.6640625" defaultRowHeight="15"/>
  <cols>
    <col min="1" max="7" width="6.6640625" style="39" customWidth="1"/>
    <col min="8" max="60" width="2.6640625" style="39" customWidth="1"/>
    <col min="61" max="65" width="4.6640625" style="39" customWidth="1"/>
    <col min="66" max="108" width="6.6640625" style="39" customWidth="1"/>
    <col min="109" max="256" width="9.6640625" style="39" customWidth="1"/>
  </cols>
  <sheetData>
    <row r="1" spans="1:72" ht="13.5">
      <c r="A1" s="40" t="s">
        <v>121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</row>
    <row r="2" spans="1:72" ht="13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</row>
    <row r="3" spans="1:72" ht="255">
      <c r="A3" s="41"/>
      <c r="B3" s="41"/>
      <c r="C3" s="41"/>
      <c r="D3" s="41"/>
      <c r="E3" s="41"/>
      <c r="F3" s="41"/>
      <c r="G3" s="41"/>
      <c r="H3" s="42" t="s">
        <v>2</v>
      </c>
      <c r="I3" s="42" t="s">
        <v>3</v>
      </c>
      <c r="J3" s="42" t="s">
        <v>4</v>
      </c>
      <c r="K3" s="42" t="s">
        <v>5</v>
      </c>
      <c r="L3" s="42" t="s">
        <v>6</v>
      </c>
      <c r="M3" s="42" t="s">
        <v>7</v>
      </c>
      <c r="N3" s="42"/>
      <c r="O3" s="42"/>
      <c r="P3" s="42" t="s">
        <v>9</v>
      </c>
      <c r="Q3" s="42" t="s">
        <v>10</v>
      </c>
      <c r="R3" s="42" t="s">
        <v>11</v>
      </c>
      <c r="S3" s="42" t="s">
        <v>12</v>
      </c>
      <c r="T3" s="42"/>
      <c r="U3" s="42"/>
      <c r="V3" s="42" t="s">
        <v>13</v>
      </c>
      <c r="W3" s="42" t="s">
        <v>14</v>
      </c>
      <c r="X3" s="42" t="s">
        <v>15</v>
      </c>
      <c r="Y3" s="42" t="s">
        <v>16</v>
      </c>
      <c r="Z3" s="42" t="s">
        <v>17</v>
      </c>
      <c r="AA3" s="42" t="s">
        <v>18</v>
      </c>
      <c r="AB3" s="42" t="s">
        <v>19</v>
      </c>
      <c r="AC3" s="42" t="s">
        <v>20</v>
      </c>
      <c r="AD3" s="42" t="s">
        <v>21</v>
      </c>
      <c r="AE3" s="42" t="s">
        <v>22</v>
      </c>
      <c r="AF3" s="42"/>
      <c r="AG3" s="42"/>
      <c r="AH3" s="42" t="s">
        <v>23</v>
      </c>
      <c r="AI3" s="42" t="s">
        <v>24</v>
      </c>
      <c r="AJ3" s="42" t="s">
        <v>25</v>
      </c>
      <c r="AK3" s="42" t="s">
        <v>26</v>
      </c>
      <c r="AL3" s="42" t="s">
        <v>27</v>
      </c>
      <c r="AM3" s="42"/>
      <c r="AN3" s="42"/>
      <c r="AO3" s="42" t="s">
        <v>28</v>
      </c>
      <c r="AP3" s="42" t="s">
        <v>29</v>
      </c>
      <c r="AQ3" s="42" t="s">
        <v>30</v>
      </c>
      <c r="AR3" s="42" t="s">
        <v>31</v>
      </c>
      <c r="AS3" s="42" t="s">
        <v>32</v>
      </c>
      <c r="AT3" s="42" t="s">
        <v>33</v>
      </c>
      <c r="AU3" s="42" t="s">
        <v>34</v>
      </c>
      <c r="AV3" s="42"/>
      <c r="AW3" s="42"/>
      <c r="AX3" s="42" t="s">
        <v>35</v>
      </c>
      <c r="AY3" s="42" t="s">
        <v>36</v>
      </c>
      <c r="AZ3" s="42" t="s">
        <v>37</v>
      </c>
      <c r="BA3" s="42" t="s">
        <v>38</v>
      </c>
      <c r="BB3" s="42" t="s">
        <v>39</v>
      </c>
      <c r="BC3" s="42" t="s">
        <v>40</v>
      </c>
      <c r="BD3" s="42" t="s">
        <v>41</v>
      </c>
      <c r="BE3" s="42" t="s">
        <v>42</v>
      </c>
      <c r="BF3" s="42" t="s">
        <v>43</v>
      </c>
      <c r="BG3" s="43"/>
      <c r="BH3" s="43"/>
      <c r="BI3" s="43"/>
      <c r="BJ3" s="43" t="s">
        <v>114</v>
      </c>
      <c r="BK3" s="43" t="s">
        <v>115</v>
      </c>
      <c r="BL3" s="43" t="s">
        <v>116</v>
      </c>
      <c r="BM3" s="43"/>
      <c r="BN3" s="43"/>
      <c r="BO3" s="43"/>
      <c r="BP3" s="43"/>
      <c r="BQ3" s="43"/>
      <c r="BR3" s="43"/>
      <c r="BS3" s="43"/>
      <c r="BT3" s="43"/>
    </row>
    <row r="4" spans="1:72" ht="13.5">
      <c r="A4" s="40" t="str">
        <f>'Score sheet'!$A$14</f>
        <v>Social inclusion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 t="str">
        <f>$A$4</f>
        <v>Social inclusion</v>
      </c>
      <c r="BO4" s="41"/>
      <c r="BP4" s="41"/>
      <c r="BQ4" s="41"/>
      <c r="BR4" s="41"/>
      <c r="BS4" s="41"/>
      <c r="BT4" s="41"/>
    </row>
    <row r="5" spans="1:72" ht="13.5">
      <c r="A5" s="40" t="str">
        <f>'Score sheet'!$A$15</f>
        <v>Meet growing energy demands in developed world</v>
      </c>
      <c r="B5" s="41"/>
      <c r="C5" s="41"/>
      <c r="D5" s="41"/>
      <c r="E5" s="41"/>
      <c r="F5" s="41"/>
      <c r="G5" s="41"/>
      <c r="H5" s="41"/>
      <c r="I5" s="41">
        <v>0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>
        <f>SUM(H5:BI5)</f>
        <v>0</v>
      </c>
      <c r="BK5" s="41">
        <f>RANK($BJ$5,BJ$4:BJ$61)</f>
        <v>1</v>
      </c>
      <c r="BL5" s="41"/>
      <c r="BM5" s="41"/>
      <c r="BN5" s="41" t="str">
        <f>$A$5</f>
        <v>Meet growing energy demands in developed world</v>
      </c>
      <c r="BO5" s="41"/>
      <c r="BP5" s="41"/>
      <c r="BQ5" s="41"/>
      <c r="BR5" s="41"/>
      <c r="BS5" s="41"/>
      <c r="BT5" s="41"/>
    </row>
    <row r="6" spans="1:72" ht="13.5">
      <c r="A6" s="40" t="str">
        <f>'Score sheet'!$A$16</f>
        <v>Meet growing energy demands in developing world</v>
      </c>
      <c r="B6" s="41"/>
      <c r="C6" s="41"/>
      <c r="D6" s="41"/>
      <c r="E6" s="41"/>
      <c r="F6" s="41"/>
      <c r="G6" s="41"/>
      <c r="H6" s="41"/>
      <c r="I6" s="41"/>
      <c r="J6" s="41">
        <v>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>
        <f>SUM(H6:BI6)</f>
        <v>0</v>
      </c>
      <c r="BK6" s="41">
        <f>RANK($BJ$6,BJ$4:BJ$61)</f>
        <v>1</v>
      </c>
      <c r="BL6" s="41"/>
      <c r="BM6" s="41"/>
      <c r="BN6" s="41" t="str">
        <f>$A$6</f>
        <v>Meet growing energy demands in developing world</v>
      </c>
      <c r="BO6" s="41"/>
      <c r="BP6" s="41"/>
      <c r="BQ6" s="41"/>
      <c r="BR6" s="41"/>
      <c r="BS6" s="41"/>
      <c r="BT6" s="41"/>
    </row>
    <row r="7" spans="1:72" ht="13.5">
      <c r="A7" s="40" t="str">
        <f>'Score sheet'!$A$17</f>
        <v>Development of energy infrastructure in developed world </v>
      </c>
      <c r="B7" s="41"/>
      <c r="C7" s="41"/>
      <c r="D7" s="41"/>
      <c r="E7" s="41"/>
      <c r="F7" s="41"/>
      <c r="G7" s="41"/>
      <c r="H7" s="41"/>
      <c r="I7" s="41"/>
      <c r="J7" s="41"/>
      <c r="K7" s="41">
        <v>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>
        <f>SUM(H7:BI7)</f>
        <v>0</v>
      </c>
      <c r="BK7" s="41">
        <f>RANK($BJ$7,BJ$4:BJ$61)</f>
        <v>1</v>
      </c>
      <c r="BL7" s="41"/>
      <c r="BM7" s="41"/>
      <c r="BN7" s="41" t="str">
        <f>$A$7</f>
        <v>Development of energy infrastructure in developed world </v>
      </c>
      <c r="BO7" s="41"/>
      <c r="BP7" s="41"/>
      <c r="BQ7" s="41"/>
      <c r="BR7" s="41"/>
      <c r="BS7" s="41"/>
      <c r="BT7" s="41"/>
    </row>
    <row r="8" spans="1:72" ht="13.5">
      <c r="A8" s="40" t="str">
        <f>'Score sheet'!$A$18</f>
        <v>Development of general infrastructure in developing world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>
        <v>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>
        <f>SUM(H8:BI8)</f>
        <v>0</v>
      </c>
      <c r="BK8" s="41">
        <f>RANK($BJ$8,BJ$4:BJ$61)</f>
        <v>1</v>
      </c>
      <c r="BL8" s="41"/>
      <c r="BM8" s="41"/>
      <c r="BN8" s="41" t="str">
        <f>$A$8</f>
        <v>Development of general infrastructure in developing world</v>
      </c>
      <c r="BO8" s="41"/>
      <c r="BP8" s="41"/>
      <c r="BQ8" s="41"/>
      <c r="BR8" s="41"/>
      <c r="BS8" s="41"/>
      <c r="BT8" s="41"/>
    </row>
    <row r="9" spans="1:72" ht="13.5">
      <c r="A9" s="40" t="str">
        <f>'Score sheet'!$A$19</f>
        <v>Accessability of technology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0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>
        <f>SUM(H9:BI9)</f>
        <v>0</v>
      </c>
      <c r="BK9" s="41">
        <f>RANK($BJ$9,BJ$4:BJ$61)</f>
        <v>1</v>
      </c>
      <c r="BL9" s="41"/>
      <c r="BM9" s="41"/>
      <c r="BN9" s="41" t="str">
        <f>$A$9</f>
        <v>Accessability of technology</v>
      </c>
      <c r="BO9" s="41"/>
      <c r="BP9" s="41"/>
      <c r="BQ9" s="41"/>
      <c r="BR9" s="41"/>
      <c r="BS9" s="41"/>
      <c r="BT9" s="41"/>
    </row>
    <row r="10" spans="1:72" ht="13.5">
      <c r="A10" s="40">
        <f>'Score sheet'!$A$20</f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>
        <f>SUM(H10:BI10)</f>
        <v>0</v>
      </c>
      <c r="BK10" s="41">
        <f>RANK($BJ$10,BJ$4:BJ$61)</f>
        <v>1</v>
      </c>
      <c r="BL10" s="41"/>
      <c r="BM10" s="41"/>
      <c r="BN10" s="41">
        <f>$A$10</f>
        <v>0</v>
      </c>
      <c r="BO10" s="41"/>
      <c r="BP10" s="41"/>
      <c r="BQ10" s="41"/>
      <c r="BR10" s="41"/>
      <c r="BS10" s="41"/>
      <c r="BT10" s="41"/>
    </row>
    <row r="11" spans="1:72" ht="13.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</row>
    <row r="12" spans="1:72" ht="13.5">
      <c r="A12" s="40" t="str">
        <f>'Score sheet'!$A$22</f>
        <v>Economic development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 t="str">
        <f>$A$12</f>
        <v>Economic development</v>
      </c>
      <c r="BO12" s="41"/>
      <c r="BP12" s="41"/>
      <c r="BQ12" s="41"/>
      <c r="BR12" s="41"/>
      <c r="BS12" s="41"/>
      <c r="BT12" s="41"/>
    </row>
    <row r="13" spans="1:72" ht="13.5">
      <c r="A13" s="40" t="str">
        <f>'Score sheet'!$A$23</f>
        <v>Affordability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Q13" s="41">
        <v>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>
        <f>SUM(H13:BI13)</f>
        <v>0</v>
      </c>
      <c r="BK13" s="41">
        <f>RANK($BJ$13,BJ$4:BJ$61)</f>
        <v>1</v>
      </c>
      <c r="BL13" s="41"/>
      <c r="BM13" s="41"/>
      <c r="BN13" s="41" t="str">
        <f>$A$13</f>
        <v>Affordability</v>
      </c>
      <c r="BO13" s="41"/>
      <c r="BP13" s="41"/>
      <c r="BQ13" s="41"/>
      <c r="BR13" s="41"/>
      <c r="BS13" s="41"/>
      <c r="BT13" s="41"/>
    </row>
    <row r="14" spans="1:72" ht="13.5">
      <c r="A14" s="40" t="str">
        <f>'Score sheet'!$A$24</f>
        <v>Return on investment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>
        <v>0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>
        <f>SUM(H14:BI14)</f>
        <v>0</v>
      </c>
      <c r="BK14" s="41">
        <f>RANK($BJ$14,BJ$4:BJ$61)</f>
        <v>1</v>
      </c>
      <c r="BL14" s="41"/>
      <c r="BM14" s="41"/>
      <c r="BN14" s="41" t="str">
        <f>$A$14</f>
        <v>Return on investment</v>
      </c>
      <c r="BO14" s="41"/>
      <c r="BP14" s="41"/>
      <c r="BQ14" s="41"/>
      <c r="BR14" s="41"/>
      <c r="BS14" s="41"/>
      <c r="BT14" s="41"/>
    </row>
    <row r="15" spans="1:72" ht="13.5">
      <c r="A15" s="40" t="str">
        <f>'Score sheet'!$A$25</f>
        <v>Risk of increased costs or loss of income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>
        <v>0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>
        <f>SUM(H15:BI15)</f>
        <v>0</v>
      </c>
      <c r="BK15" s="41">
        <f>RANK($BJ$15,BJ$4:BJ$61)</f>
        <v>1</v>
      </c>
      <c r="BL15" s="41"/>
      <c r="BM15" s="41"/>
      <c r="BN15" s="41" t="str">
        <f>$A$15</f>
        <v>Risk of increased costs or loss of income</v>
      </c>
      <c r="BO15" s="41"/>
      <c r="BP15" s="41"/>
      <c r="BQ15" s="41"/>
      <c r="BR15" s="41"/>
      <c r="BS15" s="41"/>
      <c r="BT15" s="41"/>
    </row>
    <row r="16" spans="1:72" ht="13.5">
      <c r="A16" s="40">
        <f>'Score sheet'!$A$26</f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>
        <f>SUM(H16:BI16)</f>
        <v>0</v>
      </c>
      <c r="BK16" s="41">
        <f>RANK($BJ$16,BJ$4:BJ$61)</f>
        <v>1</v>
      </c>
      <c r="BL16" s="41"/>
      <c r="BM16" s="41"/>
      <c r="BN16" s="41">
        <f>$A$16</f>
        <v>0</v>
      </c>
      <c r="BO16" s="41"/>
      <c r="BP16" s="41"/>
      <c r="BQ16" s="41"/>
      <c r="BR16" s="41"/>
      <c r="BS16" s="41"/>
      <c r="BT16" s="41"/>
    </row>
    <row r="17" spans="1:72" ht="13.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ht="13.5">
      <c r="A18" s="40" t="str">
        <f>'Score sheet'!$A$28</f>
        <v>Resource use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 t="str">
        <f>$A$18</f>
        <v>Resource use</v>
      </c>
      <c r="BO18" s="41"/>
      <c r="BP18" s="41"/>
      <c r="BQ18" s="41"/>
      <c r="BR18" s="41"/>
      <c r="BS18" s="41"/>
      <c r="BT18" s="41"/>
    </row>
    <row r="19" spans="1:72" ht="13.5">
      <c r="A19" s="40" t="str">
        <f>'Score sheet'!$A$29</f>
        <v>Depletion of non-renewable energy sources 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W19" s="41">
        <v>0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>
        <f>SUM(H19:BI19)</f>
        <v>0</v>
      </c>
      <c r="BK19" s="41">
        <f>RANK($BJ$19,BJ$4:BJ$61)</f>
        <v>1</v>
      </c>
      <c r="BL19" s="41"/>
      <c r="BM19" s="41"/>
      <c r="BN19" s="41" t="str">
        <f>$A$19</f>
        <v>Depletion of non-renewable energy sources </v>
      </c>
      <c r="BO19" s="41"/>
      <c r="BP19" s="41"/>
      <c r="BQ19" s="41"/>
      <c r="BR19" s="41"/>
      <c r="BS19" s="41"/>
      <c r="BT19" s="41"/>
    </row>
    <row r="20" spans="1:72" ht="13.5">
      <c r="A20" s="40" t="str">
        <f>'Score sheet'!$A$36</f>
        <v>Use of limited renewable resources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W20" s="41"/>
      <c r="X20" s="41">
        <v>0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>
        <f>SUM(H20:BI20)</f>
        <v>0</v>
      </c>
      <c r="BK20" s="41">
        <f>RANK($BJ$20,BJ$4:BJ$61)</f>
        <v>1</v>
      </c>
      <c r="BL20" s="41"/>
      <c r="BM20" s="41"/>
      <c r="BN20" s="41" t="str">
        <f>$A$20</f>
        <v>Use of limited renewable resources</v>
      </c>
      <c r="BO20" s="41"/>
      <c r="BP20" s="41"/>
      <c r="BQ20" s="41"/>
      <c r="BR20" s="41"/>
      <c r="BS20" s="41"/>
      <c r="BT20" s="41"/>
    </row>
    <row r="21" spans="1:72" ht="13.5">
      <c r="A21" s="40" t="str">
        <f>'Score sheet'!$A$43</f>
        <v>Depletion of material stocks 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>
        <v>0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>
        <f>SUM(H21:BI21)</f>
        <v>0</v>
      </c>
      <c r="BK21" s="41">
        <f>RANK($BJ$21,BJ$4:BJ$61)</f>
        <v>1</v>
      </c>
      <c r="BL21" s="41"/>
      <c r="BM21" s="41"/>
      <c r="BN21" s="41" t="str">
        <f>$A$21</f>
        <v>Depletion of material stocks </v>
      </c>
      <c r="BO21" s="41"/>
      <c r="BP21" s="41"/>
      <c r="BQ21" s="41"/>
      <c r="BR21" s="41"/>
      <c r="BS21" s="41"/>
      <c r="BT21" s="41"/>
    </row>
    <row r="22" spans="1:72" ht="13.5">
      <c r="A22" s="40" t="str">
        <f>'Score sheet'!$A$45</f>
        <v>Provision of drinking water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>
        <v>0</v>
      </c>
      <c r="AA22" s="41"/>
      <c r="AB22" s="41"/>
      <c r="AC22" s="41"/>
      <c r="AD22" s="41"/>
      <c r="AE22" s="41"/>
      <c r="AF22" s="41"/>
      <c r="AG22" s="41"/>
      <c r="AH22" s="41"/>
      <c r="AI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>
        <f>SUM(H22:BI22)</f>
        <v>0</v>
      </c>
      <c r="BK22" s="41">
        <f>RANK($BJ$22,BJ$4:BJ$61)</f>
        <v>1</v>
      </c>
      <c r="BL22" s="41"/>
      <c r="BM22" s="41"/>
      <c r="BN22" s="41" t="str">
        <f>$A$22</f>
        <v>Provision of drinking water</v>
      </c>
      <c r="BO22" s="41"/>
      <c r="BP22" s="41"/>
      <c r="BQ22" s="41"/>
      <c r="BR22" s="41"/>
      <c r="BS22" s="41"/>
      <c r="BT22" s="41"/>
    </row>
    <row r="23" spans="1:72" ht="13.5">
      <c r="A23" s="40" t="str">
        <f>'Score sheet'!$A$46</f>
        <v>Provision of sewerage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>
        <v>0</v>
      </c>
      <c r="AB23" s="41"/>
      <c r="AC23" s="41"/>
      <c r="AD23" s="41"/>
      <c r="AE23" s="41"/>
      <c r="AF23" s="41"/>
      <c r="AG23" s="41"/>
      <c r="AH23" s="41"/>
      <c r="AI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>
        <f>SUM(H23:BI23)</f>
        <v>0</v>
      </c>
      <c r="BK23" s="41">
        <f>RANK($BJ$23,BJ$4:BJ$61)</f>
        <v>1</v>
      </c>
      <c r="BL23" s="41"/>
      <c r="BM23" s="41"/>
      <c r="BN23" s="41" t="str">
        <f>$A$23</f>
        <v>Provision of sewerage</v>
      </c>
      <c r="BO23" s="41"/>
      <c r="BP23" s="41"/>
      <c r="BQ23" s="41"/>
      <c r="BR23" s="41"/>
      <c r="BS23" s="41"/>
      <c r="BT23" s="41"/>
    </row>
    <row r="24" spans="1:72" ht="13.5">
      <c r="A24" s="40" t="str">
        <f>'Score sheet'!$A$47</f>
        <v>Land use effect on urban development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>
        <v>0</v>
      </c>
      <c r="AC24" s="41"/>
      <c r="AD24" s="41"/>
      <c r="AE24" s="41"/>
      <c r="AF24" s="41"/>
      <c r="AG24" s="41"/>
      <c r="AH24" s="41"/>
      <c r="AI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>
        <f>SUM(H24:BI24)</f>
        <v>0</v>
      </c>
      <c r="BK24" s="41">
        <f>RANK($BJ$24,BJ$4:BJ$61)</f>
        <v>1</v>
      </c>
      <c r="BL24" s="41"/>
      <c r="BM24" s="41"/>
      <c r="BN24" s="41" t="str">
        <f>$A$24</f>
        <v>Land use effect on urban development</v>
      </c>
      <c r="BO24" s="41"/>
      <c r="BP24" s="41"/>
      <c r="BQ24" s="41"/>
      <c r="BR24" s="41"/>
      <c r="BS24" s="41"/>
      <c r="BT24" s="41"/>
    </row>
    <row r="25" spans="1:72" ht="13.5">
      <c r="A25" s="40" t="str">
        <f>'Score sheet'!$A$48</f>
        <v>Land use effect on agriculture or forestry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>
        <v>0</v>
      </c>
      <c r="AD25" s="41"/>
      <c r="AE25" s="41"/>
      <c r="AF25" s="41"/>
      <c r="AG25" s="41"/>
      <c r="AH25" s="41"/>
      <c r="AI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>
        <f>SUM(H25:BI25)</f>
        <v>0</v>
      </c>
      <c r="BK25" s="41">
        <f>RANK($BJ$25,BJ$4:BJ$61)</f>
        <v>1</v>
      </c>
      <c r="BL25" s="41"/>
      <c r="BM25" s="41"/>
      <c r="BN25" s="41" t="str">
        <f>$A$25</f>
        <v>Land use effect on agriculture or forestry</v>
      </c>
      <c r="BO25" s="41"/>
      <c r="BP25" s="41"/>
      <c r="BQ25" s="41"/>
      <c r="BR25" s="41"/>
      <c r="BS25" s="41"/>
      <c r="BT25" s="41"/>
    </row>
    <row r="26" spans="1:72" ht="13.5">
      <c r="A26" s="40" t="str">
        <f>'Score sheet'!$A$49</f>
        <v>Water use effect on agriculture and aquaculture 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>
        <v>0</v>
      </c>
      <c r="AE26" s="41"/>
      <c r="AF26" s="41"/>
      <c r="AG26" s="41"/>
      <c r="AH26" s="41"/>
      <c r="AI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>
        <f>SUM(H26:BI26)</f>
        <v>0</v>
      </c>
      <c r="BK26" s="41">
        <f>RANK($BJ$26,BJ$4:BJ$61)</f>
        <v>1</v>
      </c>
      <c r="BL26" s="41"/>
      <c r="BM26" s="41"/>
      <c r="BN26" s="41" t="str">
        <f>$A$26</f>
        <v>Water use effect on agriculture and aquaculture </v>
      </c>
      <c r="BO26" s="41"/>
      <c r="BP26" s="41"/>
      <c r="BQ26" s="41"/>
      <c r="BR26" s="41"/>
      <c r="BS26" s="41"/>
      <c r="BT26" s="41"/>
    </row>
    <row r="27" spans="1:72" ht="13.5">
      <c r="A27" s="40" t="str">
        <f>'Score sheet'!$A$50</f>
        <v>Land &amp; water use effect on recreation &amp; tourism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>
        <v>0</v>
      </c>
      <c r="AF27" s="41"/>
      <c r="AG27" s="41"/>
      <c r="AH27" s="41"/>
      <c r="AI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>
        <f>SUM(H27:BI27)</f>
        <v>0</v>
      </c>
      <c r="BK27" s="41">
        <f>RANK($BJ$27,BJ$4:BJ$61)</f>
        <v>1</v>
      </c>
      <c r="BL27" s="41"/>
      <c r="BM27" s="41"/>
      <c r="BN27" s="41" t="str">
        <f>$A$27</f>
        <v>Land &amp; water use effect on recreation &amp; tourism</v>
      </c>
      <c r="BO27" s="41"/>
      <c r="BP27" s="41"/>
      <c r="BQ27" s="41"/>
      <c r="BR27" s="41"/>
      <c r="BS27" s="41"/>
      <c r="BT27" s="41"/>
    </row>
    <row r="28" spans="1:72" ht="13.5">
      <c r="A28" s="40">
        <f>'Score sheet'!$A$51</f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>
        <f>SUM(H28:BI28)</f>
        <v>0</v>
      </c>
      <c r="BK28" s="41">
        <f>RANK($BJ$28,BJ$4:BJ$61)</f>
        <v>1</v>
      </c>
      <c r="BL28" s="41"/>
      <c r="BM28" s="41"/>
      <c r="BN28" s="41">
        <f>$A$28</f>
        <v>0</v>
      </c>
      <c r="BO28" s="41"/>
      <c r="BP28" s="41"/>
      <c r="BQ28" s="41"/>
      <c r="BR28" s="41"/>
      <c r="BS28" s="41"/>
      <c r="BT28" s="41"/>
    </row>
    <row r="29" spans="1:72" ht="13.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</row>
    <row r="30" spans="1:72" ht="13.5">
      <c r="A30" s="40" t="str">
        <f>'Score sheet'!$A$53</f>
        <v>Transport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 t="str">
        <f>$A$30</f>
        <v>Transport</v>
      </c>
      <c r="BO30" s="41"/>
      <c r="BP30" s="41"/>
      <c r="BQ30" s="41"/>
      <c r="BR30" s="41"/>
      <c r="BS30" s="41"/>
      <c r="BT30" s="41"/>
    </row>
    <row r="31" spans="1:72" ht="13.5">
      <c r="A31" s="40" t="str">
        <f>'Score sheet'!$A$54</f>
        <v>Depletion of fuel stocks &amp; impacts of transport fuel processing 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>
        <v>0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>
        <f>SUM(H31:BI31)</f>
        <v>0</v>
      </c>
      <c r="BK31" s="41">
        <f>RANK($BJ$31,BJ$4:BJ$61)</f>
        <v>1</v>
      </c>
      <c r="BL31" s="41"/>
      <c r="BM31" s="41"/>
      <c r="BN31" s="41" t="str">
        <f>$A$31</f>
        <v>Depletion of fuel stocks &amp; impacts of transport fuel processing </v>
      </c>
      <c r="BO31" s="41"/>
      <c r="BP31" s="41"/>
      <c r="BQ31" s="41"/>
      <c r="BR31" s="41"/>
      <c r="BS31" s="41"/>
      <c r="BT31" s="41"/>
    </row>
    <row r="32" spans="1:72" ht="13.5">
      <c r="A32" s="40" t="str">
        <f>'Score sheet'!$A$55</f>
        <v>Global warming emissions arising from transport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>
        <v>0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>
        <f>SUM(H32:BI32)</f>
        <v>0</v>
      </c>
      <c r="BK32" s="41">
        <f>RANK($BJ$32,BJ$4:BJ$61)</f>
        <v>1</v>
      </c>
      <c r="BL32" s="41"/>
      <c r="BM32" s="41"/>
      <c r="BN32" s="41" t="str">
        <f>$A$32</f>
        <v>Global warming emissions arising from transport</v>
      </c>
      <c r="BO32" s="41"/>
      <c r="BP32" s="41"/>
      <c r="BQ32" s="41"/>
      <c r="BR32" s="41"/>
      <c r="BS32" s="41"/>
      <c r="BT32" s="41"/>
    </row>
    <row r="33" spans="1:72" ht="13.5">
      <c r="A33" s="40" t="str">
        <f>'Score sheet'!$A$56</f>
        <v>Local health effects and disturbance arising from transport 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K33" s="41">
        <v>0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>
        <f>SUM(H33:BI33)</f>
        <v>0</v>
      </c>
      <c r="BK33" s="41">
        <f>RANK($BJ$33,BJ$4:BJ$61)</f>
        <v>1</v>
      </c>
      <c r="BL33" s="41"/>
      <c r="BM33" s="41"/>
      <c r="BN33" s="41" t="str">
        <f>$A$33</f>
        <v>Local health effects and disturbance arising from transport </v>
      </c>
      <c r="BO33" s="41"/>
      <c r="BP33" s="41"/>
      <c r="BQ33" s="41"/>
      <c r="BR33" s="41"/>
      <c r="BS33" s="41"/>
      <c r="BT33" s="41"/>
    </row>
    <row r="34" spans="1:72" ht="13.5">
      <c r="A34" s="40" t="str">
        <f>'Score sheet'!$A$57</f>
        <v>Land use, materials use &amp; waste arising from road construction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K34" s="41"/>
      <c r="AL34" s="41">
        <v>0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>
        <f>SUM(H34:BI34)</f>
        <v>0</v>
      </c>
      <c r="BK34" s="41">
        <f>RANK($BJ$34,BJ$4:BJ$61)</f>
        <v>1</v>
      </c>
      <c r="BL34" s="41"/>
      <c r="BM34" s="41"/>
      <c r="BN34" s="41" t="str">
        <f>$A$34</f>
        <v>Land use, materials use &amp; waste arising from road construction</v>
      </c>
      <c r="BO34" s="41"/>
      <c r="BP34" s="41"/>
      <c r="BQ34" s="41"/>
      <c r="BR34" s="41"/>
      <c r="BS34" s="41"/>
      <c r="BT34" s="41"/>
    </row>
    <row r="35" spans="1:72" ht="13.5">
      <c r="A35" s="40">
        <f>'Score sheet'!$A$58</f>
        <v>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>
        <f>SUM(H35:BI35)</f>
        <v>0</v>
      </c>
      <c r="BK35" s="41">
        <f>RANK($BJ$35,BJ$4:BJ$61)</f>
        <v>1</v>
      </c>
      <c r="BL35" s="41"/>
      <c r="BM35" s="41"/>
      <c r="BN35" s="41">
        <f>$A$35</f>
        <v>0</v>
      </c>
      <c r="BO35" s="41"/>
      <c r="BP35" s="41"/>
      <c r="BQ35" s="41"/>
      <c r="BR35" s="41"/>
      <c r="BS35" s="41"/>
      <c r="BT35" s="41"/>
    </row>
    <row r="36" spans="1:72" ht="13.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</row>
    <row r="37" spans="1:72" ht="13.5">
      <c r="A37" s="40" t="str">
        <f>'Score sheet'!$A$60</f>
        <v>Ecological protection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 t="str">
        <f>$A$37</f>
        <v>Ecological protection</v>
      </c>
      <c r="BO37" s="41"/>
      <c r="BP37" s="41"/>
      <c r="BQ37" s="41"/>
      <c r="BR37" s="41"/>
      <c r="BS37" s="41"/>
      <c r="BT37" s="41"/>
    </row>
    <row r="38" spans="1:72" ht="13.5">
      <c r="A38" s="40" t="str">
        <f>'Score sheet'!$A$61</f>
        <v>Global warming emissions from use of fuels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K38" s="41"/>
      <c r="AL38" s="41"/>
      <c r="AM38" s="41"/>
      <c r="AN38" s="41"/>
      <c r="AO38" s="41"/>
      <c r="AP38" s="41">
        <v>0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>
        <f>SUM(H38:BI38)</f>
        <v>0</v>
      </c>
      <c r="BK38" s="41">
        <f>RANK($BJ$38,BJ$4:BJ$61)</f>
        <v>1</v>
      </c>
      <c r="BL38" s="41"/>
      <c r="BM38" s="41"/>
      <c r="BN38" s="41" t="str">
        <f>$A$38</f>
        <v>Global warming emissions from use of fuels</v>
      </c>
      <c r="BO38" s="41"/>
      <c r="BP38" s="41"/>
      <c r="BQ38" s="41"/>
      <c r="BR38" s="41"/>
      <c r="BS38" s="41"/>
      <c r="BT38" s="41"/>
    </row>
    <row r="39" spans="1:72" ht="13.5">
      <c r="A39" s="40" t="str">
        <f>'Score sheet'!$A$74</f>
        <v>Global warming emissions from construction activities 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>
        <v>0</v>
      </c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>
        <f>SUM(H39:BI39)</f>
        <v>0</v>
      </c>
      <c r="BK39" s="41">
        <f>RANK($BJ$39,BJ$4:BJ$61)</f>
        <v>1</v>
      </c>
      <c r="BL39" s="41"/>
      <c r="BM39" s="41"/>
      <c r="BN39" s="41" t="str">
        <f>$A$39</f>
        <v>Global warming emissions from construction activities </v>
      </c>
      <c r="BO39" s="41"/>
      <c r="BP39" s="41"/>
      <c r="BQ39" s="41"/>
      <c r="BR39" s="41"/>
      <c r="BS39" s="41"/>
      <c r="BT39" s="41"/>
    </row>
    <row r="40" spans="1:66" ht="13.5">
      <c r="A40" s="40" t="str">
        <f>'Score sheet'!$A$75</f>
        <v>Hazard to biological life cycles or ecosystems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>
        <v>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>
        <f>SUM(H40:BI40)</f>
        <v>0</v>
      </c>
      <c r="BK40" s="41">
        <f>RANK($BJ$40,BJ$4:BJ$61)</f>
        <v>1</v>
      </c>
      <c r="BL40" s="41"/>
      <c r="BM40" s="41"/>
      <c r="BN40" s="41" t="str">
        <f>$A$40</f>
        <v>Hazard to biological life cycles or ecosystems</v>
      </c>
    </row>
    <row r="41" spans="1:66" ht="13.5">
      <c r="A41" s="40" t="str">
        <f>'Score sheet'!$A$89</f>
        <v>Hazard to range of natural species or biodiversity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>
        <v>0</v>
      </c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>
        <f>SUM(H41:BI41)</f>
        <v>0</v>
      </c>
      <c r="BK41" s="41">
        <f>RANK($BJ$41,BJ$4:BJ$61)</f>
        <v>1</v>
      </c>
      <c r="BL41" s="41"/>
      <c r="BM41" s="41"/>
      <c r="BN41" s="41" t="str">
        <f>$A$41</f>
        <v>Hazard to range of natural species or biodiversity</v>
      </c>
    </row>
    <row r="42" spans="1:66" ht="13.5">
      <c r="A42" s="40" t="str">
        <f>'Score sheet'!$A$90</f>
        <v>Damage to wildlife habitats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>
        <v>0</v>
      </c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>
        <f>SUM(H42:BI42)</f>
        <v>0</v>
      </c>
      <c r="BK42" s="41">
        <f>RANK($BJ$42,BJ$4:BJ$61)</f>
        <v>1</v>
      </c>
      <c r="BL42" s="41"/>
      <c r="BM42" s="41"/>
      <c r="BN42" s="41" t="str">
        <f>$A$42</f>
        <v>Damage to wildlife habitats</v>
      </c>
    </row>
    <row r="43" spans="1:66" ht="13.5">
      <c r="A43" s="40" t="str">
        <f>'Score sheet'!$A$91</f>
        <v>Soil erosion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>
        <v>0</v>
      </c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>
        <f>SUM(H43:BI43)</f>
        <v>0</v>
      </c>
      <c r="BK43" s="41">
        <f>RANK($BJ$43,BJ$4:BJ$61)</f>
        <v>1</v>
      </c>
      <c r="BL43" s="41"/>
      <c r="BM43" s="41"/>
      <c r="BN43" s="41" t="str">
        <f>$A$43</f>
        <v>Soil erosion</v>
      </c>
    </row>
    <row r="44" spans="1:66" ht="13.5">
      <c r="A44" s="40">
        <f>'Score sheet'!$A$92</f>
        <v>0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>
        <f>SUM(H44:BI44)</f>
        <v>0</v>
      </c>
      <c r="BK44" s="41">
        <f>RANK($BJ$44,BJ$4:BJ$61)</f>
        <v>1</v>
      </c>
      <c r="BL44" s="41"/>
      <c r="BM44" s="41"/>
      <c r="BN44" s="41">
        <f>$A$44</f>
        <v>0</v>
      </c>
    </row>
    <row r="45" spans="1:66" ht="13.5">
      <c r="A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</row>
    <row r="46" spans="1:66" ht="13.5">
      <c r="A46" s="40" t="str">
        <f>'Score sheet'!$A$94</f>
        <v>Environmental protection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 t="str">
        <f>$A$46</f>
        <v>Environmental protection</v>
      </c>
    </row>
    <row r="47" spans="1:66" ht="13.5">
      <c r="A47" s="40" t="str">
        <f>'Score sheet'!$A$95</f>
        <v>Visual impact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>
        <v>0</v>
      </c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>
        <f>SUM(H47:BI47)</f>
        <v>0</v>
      </c>
      <c r="BK47" s="41">
        <f>RANK($BJ$47,BJ$4:BJ$61)</f>
        <v>1</v>
      </c>
      <c r="BL47" s="41"/>
      <c r="BM47" s="41"/>
      <c r="BN47" s="41" t="str">
        <f>$A$47</f>
        <v>Visual impact</v>
      </c>
    </row>
    <row r="48" spans="1:66" ht="13.5">
      <c r="A48" s="40" t="str">
        <f>'Score sheet'!$A$96</f>
        <v>Effect on built environment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>
        <v>0</v>
      </c>
      <c r="BA48" s="41"/>
      <c r="BB48" s="41"/>
      <c r="BC48" s="41"/>
      <c r="BD48" s="41"/>
      <c r="BE48" s="41"/>
      <c r="BF48" s="41"/>
      <c r="BG48" s="41"/>
      <c r="BH48" s="41"/>
      <c r="BI48" s="41"/>
      <c r="BJ48" s="41">
        <f>SUM(H48:BI48)</f>
        <v>0</v>
      </c>
      <c r="BK48" s="41">
        <f>RANK($BJ$48,BJ$4:BJ$61)</f>
        <v>1</v>
      </c>
      <c r="BL48" s="41"/>
      <c r="BM48" s="41"/>
      <c r="BN48" s="41" t="str">
        <f>$A$48</f>
        <v>Effect on built environment</v>
      </c>
    </row>
    <row r="49" spans="1:66" ht="13.5">
      <c r="A49" s="40" t="str">
        <f>'Score sheet'!$A$97</f>
        <v>Effect of extraction processes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>
        <v>0</v>
      </c>
      <c r="BB49" s="41"/>
      <c r="BC49" s="41"/>
      <c r="BD49" s="41"/>
      <c r="BE49" s="41"/>
      <c r="BF49" s="41"/>
      <c r="BG49" s="41"/>
      <c r="BH49" s="41"/>
      <c r="BI49" s="41"/>
      <c r="BJ49" s="41">
        <f>SUM(H49:BI49)</f>
        <v>0</v>
      </c>
      <c r="BK49" s="41">
        <f>RANK($BJ$49,BJ$4:BJ$61)</f>
        <v>1</v>
      </c>
      <c r="BL49" s="41"/>
      <c r="BM49" s="41"/>
      <c r="BN49" s="41" t="str">
        <f>$A$49</f>
        <v>Effect of extraction processes</v>
      </c>
    </row>
    <row r="50" spans="1:66" ht="13.5">
      <c r="A50" s="40" t="str">
        <f>'Score sheet'!$A$100</f>
        <v>Effect of disposal of wastes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>
        <v>0</v>
      </c>
      <c r="BC50" s="41"/>
      <c r="BD50" s="41"/>
      <c r="BE50" s="41"/>
      <c r="BF50" s="41"/>
      <c r="BG50" s="41"/>
      <c r="BH50" s="41"/>
      <c r="BI50" s="41"/>
      <c r="BJ50" s="41">
        <f>SUM(H50:BI50)</f>
        <v>0</v>
      </c>
      <c r="BK50" s="41">
        <f>RANK($BJ$50,BJ$4:BJ$61)</f>
        <v>1</v>
      </c>
      <c r="BL50" s="41"/>
      <c r="BM50" s="41"/>
      <c r="BN50" s="41" t="str">
        <f>$A$50</f>
        <v>Effect of disposal of wastes</v>
      </c>
    </row>
    <row r="51" spans="1:66" ht="13.5">
      <c r="A51" s="40" t="str">
        <f>'Score sheet'!$A$102</f>
        <v>Land &amp; ground water contamination hazards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>
        <v>0</v>
      </c>
      <c r="BD51" s="41"/>
      <c r="BE51" s="41"/>
      <c r="BF51" s="41"/>
      <c r="BG51" s="41"/>
      <c r="BH51" s="41"/>
      <c r="BI51" s="41"/>
      <c r="BJ51" s="41">
        <f>SUM(H51:BI51)</f>
        <v>0</v>
      </c>
      <c r="BK51" s="41">
        <f>RANK($BJ$51,BJ$4:BJ$61)</f>
        <v>1</v>
      </c>
      <c r="BL51" s="41"/>
      <c r="BM51" s="41"/>
      <c r="BN51" s="41" t="str">
        <f>$A$51</f>
        <v>Land &amp; ground water contamination hazards</v>
      </c>
    </row>
    <row r="52" spans="1:66" ht="13.5">
      <c r="A52" s="40" t="str">
        <f>'Score sheet'!$A$105</f>
        <v>Water pollution &amp; water quality 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>
        <v>0</v>
      </c>
      <c r="BE52" s="41"/>
      <c r="BF52" s="41"/>
      <c r="BG52" s="41"/>
      <c r="BH52" s="41"/>
      <c r="BI52" s="41"/>
      <c r="BJ52" s="41">
        <f>SUM(H52:BI52)</f>
        <v>0</v>
      </c>
      <c r="BK52" s="41">
        <f>RANK($BJ$52,BJ$4:BJ$61)</f>
        <v>1</v>
      </c>
      <c r="BL52" s="41"/>
      <c r="BM52" s="41"/>
      <c r="BN52" s="41" t="str">
        <f>$A$52</f>
        <v>Water pollution &amp; water quality </v>
      </c>
    </row>
    <row r="53" spans="1:66" ht="13.5">
      <c r="A53" s="40" t="str">
        <f>'Score sheet'!$A$108</f>
        <v>Air pollution &amp; air quality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>
        <v>0</v>
      </c>
      <c r="BF53" s="41"/>
      <c r="BG53" s="41"/>
      <c r="BH53" s="41"/>
      <c r="BI53" s="41"/>
      <c r="BJ53" s="41">
        <f>SUM(H53:BI53)</f>
        <v>0</v>
      </c>
      <c r="BK53" s="41">
        <f>RANK($BJ$53,BJ$4:BJ$61)</f>
        <v>1</v>
      </c>
      <c r="BL53" s="41"/>
      <c r="BM53" s="41"/>
      <c r="BN53" s="41" t="str">
        <f>$A$53</f>
        <v>Air pollution &amp; air quality</v>
      </c>
    </row>
    <row r="54" spans="1:66" ht="13.5">
      <c r="A54" s="40" t="str">
        <f>'Score sheet'!$A$124</f>
        <v>Noise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>
        <v>0</v>
      </c>
      <c r="BG54" s="41"/>
      <c r="BH54" s="41"/>
      <c r="BI54" s="41"/>
      <c r="BJ54" s="41">
        <f>SUM(H54:BI54)</f>
        <v>0</v>
      </c>
      <c r="BK54" s="41">
        <f>RANK($BJ$54,BJ$4:BJ$61)</f>
        <v>1</v>
      </c>
      <c r="BL54" s="41"/>
      <c r="BM54" s="41"/>
      <c r="BN54" s="41" t="str">
        <f>$A$54</f>
        <v>Noise</v>
      </c>
    </row>
    <row r="55" spans="1:66" ht="13.5">
      <c r="A55" s="40">
        <f>'Score sheet'!$A$125</f>
        <v>0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>
        <f>SUM(H55:BI55)</f>
        <v>0</v>
      </c>
      <c r="BK55" s="41">
        <f>RANK($BJ$55,BJ$4:BJ$61)</f>
        <v>1</v>
      </c>
      <c r="BL55" s="41"/>
      <c r="BM55" s="41"/>
      <c r="BN55" s="41">
        <f>$A$55</f>
        <v>0</v>
      </c>
    </row>
    <row r="56" spans="1:66" ht="13.5">
      <c r="A56" s="40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>
        <f>SUM(H56:BI56)</f>
        <v>0</v>
      </c>
      <c r="BK56" s="41">
        <f>RANK($BJ$56,BJ$4:BJ$61)</f>
        <v>1</v>
      </c>
      <c r="BL56" s="41"/>
      <c r="BM56" s="41"/>
      <c r="BN56" s="41">
        <f>$A$56</f>
        <v>0</v>
      </c>
    </row>
    <row r="57" spans="1:66" ht="13.5">
      <c r="A57" s="40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>
        <f>SUM(H57:BI57)</f>
        <v>0</v>
      </c>
      <c r="BK57" s="41">
        <f>RANK($BJ$57,BJ$4:BJ$61)</f>
        <v>1</v>
      </c>
      <c r="BL57" s="41"/>
      <c r="BM57" s="41"/>
      <c r="BN57" s="41">
        <f>$A$57</f>
        <v>0</v>
      </c>
    </row>
    <row r="58" spans="1:66" ht="13.5">
      <c r="A58" s="40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>
        <f>SUM(H58:BI58)</f>
        <v>0</v>
      </c>
      <c r="BK58" s="41">
        <f>RANK($BJ$58,BJ$4:BJ$61)</f>
        <v>1</v>
      </c>
      <c r="BL58" s="41"/>
      <c r="BM58" s="41"/>
      <c r="BN58" s="41">
        <f>$A$58</f>
        <v>0</v>
      </c>
    </row>
    <row r="59" spans="1:66" ht="13.5">
      <c r="A59" s="40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>
        <f>SUM(H59:BI59)</f>
        <v>0</v>
      </c>
      <c r="BK59" s="41">
        <f>RANK($BJ$59,BJ$4:BJ$61)</f>
        <v>1</v>
      </c>
      <c r="BL59" s="41"/>
      <c r="BM59" s="41"/>
      <c r="BN59" s="41">
        <f>$A$59</f>
        <v>0</v>
      </c>
    </row>
    <row r="60" spans="1:66" ht="13.5">
      <c r="A60" s="4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>
        <f>SUM(H60:BI60)</f>
        <v>0</v>
      </c>
      <c r="BK60" s="41">
        <f>RANK($BJ$60,BJ$4:BJ$61)</f>
        <v>1</v>
      </c>
      <c r="BL60" s="41"/>
      <c r="BM60" s="41"/>
      <c r="BN60" s="41">
        <f>$A$60</f>
        <v>0</v>
      </c>
    </row>
    <row r="61" spans="1:66" ht="13.5">
      <c r="A61" s="40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>
        <f>SUM(H61:BI61)</f>
        <v>0</v>
      </c>
      <c r="BK61" s="41">
        <f>RANK($BJ$61,BJ$4:BJ$61)</f>
        <v>1</v>
      </c>
      <c r="BL61" s="41"/>
      <c r="BM61" s="41"/>
      <c r="BN61" s="41">
        <f>$A$61</f>
        <v>0</v>
      </c>
    </row>
    <row r="62" spans="1:66" ht="13.5">
      <c r="A62" s="40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</row>
    <row r="63" spans="1:66" ht="13.5">
      <c r="A63" s="40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</row>
    <row r="64" spans="1:66" ht="13.5">
      <c r="A64" s="40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</row>
    <row r="65" spans="1:66" ht="13.5">
      <c r="A65" s="4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66" ht="13.5">
      <c r="A66" s="40"/>
      <c r="BJ66" s="41"/>
      <c r="BK66" s="41"/>
      <c r="BL66" s="41"/>
      <c r="BM66" s="41"/>
      <c r="BN66" s="41"/>
    </row>
    <row r="67" spans="1:66" ht="13.5">
      <c r="A67" s="40"/>
      <c r="BJ67" s="41"/>
      <c r="BK67" s="41"/>
      <c r="BL67" s="41"/>
      <c r="BM67" s="41"/>
      <c r="BN67" s="41"/>
    </row>
    <row r="68" spans="1:66" ht="13.5">
      <c r="A68" s="40"/>
      <c r="BJ68" s="41"/>
      <c r="BK68" s="41"/>
      <c r="BL68" s="41"/>
      <c r="BM68" s="41"/>
      <c r="BN68" s="41"/>
    </row>
    <row r="69" spans="1:66" ht="13.5">
      <c r="A69" s="40"/>
      <c r="BJ69" s="41"/>
      <c r="BK69" s="41"/>
      <c r="BL69" s="41"/>
      <c r="BM69" s="41"/>
      <c r="BN69" s="41"/>
    </row>
    <row r="70" spans="1:66" ht="13.5">
      <c r="A70" s="40"/>
      <c r="BJ70" s="41"/>
      <c r="BK70" s="41"/>
      <c r="BL70" s="41"/>
      <c r="BM70" s="41"/>
      <c r="BN70" s="41"/>
    </row>
    <row r="71" spans="1:66" ht="13.5">
      <c r="A71" s="40"/>
      <c r="BJ71" s="41"/>
      <c r="BK71" s="41"/>
      <c r="BL71" s="41"/>
      <c r="BM71" s="41"/>
      <c r="BN71" s="41"/>
    </row>
    <row r="72" spans="1:66" ht="13.5">
      <c r="A72" s="40"/>
      <c r="BJ72" s="41"/>
      <c r="BK72" s="41"/>
      <c r="BL72" s="41"/>
      <c r="BM72" s="41"/>
      <c r="BN72" s="41"/>
    </row>
    <row r="73" spans="1:66" ht="13.5">
      <c r="A73" s="40"/>
      <c r="BJ73" s="41"/>
      <c r="BK73" s="41"/>
      <c r="BL73" s="41"/>
      <c r="BM73" s="41"/>
      <c r="BN73" s="41"/>
    </row>
    <row r="74" spans="1:66" ht="13.5">
      <c r="A74" s="40"/>
      <c r="BJ74" s="41"/>
      <c r="BK74" s="41"/>
      <c r="BL74" s="41"/>
      <c r="BM74" s="41"/>
      <c r="BN74" s="41"/>
    </row>
    <row r="75" spans="1:66" ht="13.5">
      <c r="A75" s="40"/>
      <c r="BJ75" s="41"/>
      <c r="BK75" s="41"/>
      <c r="BL75" s="41"/>
      <c r="BM75" s="41"/>
      <c r="BN75" s="41"/>
    </row>
    <row r="76" spans="1:66" ht="13.5">
      <c r="A76" s="40"/>
      <c r="BJ76" s="41"/>
      <c r="BK76" s="41"/>
      <c r="BL76" s="41"/>
      <c r="BM76" s="41"/>
      <c r="BN76" s="41"/>
    </row>
    <row r="77" spans="1:66" ht="13.5">
      <c r="A77" s="40"/>
      <c r="BJ77" s="41"/>
      <c r="BK77" s="41"/>
      <c r="BL77" s="41"/>
      <c r="BM77" s="41"/>
      <c r="BN77" s="41"/>
    </row>
    <row r="78" spans="1:66" ht="13.5">
      <c r="A78" s="40"/>
      <c r="BJ78" s="41"/>
      <c r="BK78" s="41"/>
      <c r="BL78" s="41"/>
      <c r="BM78" s="41"/>
      <c r="BN78" s="41"/>
    </row>
    <row r="79" spans="1:66" ht="13.5">
      <c r="A79" s="40"/>
      <c r="BJ79" s="41"/>
      <c r="BK79" s="41"/>
      <c r="BL79" s="41"/>
      <c r="BM79" s="41"/>
      <c r="BN79" s="41"/>
    </row>
    <row r="80" spans="1:66" ht="13.5">
      <c r="A80" s="40"/>
      <c r="BJ80" s="41"/>
      <c r="BK80" s="41"/>
      <c r="BL80" s="41"/>
      <c r="BM80" s="41"/>
      <c r="BN80" s="41"/>
    </row>
    <row r="81" spans="1:66" ht="13.5">
      <c r="A81" s="40"/>
      <c r="BJ81" s="41"/>
      <c r="BK81" s="41"/>
      <c r="BL81" s="41"/>
      <c r="BM81" s="41"/>
      <c r="BN81" s="41"/>
    </row>
    <row r="82" spans="1:66" ht="13.5">
      <c r="A82" s="40"/>
      <c r="BJ82" s="41"/>
      <c r="BK82" s="41"/>
      <c r="BL82" s="41"/>
      <c r="BM82" s="41"/>
      <c r="BN82" s="41"/>
    </row>
    <row r="83" spans="1:66" ht="13.5">
      <c r="A83" s="40"/>
      <c r="BJ83" s="41"/>
      <c r="BK83" s="41"/>
      <c r="BL83" s="41"/>
      <c r="BM83" s="41"/>
      <c r="BN83" s="41"/>
    </row>
    <row r="84" spans="1:66" ht="13.5">
      <c r="A84" s="40"/>
      <c r="BJ84" s="41"/>
      <c r="BK84" s="41"/>
      <c r="BL84" s="41"/>
      <c r="BM84" s="41"/>
      <c r="BN84" s="41"/>
    </row>
    <row r="85" spans="1:66" ht="13.5">
      <c r="A85" s="40"/>
      <c r="BJ85" s="41"/>
      <c r="BK85" s="41"/>
      <c r="BL85" s="41"/>
      <c r="BM85" s="41"/>
      <c r="BN85" s="41"/>
    </row>
    <row r="86" spans="1:66" ht="13.5">
      <c r="A86" s="40"/>
      <c r="BJ86" s="41"/>
      <c r="BK86" s="41"/>
      <c r="BL86" s="41"/>
      <c r="BM86" s="41"/>
      <c r="BN86" s="41"/>
    </row>
    <row r="87" spans="1:66" ht="13.5">
      <c r="A87" s="40"/>
      <c r="BJ87" s="41"/>
      <c r="BK87" s="41"/>
      <c r="BL87" s="41"/>
      <c r="BM87" s="41"/>
      <c r="BN87" s="41"/>
    </row>
    <row r="88" ht="13.5">
      <c r="A88" s="40"/>
    </row>
    <row r="89" ht="13.5">
      <c r="A89" s="40"/>
    </row>
    <row r="90" ht="13.5">
      <c r="A90" s="40"/>
    </row>
    <row r="91" ht="13.5">
      <c r="A91" s="40"/>
    </row>
    <row r="92" ht="13.5">
      <c r="A92" s="40"/>
    </row>
  </sheetData>
  <sheetProtection/>
  <printOptions/>
  <pageMargins left="0.5" right="0.5" top="0.5" bottom="0.5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I6" sqref="I6"/>
    </sheetView>
  </sheetViews>
  <sheetFormatPr defaultColWidth="8.6640625" defaultRowHeight="15"/>
  <cols>
    <col min="1" max="7" width="6.6640625" style="44" customWidth="1"/>
    <col min="8" max="60" width="2.6640625" style="44" customWidth="1"/>
    <col min="61" max="61" width="5.6640625" style="44" customWidth="1"/>
    <col min="62" max="65" width="4.6640625" style="44" customWidth="1"/>
    <col min="66" max="112" width="6.6640625" style="44" customWidth="1"/>
    <col min="113" max="256" width="9.6640625" style="44" customWidth="1"/>
  </cols>
  <sheetData>
    <row r="1" spans="1:72" ht="13.5">
      <c r="A1" s="45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</row>
    <row r="2" spans="1:72" ht="13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</row>
    <row r="3" spans="1:72" ht="255">
      <c r="A3" s="46"/>
      <c r="B3" s="46"/>
      <c r="C3" s="46"/>
      <c r="D3" s="46"/>
      <c r="E3" s="46"/>
      <c r="F3" s="46"/>
      <c r="G3" s="46"/>
      <c r="H3" s="47" t="s">
        <v>2</v>
      </c>
      <c r="I3" s="47" t="s">
        <v>3</v>
      </c>
      <c r="J3" s="47" t="s">
        <v>4</v>
      </c>
      <c r="K3" s="47" t="s">
        <v>5</v>
      </c>
      <c r="L3" s="47" t="s">
        <v>6</v>
      </c>
      <c r="M3" s="47" t="s">
        <v>7</v>
      </c>
      <c r="N3" s="47"/>
      <c r="O3" s="47"/>
      <c r="P3" s="47" t="s">
        <v>9</v>
      </c>
      <c r="Q3" s="47" t="s">
        <v>10</v>
      </c>
      <c r="R3" s="47" t="s">
        <v>11</v>
      </c>
      <c r="S3" s="47" t="s">
        <v>12</v>
      </c>
      <c r="T3" s="47"/>
      <c r="U3" s="47"/>
      <c r="V3" s="47" t="s">
        <v>13</v>
      </c>
      <c r="W3" s="47" t="s">
        <v>14</v>
      </c>
      <c r="X3" s="47" t="s">
        <v>15</v>
      </c>
      <c r="Y3" s="47" t="s">
        <v>16</v>
      </c>
      <c r="Z3" s="47" t="s">
        <v>17</v>
      </c>
      <c r="AA3" s="47" t="s">
        <v>18</v>
      </c>
      <c r="AB3" s="47" t="s">
        <v>19</v>
      </c>
      <c r="AC3" s="47" t="s">
        <v>20</v>
      </c>
      <c r="AD3" s="47" t="s">
        <v>21</v>
      </c>
      <c r="AE3" s="47" t="s">
        <v>22</v>
      </c>
      <c r="AF3" s="47"/>
      <c r="AG3" s="47"/>
      <c r="AH3" s="47" t="s">
        <v>23</v>
      </c>
      <c r="AI3" s="47" t="s">
        <v>24</v>
      </c>
      <c r="AJ3" s="47" t="s">
        <v>25</v>
      </c>
      <c r="AK3" s="47" t="s">
        <v>26</v>
      </c>
      <c r="AL3" s="47" t="s">
        <v>27</v>
      </c>
      <c r="AM3" s="47"/>
      <c r="AN3" s="47"/>
      <c r="AO3" s="47" t="s">
        <v>28</v>
      </c>
      <c r="AP3" s="47" t="s">
        <v>29</v>
      </c>
      <c r="AQ3" s="47" t="s">
        <v>30</v>
      </c>
      <c r="AR3" s="47" t="s">
        <v>31</v>
      </c>
      <c r="AS3" s="47" t="s">
        <v>32</v>
      </c>
      <c r="AT3" s="47" t="s">
        <v>33</v>
      </c>
      <c r="AU3" s="47" t="s">
        <v>34</v>
      </c>
      <c r="AV3" s="47"/>
      <c r="AW3" s="47"/>
      <c r="AX3" s="47" t="s">
        <v>35</v>
      </c>
      <c r="AY3" s="47" t="s">
        <v>36</v>
      </c>
      <c r="AZ3" s="47" t="s">
        <v>37</v>
      </c>
      <c r="BA3" s="47" t="s">
        <v>38</v>
      </c>
      <c r="BB3" s="47" t="s">
        <v>39</v>
      </c>
      <c r="BC3" s="47" t="s">
        <v>40</v>
      </c>
      <c r="BD3" s="47" t="s">
        <v>41</v>
      </c>
      <c r="BE3" s="47" t="s">
        <v>42</v>
      </c>
      <c r="BF3" s="47" t="s">
        <v>43</v>
      </c>
      <c r="BG3" s="48"/>
      <c r="BH3" s="48"/>
      <c r="BI3" s="48"/>
      <c r="BJ3" s="48" t="s">
        <v>114</v>
      </c>
      <c r="BK3" s="48" t="s">
        <v>115</v>
      </c>
      <c r="BL3" s="48" t="s">
        <v>116</v>
      </c>
      <c r="BM3" s="48"/>
      <c r="BN3" s="48"/>
      <c r="BO3" s="48"/>
      <c r="BP3" s="48"/>
      <c r="BQ3" s="48"/>
      <c r="BR3" s="48"/>
      <c r="BS3" s="48"/>
      <c r="BT3" s="48"/>
    </row>
    <row r="4" spans="1:72" ht="13.5">
      <c r="A4" s="45" t="str">
        <f>'Score sheet'!$A$14</f>
        <v>Social inclusion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 t="str">
        <f>$A$4</f>
        <v>Social inclusion</v>
      </c>
      <c r="BO4" s="46"/>
      <c r="BP4" s="46"/>
      <c r="BQ4" s="46"/>
      <c r="BR4" s="46"/>
      <c r="BS4" s="46"/>
      <c r="BT4" s="46"/>
    </row>
    <row r="5" spans="1:72" ht="13.5">
      <c r="A5" s="45" t="str">
        <f>'Score sheet'!$A$15</f>
        <v>Meet growing energy demands in developed world</v>
      </c>
      <c r="B5" s="46"/>
      <c r="C5" s="46"/>
      <c r="D5" s="46"/>
      <c r="E5" s="46"/>
      <c r="F5" s="46"/>
      <c r="G5" s="46"/>
      <c r="H5" s="46"/>
      <c r="I5" s="46">
        <v>0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>
        <f>SUM(H5:BI5)</f>
        <v>0</v>
      </c>
      <c r="BK5" s="46">
        <f>RANK($BJ$5,BJ$4:BJ$61)</f>
        <v>1</v>
      </c>
      <c r="BL5" s="46"/>
      <c r="BM5" s="46"/>
      <c r="BN5" s="46" t="str">
        <f>$A$5</f>
        <v>Meet growing energy demands in developed world</v>
      </c>
      <c r="BO5" s="46"/>
      <c r="BP5" s="46"/>
      <c r="BQ5" s="46"/>
      <c r="BR5" s="46"/>
      <c r="BS5" s="46"/>
      <c r="BT5" s="46"/>
    </row>
    <row r="6" spans="1:72" ht="13.5">
      <c r="A6" s="45" t="str">
        <f>'Score sheet'!$A$16</f>
        <v>Meet growing energy demands in developing world</v>
      </c>
      <c r="B6" s="46"/>
      <c r="C6" s="46"/>
      <c r="D6" s="46"/>
      <c r="E6" s="46"/>
      <c r="F6" s="46"/>
      <c r="G6" s="46"/>
      <c r="H6" s="46"/>
      <c r="I6" s="46"/>
      <c r="J6" s="46">
        <v>0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>
        <f>SUM(H6:BI6)</f>
        <v>0</v>
      </c>
      <c r="BK6" s="46">
        <f>RANK($BJ$6,BJ$4:BJ$61)</f>
        <v>1</v>
      </c>
      <c r="BL6" s="46"/>
      <c r="BM6" s="46"/>
      <c r="BN6" s="46" t="str">
        <f>$A$6</f>
        <v>Meet growing energy demands in developing world</v>
      </c>
      <c r="BO6" s="46"/>
      <c r="BP6" s="46"/>
      <c r="BQ6" s="46"/>
      <c r="BR6" s="46"/>
      <c r="BS6" s="46"/>
      <c r="BT6" s="46"/>
    </row>
    <row r="7" spans="1:72" ht="13.5">
      <c r="A7" s="45" t="str">
        <f>'Score sheet'!$A$17</f>
        <v>Development of energy infrastructure in developed world </v>
      </c>
      <c r="B7" s="46"/>
      <c r="C7" s="46"/>
      <c r="D7" s="46"/>
      <c r="E7" s="46"/>
      <c r="F7" s="46"/>
      <c r="G7" s="46"/>
      <c r="H7" s="46"/>
      <c r="I7" s="46"/>
      <c r="J7" s="46"/>
      <c r="K7" s="46">
        <v>0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>
        <f>SUM(H7:BI7)</f>
        <v>0</v>
      </c>
      <c r="BK7" s="46">
        <f>RANK($BJ$7,BJ$4:BJ$61)</f>
        <v>1</v>
      </c>
      <c r="BL7" s="46"/>
      <c r="BM7" s="46"/>
      <c r="BN7" s="46" t="str">
        <f>$A$7</f>
        <v>Development of energy infrastructure in developed world </v>
      </c>
      <c r="BO7" s="46"/>
      <c r="BP7" s="46"/>
      <c r="BQ7" s="46"/>
      <c r="BR7" s="46"/>
      <c r="BS7" s="46"/>
      <c r="BT7" s="46"/>
    </row>
    <row r="8" spans="1:72" ht="13.5">
      <c r="A8" s="45" t="str">
        <f>'Score sheet'!$A$18</f>
        <v>Development of general infrastructure in developing world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>
        <v>0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>
        <f>SUM(H8:BI8)</f>
        <v>0</v>
      </c>
      <c r="BK8" s="46">
        <f>RANK($BJ$8,BJ$4:BJ$61)</f>
        <v>1</v>
      </c>
      <c r="BL8" s="46"/>
      <c r="BM8" s="46"/>
      <c r="BN8" s="46" t="str">
        <f>$A$8</f>
        <v>Development of general infrastructure in developing world</v>
      </c>
      <c r="BO8" s="46"/>
      <c r="BP8" s="46"/>
      <c r="BQ8" s="46"/>
      <c r="BR8" s="46"/>
      <c r="BS8" s="46"/>
      <c r="BT8" s="46"/>
    </row>
    <row r="9" spans="1:72" ht="13.5">
      <c r="A9" s="45" t="str">
        <f>'Score sheet'!$A$19</f>
        <v>Accessability of technology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>
        <v>0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>
        <f>SUM(H9:BI9)</f>
        <v>0</v>
      </c>
      <c r="BK9" s="46">
        <f>RANK($BJ$9,BJ$4:BJ$61)</f>
        <v>1</v>
      </c>
      <c r="BL9" s="46"/>
      <c r="BM9" s="46"/>
      <c r="BN9" s="46" t="str">
        <f>$A$9</f>
        <v>Accessability of technology</v>
      </c>
      <c r="BO9" s="46"/>
      <c r="BP9" s="46"/>
      <c r="BQ9" s="46"/>
      <c r="BR9" s="46"/>
      <c r="BS9" s="46"/>
      <c r="BT9" s="46"/>
    </row>
    <row r="10" spans="1:72" ht="13.5">
      <c r="A10" s="45">
        <f>'Score sheet'!$A$20</f>
        <v>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>
        <f>SUM(H10:BI10)</f>
        <v>0</v>
      </c>
      <c r="BK10" s="46">
        <f>RANK($BJ$10,BJ$4:BJ$61)</f>
        <v>1</v>
      </c>
      <c r="BL10" s="46"/>
      <c r="BM10" s="46"/>
      <c r="BN10" s="46">
        <f>$A$10</f>
        <v>0</v>
      </c>
      <c r="BO10" s="46"/>
      <c r="BP10" s="46"/>
      <c r="BQ10" s="46"/>
      <c r="BR10" s="46"/>
      <c r="BS10" s="46"/>
      <c r="BT10" s="46"/>
    </row>
    <row r="11" spans="1:72" ht="13.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</row>
    <row r="12" spans="1:72" ht="13.5">
      <c r="A12" s="45" t="str">
        <f>'Score sheet'!$A$22</f>
        <v>Economic development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 t="str">
        <f>$A$12</f>
        <v>Economic development</v>
      </c>
      <c r="BO12" s="46"/>
      <c r="BP12" s="46"/>
      <c r="BQ12" s="46"/>
      <c r="BR12" s="46"/>
      <c r="BS12" s="46"/>
      <c r="BT12" s="46"/>
    </row>
    <row r="13" spans="1:72" ht="13.5">
      <c r="A13" s="45" t="str">
        <f>'Score sheet'!$A$23</f>
        <v>Affordability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Q13" s="46">
        <v>0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>
        <f>SUM(H13:BI13)</f>
        <v>0</v>
      </c>
      <c r="BK13" s="46">
        <f>RANK($BJ$13,BJ$4:BJ$61)</f>
        <v>1</v>
      </c>
      <c r="BL13" s="46"/>
      <c r="BM13" s="46"/>
      <c r="BN13" s="46" t="str">
        <f>$A$13</f>
        <v>Affordability</v>
      </c>
      <c r="BO13" s="46"/>
      <c r="BP13" s="46"/>
      <c r="BQ13" s="46"/>
      <c r="BR13" s="46"/>
      <c r="BS13" s="46"/>
      <c r="BT13" s="46"/>
    </row>
    <row r="14" spans="1:72" ht="13.5">
      <c r="A14" s="45" t="str">
        <f>'Score sheet'!$A$24</f>
        <v>Return on investment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>
        <f>SUM(H14:BI14)</f>
        <v>0</v>
      </c>
      <c r="BK14" s="46">
        <f>RANK($BJ$14,BJ$4:BJ$61)</f>
        <v>1</v>
      </c>
      <c r="BL14" s="46"/>
      <c r="BM14" s="46"/>
      <c r="BN14" s="46" t="str">
        <f>$A$14</f>
        <v>Return on investment</v>
      </c>
      <c r="BO14" s="46"/>
      <c r="BP14" s="46"/>
      <c r="BQ14" s="46"/>
      <c r="BR14" s="46"/>
      <c r="BS14" s="46"/>
      <c r="BT14" s="46"/>
    </row>
    <row r="15" spans="1:72" ht="13.5">
      <c r="A15" s="45" t="str">
        <f>'Score sheet'!$A$25</f>
        <v>Risk of increased costs or loss of income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>
        <v>0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>
        <f>SUM(H15:BI15)</f>
        <v>0</v>
      </c>
      <c r="BK15" s="46">
        <f>RANK($BJ$15,BJ$4:BJ$61)</f>
        <v>1</v>
      </c>
      <c r="BL15" s="46"/>
      <c r="BM15" s="46"/>
      <c r="BN15" s="46" t="str">
        <f>$A$15</f>
        <v>Risk of increased costs or loss of income</v>
      </c>
      <c r="BO15" s="46"/>
      <c r="BP15" s="46"/>
      <c r="BQ15" s="46"/>
      <c r="BR15" s="46"/>
      <c r="BS15" s="46"/>
      <c r="BT15" s="46"/>
    </row>
    <row r="16" spans="1:72" ht="13.5">
      <c r="A16" s="45">
        <f>'Score sheet'!$A$26</f>
        <v>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>
        <f>SUM(H16:BI16)</f>
        <v>0</v>
      </c>
      <c r="BK16" s="46">
        <f>RANK($BJ$16,BJ$4:BJ$61)</f>
        <v>1</v>
      </c>
      <c r="BL16" s="46"/>
      <c r="BM16" s="46"/>
      <c r="BN16" s="46">
        <f>$A$16</f>
        <v>0</v>
      </c>
      <c r="BO16" s="46"/>
      <c r="BP16" s="46"/>
      <c r="BQ16" s="46"/>
      <c r="BR16" s="46"/>
      <c r="BS16" s="46"/>
      <c r="BT16" s="46"/>
    </row>
    <row r="17" spans="1:72" ht="13.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</row>
    <row r="18" spans="1:72" ht="13.5">
      <c r="A18" s="45" t="str">
        <f>'Score sheet'!$A$28</f>
        <v>Resource use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 t="str">
        <f>$A$18</f>
        <v>Resource use</v>
      </c>
      <c r="BO18" s="46"/>
      <c r="BP18" s="46"/>
      <c r="BQ18" s="46"/>
      <c r="BR18" s="46"/>
      <c r="BS18" s="46"/>
      <c r="BT18" s="46"/>
    </row>
    <row r="19" spans="1:72" ht="13.5">
      <c r="A19" s="45" t="str">
        <f>'Score sheet'!$A$29</f>
        <v>Depletion of non-renewable energy sources 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W19" s="46">
        <v>0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>
        <f>SUM(H19:BI19)</f>
        <v>0</v>
      </c>
      <c r="BK19" s="46">
        <f>RANK($BJ$19,BJ$4:BJ$61)</f>
        <v>1</v>
      </c>
      <c r="BL19" s="46"/>
      <c r="BM19" s="46"/>
      <c r="BN19" s="46" t="str">
        <f>$A$19</f>
        <v>Depletion of non-renewable energy sources </v>
      </c>
      <c r="BO19" s="46"/>
      <c r="BP19" s="46"/>
      <c r="BQ19" s="46"/>
      <c r="BR19" s="46"/>
      <c r="BS19" s="46"/>
      <c r="BT19" s="46"/>
    </row>
    <row r="20" spans="1:72" ht="13.5">
      <c r="A20" s="45" t="str">
        <f>'Score sheet'!$A$36</f>
        <v>Use of limited renewable resources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W20" s="46"/>
      <c r="X20" s="46">
        <v>0</v>
      </c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>
        <f>SUM(H20:BI20)</f>
        <v>0</v>
      </c>
      <c r="BK20" s="46">
        <f>RANK($BJ$20,BJ$4:BJ$61)</f>
        <v>1</v>
      </c>
      <c r="BL20" s="46"/>
      <c r="BM20" s="46"/>
      <c r="BN20" s="46" t="str">
        <f>$A$20</f>
        <v>Use of limited renewable resources</v>
      </c>
      <c r="BO20" s="46"/>
      <c r="BP20" s="46"/>
      <c r="BQ20" s="46"/>
      <c r="BR20" s="46"/>
      <c r="BS20" s="46"/>
      <c r="BT20" s="46"/>
    </row>
    <row r="21" spans="1:72" ht="13.5">
      <c r="A21" s="45" t="str">
        <f>'Score sheet'!$A$43</f>
        <v>Depletion of material stocks 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>
        <v>0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>
        <f>SUM(H21:BI21)</f>
        <v>0</v>
      </c>
      <c r="BK21" s="46">
        <f>RANK($BJ$21,BJ$4:BJ$61)</f>
        <v>1</v>
      </c>
      <c r="BL21" s="46"/>
      <c r="BM21" s="46"/>
      <c r="BN21" s="46" t="str">
        <f>$A$21</f>
        <v>Depletion of material stocks </v>
      </c>
      <c r="BO21" s="46"/>
      <c r="BP21" s="46"/>
      <c r="BQ21" s="46"/>
      <c r="BR21" s="46"/>
      <c r="BS21" s="46"/>
      <c r="BT21" s="46"/>
    </row>
    <row r="22" spans="1:72" ht="13.5">
      <c r="A22" s="45" t="str">
        <f>'Score sheet'!$A$45</f>
        <v>Provision of drinking water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>
        <v>0</v>
      </c>
      <c r="AA22" s="46"/>
      <c r="AB22" s="46"/>
      <c r="AC22" s="46"/>
      <c r="AD22" s="46"/>
      <c r="AE22" s="46"/>
      <c r="AF22" s="46"/>
      <c r="AG22" s="46"/>
      <c r="AH22" s="46"/>
      <c r="AI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>
        <f>SUM(H22:BI22)</f>
        <v>0</v>
      </c>
      <c r="BK22" s="46">
        <f>RANK($BJ$22,BJ$4:BJ$61)</f>
        <v>1</v>
      </c>
      <c r="BL22" s="46"/>
      <c r="BM22" s="46"/>
      <c r="BN22" s="46" t="str">
        <f>$A$22</f>
        <v>Provision of drinking water</v>
      </c>
      <c r="BO22" s="46"/>
      <c r="BP22" s="46"/>
      <c r="BQ22" s="46"/>
      <c r="BR22" s="46"/>
      <c r="BS22" s="46"/>
      <c r="BT22" s="46"/>
    </row>
    <row r="23" spans="1:72" ht="13.5">
      <c r="A23" s="45" t="str">
        <f>'Score sheet'!$A$46</f>
        <v>Provision of sewerage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>
        <v>0</v>
      </c>
      <c r="AB23" s="46"/>
      <c r="AC23" s="46"/>
      <c r="AD23" s="46"/>
      <c r="AE23" s="46"/>
      <c r="AF23" s="46"/>
      <c r="AG23" s="46"/>
      <c r="AH23" s="46"/>
      <c r="AI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>
        <f>SUM(H23:BI23)</f>
        <v>0</v>
      </c>
      <c r="BK23" s="46">
        <f>RANK($BJ$23,BJ$4:BJ$61)</f>
        <v>1</v>
      </c>
      <c r="BL23" s="46"/>
      <c r="BM23" s="46"/>
      <c r="BN23" s="46" t="str">
        <f>$A$23</f>
        <v>Provision of sewerage</v>
      </c>
      <c r="BO23" s="46"/>
      <c r="BP23" s="46"/>
      <c r="BQ23" s="46"/>
      <c r="BR23" s="46"/>
      <c r="BS23" s="46"/>
      <c r="BT23" s="46"/>
    </row>
    <row r="24" spans="1:72" ht="13.5">
      <c r="A24" s="45" t="str">
        <f>'Score sheet'!$A$47</f>
        <v>Land use effect on urban development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>
        <v>0</v>
      </c>
      <c r="AC24" s="46"/>
      <c r="AD24" s="46"/>
      <c r="AE24" s="46"/>
      <c r="AF24" s="46"/>
      <c r="AG24" s="46"/>
      <c r="AH24" s="46"/>
      <c r="AI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>
        <f>SUM(H24:BI24)</f>
        <v>0</v>
      </c>
      <c r="BK24" s="46">
        <f>RANK($BJ$24,BJ$4:BJ$61)</f>
        <v>1</v>
      </c>
      <c r="BL24" s="46"/>
      <c r="BM24" s="46"/>
      <c r="BN24" s="46" t="str">
        <f>$A$24</f>
        <v>Land use effect on urban development</v>
      </c>
      <c r="BO24" s="46"/>
      <c r="BP24" s="46"/>
      <c r="BQ24" s="46"/>
      <c r="BR24" s="46"/>
      <c r="BS24" s="46"/>
      <c r="BT24" s="46"/>
    </row>
    <row r="25" spans="1:72" ht="13.5">
      <c r="A25" s="45" t="str">
        <f>'Score sheet'!$A$48</f>
        <v>Land use effect on agriculture or forestry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>
        <v>0</v>
      </c>
      <c r="AD25" s="46"/>
      <c r="AE25" s="46"/>
      <c r="AF25" s="46"/>
      <c r="AG25" s="46"/>
      <c r="AH25" s="46"/>
      <c r="AI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>
        <f>SUM(H25:BI25)</f>
        <v>0</v>
      </c>
      <c r="BK25" s="46">
        <f>RANK($BJ$25,BJ$4:BJ$61)</f>
        <v>1</v>
      </c>
      <c r="BL25" s="46"/>
      <c r="BM25" s="46"/>
      <c r="BN25" s="46" t="str">
        <f>$A$25</f>
        <v>Land use effect on agriculture or forestry</v>
      </c>
      <c r="BO25" s="46"/>
      <c r="BP25" s="46"/>
      <c r="BQ25" s="46"/>
      <c r="BR25" s="46"/>
      <c r="BS25" s="46"/>
      <c r="BT25" s="46"/>
    </row>
    <row r="26" spans="1:72" ht="13.5">
      <c r="A26" s="45" t="str">
        <f>'Score sheet'!$A$49</f>
        <v>Water use effect on agriculture and aquaculture 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>
        <v>0</v>
      </c>
      <c r="AE26" s="46"/>
      <c r="AF26" s="46"/>
      <c r="AG26" s="46"/>
      <c r="AH26" s="46"/>
      <c r="AI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>
        <f>SUM(H26:BI26)</f>
        <v>0</v>
      </c>
      <c r="BK26" s="46">
        <f>RANK($BJ$26,BJ$4:BJ$61)</f>
        <v>1</v>
      </c>
      <c r="BL26" s="46"/>
      <c r="BM26" s="46"/>
      <c r="BN26" s="46" t="str">
        <f>$A$26</f>
        <v>Water use effect on agriculture and aquaculture </v>
      </c>
      <c r="BO26" s="46"/>
      <c r="BP26" s="46"/>
      <c r="BQ26" s="46"/>
      <c r="BR26" s="46"/>
      <c r="BS26" s="46"/>
      <c r="BT26" s="46"/>
    </row>
    <row r="27" spans="1:72" ht="13.5">
      <c r="A27" s="45" t="str">
        <f>'Score sheet'!$A$50</f>
        <v>Land &amp; water use effect on recreation &amp; tourism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>
        <v>0</v>
      </c>
      <c r="AF27" s="46"/>
      <c r="AG27" s="46"/>
      <c r="AH27" s="46"/>
      <c r="AI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>
        <f>SUM(H27:BI27)</f>
        <v>0</v>
      </c>
      <c r="BK27" s="46">
        <f>RANK($BJ$27,BJ$4:BJ$61)</f>
        <v>1</v>
      </c>
      <c r="BL27" s="46"/>
      <c r="BM27" s="46"/>
      <c r="BN27" s="46" t="str">
        <f>$A$27</f>
        <v>Land &amp; water use effect on recreation &amp; tourism</v>
      </c>
      <c r="BO27" s="46"/>
      <c r="BP27" s="46"/>
      <c r="BQ27" s="46"/>
      <c r="BR27" s="46"/>
      <c r="BS27" s="46"/>
      <c r="BT27" s="46"/>
    </row>
    <row r="28" spans="1:72" ht="13.5">
      <c r="A28" s="45">
        <f>'Score sheet'!$A$51</f>
        <v>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>
        <f>SUM(H28:BI28)</f>
        <v>0</v>
      </c>
      <c r="BK28" s="46">
        <f>RANK($BJ$28,BJ$4:BJ$61)</f>
        <v>1</v>
      </c>
      <c r="BL28" s="46"/>
      <c r="BM28" s="46"/>
      <c r="BN28" s="46">
        <f>$A$28</f>
        <v>0</v>
      </c>
      <c r="BO28" s="46"/>
      <c r="BP28" s="46"/>
      <c r="BQ28" s="46"/>
      <c r="BR28" s="46"/>
      <c r="BS28" s="46"/>
      <c r="BT28" s="46"/>
    </row>
    <row r="29" spans="1:72" ht="13.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</row>
    <row r="30" spans="1:72" ht="13.5">
      <c r="A30" s="45" t="str">
        <f>'Score sheet'!$A$53</f>
        <v>Transport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 t="str">
        <f>$A$30</f>
        <v>Transport</v>
      </c>
      <c r="BO30" s="46"/>
      <c r="BP30" s="46"/>
      <c r="BQ30" s="46"/>
      <c r="BR30" s="46"/>
      <c r="BS30" s="46"/>
      <c r="BT30" s="46"/>
    </row>
    <row r="31" spans="1:72" ht="13.5">
      <c r="A31" s="45" t="str">
        <f>'Score sheet'!$A$54</f>
        <v>Depletion of fuel stocks &amp; impacts of transport fuel processing 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>
        <v>0</v>
      </c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>
        <f>SUM(H31:BI31)</f>
        <v>0</v>
      </c>
      <c r="BK31" s="46">
        <f>RANK($BJ$31,BJ$4:BJ$61)</f>
        <v>1</v>
      </c>
      <c r="BL31" s="46"/>
      <c r="BM31" s="46"/>
      <c r="BN31" s="46" t="str">
        <f>$A$31</f>
        <v>Depletion of fuel stocks &amp; impacts of transport fuel processing </v>
      </c>
      <c r="BO31" s="46"/>
      <c r="BP31" s="46"/>
      <c r="BQ31" s="46"/>
      <c r="BR31" s="46"/>
      <c r="BS31" s="46"/>
      <c r="BT31" s="46"/>
    </row>
    <row r="32" spans="1:72" ht="13.5">
      <c r="A32" s="45" t="str">
        <f>'Score sheet'!$A$55</f>
        <v>Global warming emissions arising from transport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>
        <v>0</v>
      </c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>
        <f>SUM(H32:BI32)</f>
        <v>0</v>
      </c>
      <c r="BK32" s="46">
        <f>RANK($BJ$32,BJ$4:BJ$61)</f>
        <v>1</v>
      </c>
      <c r="BL32" s="46"/>
      <c r="BM32" s="46"/>
      <c r="BN32" s="46" t="str">
        <f>$A$32</f>
        <v>Global warming emissions arising from transport</v>
      </c>
      <c r="BO32" s="46"/>
      <c r="BP32" s="46"/>
      <c r="BQ32" s="46"/>
      <c r="BR32" s="46"/>
      <c r="BS32" s="46"/>
      <c r="BT32" s="46"/>
    </row>
    <row r="33" spans="1:72" ht="13.5">
      <c r="A33" s="45" t="str">
        <f>'Score sheet'!$A$56</f>
        <v>Local health effects and disturbance arising from transport 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K33" s="46">
        <v>0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>
        <f>SUM(H33:BI33)</f>
        <v>0</v>
      </c>
      <c r="BK33" s="46">
        <f>RANK($BJ$33,BJ$4:BJ$61)</f>
        <v>1</v>
      </c>
      <c r="BL33" s="46"/>
      <c r="BM33" s="46"/>
      <c r="BN33" s="46" t="str">
        <f>$A$33</f>
        <v>Local health effects and disturbance arising from transport </v>
      </c>
      <c r="BO33" s="46"/>
      <c r="BP33" s="46"/>
      <c r="BQ33" s="46"/>
      <c r="BR33" s="46"/>
      <c r="BS33" s="46"/>
      <c r="BT33" s="46"/>
    </row>
    <row r="34" spans="1:72" ht="13.5">
      <c r="A34" s="45" t="str">
        <f>'Score sheet'!$A$57</f>
        <v>Land use, materials use &amp; waste arising from road construction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K34" s="46"/>
      <c r="AL34" s="46">
        <v>0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>
        <f>SUM(H34:BI34)</f>
        <v>0</v>
      </c>
      <c r="BK34" s="46">
        <f>RANK($BJ$34,BJ$4:BJ$61)</f>
        <v>1</v>
      </c>
      <c r="BL34" s="46"/>
      <c r="BM34" s="46"/>
      <c r="BN34" s="46" t="str">
        <f>$A$34</f>
        <v>Land use, materials use &amp; waste arising from road construction</v>
      </c>
      <c r="BO34" s="46"/>
      <c r="BP34" s="46"/>
      <c r="BQ34" s="46"/>
      <c r="BR34" s="46"/>
      <c r="BS34" s="46"/>
      <c r="BT34" s="46"/>
    </row>
    <row r="35" spans="1:72" ht="13.5">
      <c r="A35" s="45">
        <f>'Score sheet'!$A$58</f>
        <v>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>
        <f>SUM(H35:BI35)</f>
        <v>0</v>
      </c>
      <c r="BK35" s="46">
        <f>RANK($BJ$35,BJ$4:BJ$61)</f>
        <v>1</v>
      </c>
      <c r="BL35" s="46"/>
      <c r="BM35" s="46"/>
      <c r="BN35" s="46">
        <f>$A$35</f>
        <v>0</v>
      </c>
      <c r="BO35" s="46"/>
      <c r="BP35" s="46"/>
      <c r="BQ35" s="46"/>
      <c r="BR35" s="46"/>
      <c r="BS35" s="46"/>
      <c r="BT35" s="46"/>
    </row>
    <row r="36" spans="1:72" ht="13.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</row>
    <row r="37" spans="1:72" ht="13.5">
      <c r="A37" s="45" t="str">
        <f>'Score sheet'!$A$60</f>
        <v>Ecological protection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 t="str">
        <f>$A$37</f>
        <v>Ecological protection</v>
      </c>
      <c r="BO37" s="46"/>
      <c r="BP37" s="46"/>
      <c r="BQ37" s="46"/>
      <c r="BR37" s="46"/>
      <c r="BS37" s="46"/>
      <c r="BT37" s="46"/>
    </row>
    <row r="38" spans="1:72" ht="13.5">
      <c r="A38" s="45" t="str">
        <f>'Score sheet'!$A$61</f>
        <v>Global warming emissions from use of fuels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K38" s="46"/>
      <c r="AL38" s="46"/>
      <c r="AM38" s="46"/>
      <c r="AN38" s="46"/>
      <c r="AO38" s="46"/>
      <c r="AP38" s="46">
        <v>0</v>
      </c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>
        <f>SUM(H38:BI38)</f>
        <v>0</v>
      </c>
      <c r="BK38" s="46">
        <f>RANK($BJ$38,BJ$4:BJ$61)</f>
        <v>1</v>
      </c>
      <c r="BL38" s="46"/>
      <c r="BM38" s="46"/>
      <c r="BN38" s="46" t="str">
        <f>$A$38</f>
        <v>Global warming emissions from use of fuels</v>
      </c>
      <c r="BO38" s="46"/>
      <c r="BP38" s="46"/>
      <c r="BQ38" s="46"/>
      <c r="BR38" s="46"/>
      <c r="BS38" s="46"/>
      <c r="BT38" s="46"/>
    </row>
    <row r="39" spans="1:72" ht="13.5">
      <c r="A39" s="45" t="str">
        <f>'Score sheet'!$A$74</f>
        <v>Global warming emissions from construction activities 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>
        <v>0</v>
      </c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>
        <f>SUM(H39:BI39)</f>
        <v>0</v>
      </c>
      <c r="BK39" s="46">
        <f>RANK($BJ$39,BJ$4:BJ$61)</f>
        <v>1</v>
      </c>
      <c r="BL39" s="46"/>
      <c r="BM39" s="46"/>
      <c r="BN39" s="46" t="str">
        <f>$A$39</f>
        <v>Global warming emissions from construction activities </v>
      </c>
      <c r="BO39" s="46"/>
      <c r="BP39" s="46"/>
      <c r="BQ39" s="46"/>
      <c r="BR39" s="46"/>
      <c r="BS39" s="46"/>
      <c r="BT39" s="46"/>
    </row>
    <row r="40" spans="1:66" ht="13.5">
      <c r="A40" s="45" t="str">
        <f>'Score sheet'!$A$75</f>
        <v>Hazard to biological life cycles or ecosystems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>
        <v>0</v>
      </c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>
        <f>SUM(H40:BI40)</f>
        <v>0</v>
      </c>
      <c r="BK40" s="46">
        <f>RANK($BJ$40,BJ$4:BJ$61)</f>
        <v>1</v>
      </c>
      <c r="BL40" s="46"/>
      <c r="BM40" s="46"/>
      <c r="BN40" s="46" t="str">
        <f>$A$40</f>
        <v>Hazard to biological life cycles or ecosystems</v>
      </c>
    </row>
    <row r="41" spans="1:66" ht="13.5">
      <c r="A41" s="45" t="str">
        <f>'Score sheet'!$A$89</f>
        <v>Hazard to range of natural species or biodiversity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>
        <v>0</v>
      </c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>
        <f>SUM(H41:BI41)</f>
        <v>0</v>
      </c>
      <c r="BK41" s="46">
        <f>RANK($BJ$41,BJ$4:BJ$61)</f>
        <v>1</v>
      </c>
      <c r="BL41" s="46"/>
      <c r="BM41" s="46"/>
      <c r="BN41" s="46" t="str">
        <f>$A$41</f>
        <v>Hazard to range of natural species or biodiversity</v>
      </c>
    </row>
    <row r="42" spans="1:66" ht="13.5">
      <c r="A42" s="45" t="str">
        <f>'Score sheet'!$A$90</f>
        <v>Damage to wildlife habitats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>
        <v>0</v>
      </c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>
        <f>SUM(H42:BI42)</f>
        <v>0</v>
      </c>
      <c r="BK42" s="46">
        <f>RANK($BJ$42,BJ$4:BJ$61)</f>
        <v>1</v>
      </c>
      <c r="BL42" s="46"/>
      <c r="BM42" s="46"/>
      <c r="BN42" s="46" t="str">
        <f>$A$42</f>
        <v>Damage to wildlife habitats</v>
      </c>
    </row>
    <row r="43" spans="1:66" ht="13.5">
      <c r="A43" s="45" t="str">
        <f>'Score sheet'!$A$91</f>
        <v>Soil erosion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>
        <v>0</v>
      </c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>
        <f>SUM(H43:BI43)</f>
        <v>0</v>
      </c>
      <c r="BK43" s="46">
        <f>RANK($BJ$43,BJ$4:BJ$61)</f>
        <v>1</v>
      </c>
      <c r="BL43" s="46"/>
      <c r="BM43" s="46"/>
      <c r="BN43" s="46" t="str">
        <f>$A$43</f>
        <v>Soil erosion</v>
      </c>
    </row>
    <row r="44" spans="1:66" ht="13.5">
      <c r="A44" s="45">
        <f>'Score sheet'!$A$92</f>
        <v>0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>
        <f>SUM(H44:BI44)</f>
        <v>0</v>
      </c>
      <c r="BK44" s="46">
        <f>RANK($BJ$44,BJ$4:BJ$61)</f>
        <v>1</v>
      </c>
      <c r="BL44" s="46"/>
      <c r="BM44" s="46"/>
      <c r="BN44" s="46">
        <f>$A$44</f>
        <v>0</v>
      </c>
    </row>
    <row r="45" spans="1:66" ht="13.5">
      <c r="A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</row>
    <row r="46" spans="1:66" ht="13.5">
      <c r="A46" s="45" t="str">
        <f>'Score sheet'!$A$94</f>
        <v>Environmental protection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 t="str">
        <f>$A$46</f>
        <v>Environmental protection</v>
      </c>
    </row>
    <row r="47" spans="1:66" ht="13.5">
      <c r="A47" s="45" t="str">
        <f>'Score sheet'!$A$95</f>
        <v>Visual impact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>
        <v>0</v>
      </c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>
        <f>SUM(H47:BI47)</f>
        <v>0</v>
      </c>
      <c r="BK47" s="46">
        <f>RANK($BJ$47,BJ$4:BJ$61)</f>
        <v>1</v>
      </c>
      <c r="BL47" s="46"/>
      <c r="BM47" s="46"/>
      <c r="BN47" s="46" t="str">
        <f>$A$47</f>
        <v>Visual impact</v>
      </c>
    </row>
    <row r="48" spans="1:66" ht="13.5">
      <c r="A48" s="45" t="str">
        <f>'Score sheet'!$A$96</f>
        <v>Effect on built environment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>
        <v>0</v>
      </c>
      <c r="BA48" s="46"/>
      <c r="BB48" s="46"/>
      <c r="BC48" s="46"/>
      <c r="BD48" s="46"/>
      <c r="BE48" s="46"/>
      <c r="BF48" s="46"/>
      <c r="BG48" s="46"/>
      <c r="BH48" s="46"/>
      <c r="BI48" s="46"/>
      <c r="BJ48" s="46">
        <f>SUM(H48:BI48)</f>
        <v>0</v>
      </c>
      <c r="BK48" s="46">
        <f>RANK($BJ$48,BJ$4:BJ$61)</f>
        <v>1</v>
      </c>
      <c r="BL48" s="46"/>
      <c r="BM48" s="46"/>
      <c r="BN48" s="46" t="str">
        <f>$A$48</f>
        <v>Effect on built environment</v>
      </c>
    </row>
    <row r="49" spans="1:66" ht="13.5">
      <c r="A49" s="45" t="str">
        <f>'Score sheet'!$A$97</f>
        <v>Effect of extraction processes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>
        <v>0</v>
      </c>
      <c r="BB49" s="46"/>
      <c r="BC49" s="46"/>
      <c r="BD49" s="46"/>
      <c r="BE49" s="46"/>
      <c r="BF49" s="46"/>
      <c r="BG49" s="46"/>
      <c r="BH49" s="46"/>
      <c r="BI49" s="46"/>
      <c r="BJ49" s="46">
        <f>SUM(H49:BI49)</f>
        <v>0</v>
      </c>
      <c r="BK49" s="46">
        <f>RANK($BJ$49,BJ$4:BJ$61)</f>
        <v>1</v>
      </c>
      <c r="BL49" s="46"/>
      <c r="BM49" s="46"/>
      <c r="BN49" s="46" t="str">
        <f>$A$49</f>
        <v>Effect of extraction processes</v>
      </c>
    </row>
    <row r="50" spans="1:66" ht="13.5">
      <c r="A50" s="45" t="str">
        <f>'Score sheet'!$A$100</f>
        <v>Effect of disposal of wastes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>
        <v>0</v>
      </c>
      <c r="BC50" s="46"/>
      <c r="BD50" s="46"/>
      <c r="BE50" s="46"/>
      <c r="BF50" s="46"/>
      <c r="BG50" s="46"/>
      <c r="BH50" s="46"/>
      <c r="BI50" s="46"/>
      <c r="BJ50" s="46">
        <f>SUM(H50:BI50)</f>
        <v>0</v>
      </c>
      <c r="BK50" s="46">
        <f>RANK($BJ$50,BJ$4:BJ$61)</f>
        <v>1</v>
      </c>
      <c r="BL50" s="46"/>
      <c r="BM50" s="46"/>
      <c r="BN50" s="46" t="str">
        <f>$A$50</f>
        <v>Effect of disposal of wastes</v>
      </c>
    </row>
    <row r="51" spans="1:66" ht="13.5">
      <c r="A51" s="45" t="str">
        <f>'Score sheet'!$A$102</f>
        <v>Land &amp; ground water contamination hazards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>
        <v>0</v>
      </c>
      <c r="BD51" s="46"/>
      <c r="BE51" s="46"/>
      <c r="BF51" s="46"/>
      <c r="BG51" s="46"/>
      <c r="BH51" s="46"/>
      <c r="BI51" s="46"/>
      <c r="BJ51" s="46">
        <f>SUM(H51:BI51)</f>
        <v>0</v>
      </c>
      <c r="BK51" s="46">
        <f>RANK($BJ$51,BJ$4:BJ$61)</f>
        <v>1</v>
      </c>
      <c r="BL51" s="46"/>
      <c r="BM51" s="46"/>
      <c r="BN51" s="46" t="str">
        <f>$A$51</f>
        <v>Land &amp; ground water contamination hazards</v>
      </c>
    </row>
    <row r="52" spans="1:66" ht="13.5">
      <c r="A52" s="45" t="str">
        <f>'Score sheet'!$A$105</f>
        <v>Water pollution &amp; water quality 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>
        <v>0</v>
      </c>
      <c r="BE52" s="46"/>
      <c r="BF52" s="46"/>
      <c r="BG52" s="46"/>
      <c r="BH52" s="46"/>
      <c r="BI52" s="46"/>
      <c r="BJ52" s="46">
        <f>SUM(H52:BI52)</f>
        <v>0</v>
      </c>
      <c r="BK52" s="46">
        <f>RANK($BJ$52,BJ$4:BJ$61)</f>
        <v>1</v>
      </c>
      <c r="BL52" s="46"/>
      <c r="BM52" s="46"/>
      <c r="BN52" s="46" t="str">
        <f>$A$52</f>
        <v>Water pollution &amp; water quality </v>
      </c>
    </row>
    <row r="53" spans="1:66" ht="13.5">
      <c r="A53" s="45" t="str">
        <f>'Score sheet'!$A$108</f>
        <v>Air pollution &amp; air quality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>
        <v>0</v>
      </c>
      <c r="BF53" s="46"/>
      <c r="BG53" s="46"/>
      <c r="BH53" s="46"/>
      <c r="BI53" s="46"/>
      <c r="BJ53" s="46">
        <f>SUM(H53:BI53)</f>
        <v>0</v>
      </c>
      <c r="BK53" s="46">
        <f>RANK($BJ$53,BJ$4:BJ$61)</f>
        <v>1</v>
      </c>
      <c r="BL53" s="46"/>
      <c r="BM53" s="46"/>
      <c r="BN53" s="46" t="str">
        <f>$A$53</f>
        <v>Air pollution &amp; air quality</v>
      </c>
    </row>
    <row r="54" spans="1:66" ht="13.5">
      <c r="A54" s="45" t="str">
        <f>'Score sheet'!$A$124</f>
        <v>Noise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>
        <v>0</v>
      </c>
      <c r="BG54" s="46"/>
      <c r="BH54" s="46"/>
      <c r="BI54" s="46"/>
      <c r="BJ54" s="46">
        <f>SUM(H54:BI54)</f>
        <v>0</v>
      </c>
      <c r="BK54" s="46">
        <f>RANK($BJ$54,BJ$4:BJ$61)</f>
        <v>1</v>
      </c>
      <c r="BL54" s="46"/>
      <c r="BM54" s="46"/>
      <c r="BN54" s="46" t="str">
        <f>$A$54</f>
        <v>Noise</v>
      </c>
    </row>
    <row r="55" spans="1:66" ht="13.5">
      <c r="A55" s="45">
        <f>'Score sheet'!$A$125</f>
        <v>0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>
        <f>SUM(H55:BI55)</f>
        <v>0</v>
      </c>
      <c r="BK55" s="46">
        <f>RANK($BJ$55,BJ$4:BJ$61)</f>
        <v>1</v>
      </c>
      <c r="BL55" s="46"/>
      <c r="BM55" s="46"/>
      <c r="BN55" s="46">
        <f>$A$55</f>
        <v>0</v>
      </c>
    </row>
    <row r="56" spans="1:66" ht="13.5">
      <c r="A56" s="4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>
        <f>SUM(H56:BI56)</f>
        <v>0</v>
      </c>
      <c r="BK56" s="46">
        <f>RANK($BJ$56,BJ$4:BJ$61)</f>
        <v>1</v>
      </c>
      <c r="BL56" s="46"/>
      <c r="BM56" s="46"/>
      <c r="BN56" s="46">
        <f>$A$56</f>
        <v>0</v>
      </c>
    </row>
    <row r="57" spans="1:66" ht="13.5">
      <c r="A57" s="4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>
        <f>SUM(H57:BI57)</f>
        <v>0</v>
      </c>
      <c r="BK57" s="46">
        <f>RANK($BJ$57,BJ$4:BJ$61)</f>
        <v>1</v>
      </c>
      <c r="BL57" s="46"/>
      <c r="BM57" s="46"/>
      <c r="BN57" s="46">
        <f>$A$57</f>
        <v>0</v>
      </c>
    </row>
    <row r="58" spans="1:66" ht="13.5">
      <c r="A58" s="4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>
        <f>SUM(H58:BI58)</f>
        <v>0</v>
      </c>
      <c r="BK58" s="46">
        <f>RANK($BJ$58,BJ$4:BJ$61)</f>
        <v>1</v>
      </c>
      <c r="BL58" s="46"/>
      <c r="BM58" s="46"/>
      <c r="BN58" s="46">
        <f>$A$58</f>
        <v>0</v>
      </c>
    </row>
    <row r="59" spans="1:66" ht="13.5">
      <c r="A59" s="4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>
        <f>SUM(H59:BI59)</f>
        <v>0</v>
      </c>
      <c r="BK59" s="46">
        <f>RANK($BJ$59,BJ$4:BJ$61)</f>
        <v>1</v>
      </c>
      <c r="BL59" s="46"/>
      <c r="BM59" s="46"/>
      <c r="BN59" s="46">
        <f>$A$59</f>
        <v>0</v>
      </c>
    </row>
    <row r="60" spans="1:66" ht="13.5">
      <c r="A60" s="4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>
        <f>SUM(H60:BI60)</f>
        <v>0</v>
      </c>
      <c r="BK60" s="46">
        <f>RANK($BJ$60,BJ$4:BJ$61)</f>
        <v>1</v>
      </c>
      <c r="BL60" s="46"/>
      <c r="BM60" s="46"/>
      <c r="BN60" s="46">
        <f>$A$60</f>
        <v>0</v>
      </c>
    </row>
    <row r="61" spans="1:66" ht="13.5">
      <c r="A61" s="4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>
        <f>SUM(H61:BI61)</f>
        <v>0</v>
      </c>
      <c r="BK61" s="46">
        <f>RANK($BJ$61,BJ$4:BJ$61)</f>
        <v>1</v>
      </c>
      <c r="BL61" s="46"/>
      <c r="BM61" s="46"/>
      <c r="BN61" s="46">
        <f>$A$61</f>
        <v>0</v>
      </c>
    </row>
    <row r="62" spans="1:66" ht="13.5">
      <c r="A62" s="4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</row>
    <row r="63" spans="1:66" ht="13.5">
      <c r="A63" s="4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</row>
    <row r="64" spans="1:66" ht="13.5">
      <c r="A64" s="4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</row>
    <row r="65" spans="1:66" ht="13.5">
      <c r="A65" s="4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</row>
    <row r="66" spans="1:66" ht="13.5">
      <c r="A66" s="45"/>
      <c r="BJ66" s="46"/>
      <c r="BK66" s="46"/>
      <c r="BL66" s="46"/>
      <c r="BM66" s="46"/>
      <c r="BN66" s="46"/>
    </row>
    <row r="67" spans="1:66" ht="13.5">
      <c r="A67" s="45"/>
      <c r="BJ67" s="46"/>
      <c r="BK67" s="46"/>
      <c r="BL67" s="46"/>
      <c r="BM67" s="46"/>
      <c r="BN67" s="46"/>
    </row>
    <row r="68" spans="1:66" ht="13.5">
      <c r="A68" s="45"/>
      <c r="BJ68" s="46"/>
      <c r="BK68" s="46"/>
      <c r="BL68" s="46"/>
      <c r="BM68" s="46"/>
      <c r="BN68" s="46"/>
    </row>
    <row r="69" spans="1:66" ht="13.5">
      <c r="A69" s="45"/>
      <c r="BJ69" s="46"/>
      <c r="BK69" s="46"/>
      <c r="BL69" s="46"/>
      <c r="BM69" s="46"/>
      <c r="BN69" s="46"/>
    </row>
    <row r="70" spans="1:66" ht="13.5">
      <c r="A70" s="45"/>
      <c r="BJ70" s="46"/>
      <c r="BK70" s="46"/>
      <c r="BL70" s="46"/>
      <c r="BM70" s="46"/>
      <c r="BN70" s="46"/>
    </row>
    <row r="71" spans="1:66" ht="13.5">
      <c r="A71" s="45"/>
      <c r="BJ71" s="46"/>
      <c r="BK71" s="46"/>
      <c r="BL71" s="46"/>
      <c r="BM71" s="46"/>
      <c r="BN71" s="46"/>
    </row>
    <row r="72" spans="1:66" ht="13.5">
      <c r="A72" s="45"/>
      <c r="BJ72" s="46"/>
      <c r="BK72" s="46"/>
      <c r="BL72" s="46"/>
      <c r="BM72" s="46"/>
      <c r="BN72" s="46"/>
    </row>
    <row r="73" spans="1:66" ht="13.5">
      <c r="A73" s="45"/>
      <c r="BJ73" s="46"/>
      <c r="BK73" s="46"/>
      <c r="BL73" s="46"/>
      <c r="BM73" s="46"/>
      <c r="BN73" s="46"/>
    </row>
    <row r="74" spans="1:66" ht="13.5">
      <c r="A74" s="45"/>
      <c r="BJ74" s="46"/>
      <c r="BK74" s="46"/>
      <c r="BL74" s="46"/>
      <c r="BM74" s="46"/>
      <c r="BN74" s="46"/>
    </row>
    <row r="75" spans="1:66" ht="13.5">
      <c r="A75" s="45"/>
      <c r="BJ75" s="46"/>
      <c r="BK75" s="46"/>
      <c r="BL75" s="46"/>
      <c r="BM75" s="46"/>
      <c r="BN75" s="46"/>
    </row>
    <row r="76" spans="1:66" ht="13.5">
      <c r="A76" s="45"/>
      <c r="BJ76" s="46"/>
      <c r="BK76" s="46"/>
      <c r="BL76" s="46"/>
      <c r="BM76" s="46"/>
      <c r="BN76" s="46"/>
    </row>
    <row r="77" spans="1:66" ht="13.5">
      <c r="A77" s="45"/>
      <c r="BJ77" s="46"/>
      <c r="BK77" s="46"/>
      <c r="BL77" s="46"/>
      <c r="BM77" s="46"/>
      <c r="BN77" s="46"/>
    </row>
    <row r="78" spans="1:66" ht="13.5">
      <c r="A78" s="45"/>
      <c r="BJ78" s="46"/>
      <c r="BK78" s="46"/>
      <c r="BL78" s="46"/>
      <c r="BM78" s="46"/>
      <c r="BN78" s="46"/>
    </row>
    <row r="79" spans="1:66" ht="13.5">
      <c r="A79" s="45"/>
      <c r="BJ79" s="46"/>
      <c r="BK79" s="46"/>
      <c r="BL79" s="46"/>
      <c r="BM79" s="46"/>
      <c r="BN79" s="46"/>
    </row>
    <row r="80" spans="1:66" ht="13.5">
      <c r="A80" s="45"/>
      <c r="BJ80" s="46"/>
      <c r="BK80" s="46"/>
      <c r="BL80" s="46"/>
      <c r="BM80" s="46"/>
      <c r="BN80" s="46"/>
    </row>
    <row r="81" spans="1:66" ht="13.5">
      <c r="A81" s="45"/>
      <c r="BJ81" s="46"/>
      <c r="BK81" s="46"/>
      <c r="BL81" s="46"/>
      <c r="BM81" s="46"/>
      <c r="BN81" s="46"/>
    </row>
    <row r="82" spans="1:66" ht="13.5">
      <c r="A82" s="45"/>
      <c r="BJ82" s="46"/>
      <c r="BK82" s="46"/>
      <c r="BL82" s="46"/>
      <c r="BM82" s="46"/>
      <c r="BN82" s="46"/>
    </row>
    <row r="83" spans="1:66" ht="13.5">
      <c r="A83" s="45"/>
      <c r="BJ83" s="46"/>
      <c r="BK83" s="46"/>
      <c r="BL83" s="46"/>
      <c r="BM83" s="46"/>
      <c r="BN83" s="46"/>
    </row>
    <row r="84" spans="1:66" ht="13.5">
      <c r="A84" s="45"/>
      <c r="BJ84" s="46"/>
      <c r="BK84" s="46"/>
      <c r="BL84" s="46"/>
      <c r="BM84" s="46"/>
      <c r="BN84" s="46"/>
    </row>
    <row r="85" spans="1:66" ht="13.5">
      <c r="A85" s="45"/>
      <c r="BJ85" s="46"/>
      <c r="BK85" s="46"/>
      <c r="BL85" s="46"/>
      <c r="BM85" s="46"/>
      <c r="BN85" s="46"/>
    </row>
    <row r="86" spans="1:66" ht="13.5">
      <c r="A86" s="45"/>
      <c r="BJ86" s="46"/>
      <c r="BK86" s="46"/>
      <c r="BL86" s="46"/>
      <c r="BM86" s="46"/>
      <c r="BN86" s="46"/>
    </row>
    <row r="87" spans="1:66" ht="13.5">
      <c r="A87" s="45"/>
      <c r="BJ87" s="46"/>
      <c r="BK87" s="46"/>
      <c r="BL87" s="46"/>
      <c r="BM87" s="46"/>
      <c r="BN87" s="46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</sheetData>
  <sheetProtection/>
  <printOptions/>
  <pageMargins left="0.5" right="0.5" top="0.5" bottom="0.5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I6" sqref="I6"/>
    </sheetView>
  </sheetViews>
  <sheetFormatPr defaultColWidth="8.6640625" defaultRowHeight="15"/>
  <cols>
    <col min="1" max="7" width="6.6640625" style="49" customWidth="1"/>
    <col min="8" max="60" width="2.6640625" style="49" customWidth="1"/>
    <col min="61" max="61" width="5.6640625" style="49" customWidth="1"/>
    <col min="62" max="65" width="4.6640625" style="49" customWidth="1"/>
    <col min="66" max="108" width="6.6640625" style="49" customWidth="1"/>
    <col min="109" max="256" width="9.6640625" style="49" customWidth="1"/>
  </cols>
  <sheetData>
    <row r="1" spans="1:72" ht="13.5">
      <c r="A1" s="50" t="s">
        <v>123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</row>
    <row r="2" spans="1:72" ht="13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</row>
    <row r="3" spans="1:72" ht="255">
      <c r="A3" s="51"/>
      <c r="B3" s="51"/>
      <c r="C3" s="51"/>
      <c r="D3" s="51"/>
      <c r="E3" s="51"/>
      <c r="F3" s="51"/>
      <c r="G3" s="51"/>
      <c r="H3" s="52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7</v>
      </c>
      <c r="N3" s="52"/>
      <c r="O3" s="52"/>
      <c r="P3" s="52" t="s">
        <v>9</v>
      </c>
      <c r="Q3" s="52" t="s">
        <v>10</v>
      </c>
      <c r="R3" s="52" t="s">
        <v>11</v>
      </c>
      <c r="S3" s="52" t="s">
        <v>12</v>
      </c>
      <c r="T3" s="52"/>
      <c r="U3" s="52"/>
      <c r="V3" s="52" t="s">
        <v>13</v>
      </c>
      <c r="W3" s="52" t="s">
        <v>14</v>
      </c>
      <c r="X3" s="52" t="s">
        <v>15</v>
      </c>
      <c r="Y3" s="52" t="s">
        <v>16</v>
      </c>
      <c r="Z3" s="52" t="s">
        <v>17</v>
      </c>
      <c r="AA3" s="52" t="s">
        <v>18</v>
      </c>
      <c r="AB3" s="52" t="s">
        <v>19</v>
      </c>
      <c r="AC3" s="52" t="s">
        <v>20</v>
      </c>
      <c r="AD3" s="52" t="s">
        <v>21</v>
      </c>
      <c r="AE3" s="52" t="s">
        <v>22</v>
      </c>
      <c r="AF3" s="52"/>
      <c r="AG3" s="52"/>
      <c r="AH3" s="52" t="s">
        <v>23</v>
      </c>
      <c r="AI3" s="52" t="s">
        <v>24</v>
      </c>
      <c r="AJ3" s="52" t="s">
        <v>25</v>
      </c>
      <c r="AK3" s="52" t="s">
        <v>26</v>
      </c>
      <c r="AL3" s="52" t="s">
        <v>27</v>
      </c>
      <c r="AM3" s="52"/>
      <c r="AN3" s="52"/>
      <c r="AO3" s="52" t="s">
        <v>28</v>
      </c>
      <c r="AP3" s="52" t="s">
        <v>29</v>
      </c>
      <c r="AQ3" s="52" t="s">
        <v>30</v>
      </c>
      <c r="AR3" s="52" t="s">
        <v>31</v>
      </c>
      <c r="AS3" s="52" t="s">
        <v>32</v>
      </c>
      <c r="AT3" s="52" t="s">
        <v>33</v>
      </c>
      <c r="AU3" s="52" t="s">
        <v>34</v>
      </c>
      <c r="AV3" s="52"/>
      <c r="AW3" s="52"/>
      <c r="AX3" s="52" t="s">
        <v>35</v>
      </c>
      <c r="AY3" s="52" t="s">
        <v>36</v>
      </c>
      <c r="AZ3" s="52" t="s">
        <v>37</v>
      </c>
      <c r="BA3" s="52" t="s">
        <v>38</v>
      </c>
      <c r="BB3" s="52" t="s">
        <v>39</v>
      </c>
      <c r="BC3" s="52" t="s">
        <v>40</v>
      </c>
      <c r="BD3" s="52" t="s">
        <v>41</v>
      </c>
      <c r="BE3" s="52" t="s">
        <v>42</v>
      </c>
      <c r="BF3" s="52" t="s">
        <v>43</v>
      </c>
      <c r="BG3" s="53"/>
      <c r="BH3" s="53"/>
      <c r="BI3" s="53"/>
      <c r="BJ3" s="53" t="s">
        <v>114</v>
      </c>
      <c r="BK3" s="53" t="s">
        <v>115</v>
      </c>
      <c r="BL3" s="53" t="s">
        <v>116</v>
      </c>
      <c r="BM3" s="53"/>
      <c r="BN3" s="53"/>
      <c r="BO3" s="53"/>
      <c r="BP3" s="53"/>
      <c r="BQ3" s="53"/>
      <c r="BR3" s="53"/>
      <c r="BS3" s="53"/>
      <c r="BT3" s="53"/>
    </row>
    <row r="4" spans="1:72" ht="13.5">
      <c r="A4" s="50" t="str">
        <f>'Score sheet'!$A$14</f>
        <v>Social inclusion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 t="str">
        <f>$A$4</f>
        <v>Social inclusion</v>
      </c>
      <c r="BO4" s="51"/>
      <c r="BP4" s="51"/>
      <c r="BQ4" s="51"/>
      <c r="BR4" s="51"/>
      <c r="BS4" s="51"/>
      <c r="BT4" s="51"/>
    </row>
    <row r="5" spans="1:72" ht="13.5">
      <c r="A5" s="50" t="str">
        <f>'Score sheet'!$A$15</f>
        <v>Meet growing energy demands in developed world</v>
      </c>
      <c r="B5" s="51"/>
      <c r="C5" s="51"/>
      <c r="D5" s="51"/>
      <c r="E5" s="51"/>
      <c r="F5" s="51"/>
      <c r="G5" s="51"/>
      <c r="H5" s="51"/>
      <c r="I5" s="51">
        <v>0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>
        <f>SUM(H5:BI5)</f>
        <v>0</v>
      </c>
      <c r="BK5" s="51">
        <f>RANK($BJ$5,BJ$4:BJ$61)</f>
        <v>1</v>
      </c>
      <c r="BL5" s="51"/>
      <c r="BM5" s="51"/>
      <c r="BN5" s="51" t="str">
        <f>$A$5</f>
        <v>Meet growing energy demands in developed world</v>
      </c>
      <c r="BO5" s="51"/>
      <c r="BP5" s="51"/>
      <c r="BQ5" s="51"/>
      <c r="BR5" s="51"/>
      <c r="BS5" s="51"/>
      <c r="BT5" s="51"/>
    </row>
    <row r="6" spans="1:72" ht="13.5">
      <c r="A6" s="50" t="str">
        <f>'Score sheet'!$A$16</f>
        <v>Meet growing energy demands in developing world</v>
      </c>
      <c r="B6" s="51"/>
      <c r="C6" s="51"/>
      <c r="D6" s="51"/>
      <c r="E6" s="51"/>
      <c r="F6" s="51"/>
      <c r="G6" s="51"/>
      <c r="H6" s="51"/>
      <c r="I6" s="51"/>
      <c r="J6" s="51">
        <v>0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>
        <f>SUM(H6:BI6)</f>
        <v>0</v>
      </c>
      <c r="BK6" s="51">
        <f>RANK($BJ$6,BJ$4:BJ$61)</f>
        <v>1</v>
      </c>
      <c r="BL6" s="51"/>
      <c r="BM6" s="51"/>
      <c r="BN6" s="51" t="str">
        <f>$A$6</f>
        <v>Meet growing energy demands in developing world</v>
      </c>
      <c r="BO6" s="51"/>
      <c r="BP6" s="51"/>
      <c r="BQ6" s="51"/>
      <c r="BR6" s="51"/>
      <c r="BS6" s="51"/>
      <c r="BT6" s="51"/>
    </row>
    <row r="7" spans="1:72" ht="13.5">
      <c r="A7" s="50" t="str">
        <f>'Score sheet'!$A$17</f>
        <v>Development of energy infrastructure in developed world </v>
      </c>
      <c r="B7" s="51"/>
      <c r="C7" s="51"/>
      <c r="D7" s="51"/>
      <c r="E7" s="51"/>
      <c r="F7" s="51"/>
      <c r="G7" s="51"/>
      <c r="H7" s="51"/>
      <c r="I7" s="51"/>
      <c r="J7" s="51"/>
      <c r="K7" s="51">
        <v>0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>
        <f>SUM(H7:BI7)</f>
        <v>0</v>
      </c>
      <c r="BK7" s="51">
        <f>RANK($BJ$7,BJ$4:BJ$61)</f>
        <v>1</v>
      </c>
      <c r="BL7" s="51"/>
      <c r="BM7" s="51"/>
      <c r="BN7" s="51" t="str">
        <f>$A$7</f>
        <v>Development of energy infrastructure in developed world </v>
      </c>
      <c r="BO7" s="51"/>
      <c r="BP7" s="51"/>
      <c r="BQ7" s="51"/>
      <c r="BR7" s="51"/>
      <c r="BS7" s="51"/>
      <c r="BT7" s="51"/>
    </row>
    <row r="8" spans="1:72" ht="13.5">
      <c r="A8" s="50" t="str">
        <f>'Score sheet'!$A$18</f>
        <v>Development of general infrastructure in developing world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>
        <v>0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>
        <f>SUM(H8:BI8)</f>
        <v>0</v>
      </c>
      <c r="BK8" s="51">
        <f>RANK($BJ$8,BJ$4:BJ$61)</f>
        <v>1</v>
      </c>
      <c r="BL8" s="51"/>
      <c r="BM8" s="51"/>
      <c r="BN8" s="51" t="str">
        <f>$A$8</f>
        <v>Development of general infrastructure in developing world</v>
      </c>
      <c r="BO8" s="51"/>
      <c r="BP8" s="51"/>
      <c r="BQ8" s="51"/>
      <c r="BR8" s="51"/>
      <c r="BS8" s="51"/>
      <c r="BT8" s="51"/>
    </row>
    <row r="9" spans="1:72" ht="13.5">
      <c r="A9" s="50" t="str">
        <f>'Score sheet'!$A$19</f>
        <v>Accessability of technology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>
        <v>0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>
        <f>SUM(H9:BI9)</f>
        <v>0</v>
      </c>
      <c r="BK9" s="51">
        <f>RANK($BJ$9,BJ$4:BJ$61)</f>
        <v>1</v>
      </c>
      <c r="BL9" s="51"/>
      <c r="BM9" s="51"/>
      <c r="BN9" s="51" t="str">
        <f>$A$9</f>
        <v>Accessability of technology</v>
      </c>
      <c r="BO9" s="51"/>
      <c r="BP9" s="51"/>
      <c r="BQ9" s="51"/>
      <c r="BR9" s="51"/>
      <c r="BS9" s="51"/>
      <c r="BT9" s="51"/>
    </row>
    <row r="10" spans="1:72" ht="13.5">
      <c r="A10" s="50">
        <f>'Score sheet'!$A$20</f>
        <v>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>
        <f>SUM(H10:BI10)</f>
        <v>0</v>
      </c>
      <c r="BK10" s="51">
        <f>RANK($BJ$10,BJ$4:BJ$61)</f>
        <v>1</v>
      </c>
      <c r="BL10" s="51"/>
      <c r="BM10" s="51"/>
      <c r="BN10" s="51">
        <f>$A$10</f>
        <v>0</v>
      </c>
      <c r="BO10" s="51"/>
      <c r="BP10" s="51"/>
      <c r="BQ10" s="51"/>
      <c r="BR10" s="51"/>
      <c r="BS10" s="51"/>
      <c r="BT10" s="51"/>
    </row>
    <row r="11" spans="1:72" ht="13.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2" ht="13.5">
      <c r="A12" s="50" t="str">
        <f>'Score sheet'!$A$22</f>
        <v>Economic development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 t="str">
        <f>$A$12</f>
        <v>Economic development</v>
      </c>
      <c r="BO12" s="51"/>
      <c r="BP12" s="51"/>
      <c r="BQ12" s="51"/>
      <c r="BR12" s="51"/>
      <c r="BS12" s="51"/>
      <c r="BT12" s="51"/>
    </row>
    <row r="13" spans="1:72" ht="13.5">
      <c r="A13" s="50" t="str">
        <f>'Score sheet'!$A$23</f>
        <v>Affordability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Q13" s="51">
        <v>0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>
        <f>SUM(H13:BI13)</f>
        <v>0</v>
      </c>
      <c r="BK13" s="51">
        <f>RANK($BJ$13,BJ$4:BJ$61)</f>
        <v>1</v>
      </c>
      <c r="BL13" s="51"/>
      <c r="BM13" s="51"/>
      <c r="BN13" s="51" t="str">
        <f>$A$13</f>
        <v>Affordability</v>
      </c>
      <c r="BO13" s="51"/>
      <c r="BP13" s="51"/>
      <c r="BQ13" s="51"/>
      <c r="BR13" s="51"/>
      <c r="BS13" s="51"/>
      <c r="BT13" s="51"/>
    </row>
    <row r="14" spans="1:72" ht="13.5">
      <c r="A14" s="50" t="str">
        <f>'Score sheet'!$A$24</f>
        <v>Return on investment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>
        <v>0</v>
      </c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>
        <f>SUM(H14:BI14)</f>
        <v>0</v>
      </c>
      <c r="BK14" s="51">
        <f>RANK($BJ$14,BJ$4:BJ$61)</f>
        <v>1</v>
      </c>
      <c r="BL14" s="51"/>
      <c r="BM14" s="51"/>
      <c r="BN14" s="51" t="str">
        <f>$A$14</f>
        <v>Return on investment</v>
      </c>
      <c r="BO14" s="51"/>
      <c r="BP14" s="51"/>
      <c r="BQ14" s="51"/>
      <c r="BR14" s="51"/>
      <c r="BS14" s="51"/>
      <c r="BT14" s="51"/>
    </row>
    <row r="15" spans="1:72" ht="13.5">
      <c r="A15" s="50" t="str">
        <f>'Score sheet'!$A$25</f>
        <v>Risk of increased costs or loss of income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>
        <v>0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>
        <f>SUM(H15:BI15)</f>
        <v>0</v>
      </c>
      <c r="BK15" s="51">
        <f>RANK($BJ$15,BJ$4:BJ$61)</f>
        <v>1</v>
      </c>
      <c r="BL15" s="51"/>
      <c r="BM15" s="51"/>
      <c r="BN15" s="51" t="str">
        <f>$A$15</f>
        <v>Risk of increased costs or loss of income</v>
      </c>
      <c r="BO15" s="51"/>
      <c r="BP15" s="51"/>
      <c r="BQ15" s="51"/>
      <c r="BR15" s="51"/>
      <c r="BS15" s="51"/>
      <c r="BT15" s="51"/>
    </row>
    <row r="16" spans="1:72" ht="13.5">
      <c r="A16" s="50">
        <f>'Score sheet'!$A$26</f>
        <v>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>
        <f>SUM(H16:BI16)</f>
        <v>0</v>
      </c>
      <c r="BK16" s="51">
        <f>RANK($BJ$16,BJ$4:BJ$61)</f>
        <v>1</v>
      </c>
      <c r="BL16" s="51"/>
      <c r="BM16" s="51"/>
      <c r="BN16" s="51">
        <f>$A$16</f>
        <v>0</v>
      </c>
      <c r="BO16" s="51"/>
      <c r="BP16" s="51"/>
      <c r="BQ16" s="51"/>
      <c r="BR16" s="51"/>
      <c r="BS16" s="51"/>
      <c r="BT16" s="51"/>
    </row>
    <row r="17" spans="1:72" ht="13.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</row>
    <row r="18" spans="1:72" ht="13.5">
      <c r="A18" s="50" t="str">
        <f>'Score sheet'!$A$28</f>
        <v>Resource use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 t="str">
        <f>$A$18</f>
        <v>Resource use</v>
      </c>
      <c r="BO18" s="51"/>
      <c r="BP18" s="51"/>
      <c r="BQ18" s="51"/>
      <c r="BR18" s="51"/>
      <c r="BS18" s="51"/>
      <c r="BT18" s="51"/>
    </row>
    <row r="19" spans="1:72" ht="13.5">
      <c r="A19" s="50" t="str">
        <f>'Score sheet'!$A$29</f>
        <v>Depletion of non-renewable energy sources 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W19" s="51">
        <v>0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>
        <f>SUM(H19:BI19)</f>
        <v>0</v>
      </c>
      <c r="BK19" s="51">
        <f>RANK($BJ$19,BJ$4:BJ$61)</f>
        <v>1</v>
      </c>
      <c r="BL19" s="51"/>
      <c r="BM19" s="51"/>
      <c r="BN19" s="51" t="str">
        <f>$A$19</f>
        <v>Depletion of non-renewable energy sources </v>
      </c>
      <c r="BO19" s="51"/>
      <c r="BP19" s="51"/>
      <c r="BQ19" s="51"/>
      <c r="BR19" s="51"/>
      <c r="BS19" s="51"/>
      <c r="BT19" s="51"/>
    </row>
    <row r="20" spans="1:72" ht="13.5">
      <c r="A20" s="50" t="str">
        <f>'Score sheet'!$A$36</f>
        <v>Use of limited renewable resources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W20" s="51"/>
      <c r="X20" s="51">
        <v>0</v>
      </c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>
        <f>SUM(H20:BI20)</f>
        <v>0</v>
      </c>
      <c r="BK20" s="51">
        <f>RANK($BJ$20,BJ$4:BJ$61)</f>
        <v>1</v>
      </c>
      <c r="BL20" s="51"/>
      <c r="BM20" s="51"/>
      <c r="BN20" s="51" t="str">
        <f>$A$20</f>
        <v>Use of limited renewable resources</v>
      </c>
      <c r="BO20" s="51"/>
      <c r="BP20" s="51"/>
      <c r="BQ20" s="51"/>
      <c r="BR20" s="51"/>
      <c r="BS20" s="51"/>
      <c r="BT20" s="51"/>
    </row>
    <row r="21" spans="1:72" ht="13.5">
      <c r="A21" s="50" t="str">
        <f>'Score sheet'!$A$43</f>
        <v>Depletion of material stocks 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>
        <v>0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>
        <f>SUM(H21:BI21)</f>
        <v>0</v>
      </c>
      <c r="BK21" s="51">
        <f>RANK($BJ$21,BJ$4:BJ$61)</f>
        <v>1</v>
      </c>
      <c r="BL21" s="51"/>
      <c r="BM21" s="51"/>
      <c r="BN21" s="51" t="str">
        <f>$A$21</f>
        <v>Depletion of material stocks </v>
      </c>
      <c r="BO21" s="51"/>
      <c r="BP21" s="51"/>
      <c r="BQ21" s="51"/>
      <c r="BR21" s="51"/>
      <c r="BS21" s="51"/>
      <c r="BT21" s="51"/>
    </row>
    <row r="22" spans="1:72" ht="13.5">
      <c r="A22" s="50" t="str">
        <f>'Score sheet'!$A$45</f>
        <v>Provision of drinking water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>
        <v>0</v>
      </c>
      <c r="AA22" s="51"/>
      <c r="AB22" s="51"/>
      <c r="AC22" s="51"/>
      <c r="AD22" s="51"/>
      <c r="AE22" s="51"/>
      <c r="AF22" s="51"/>
      <c r="AG22" s="51"/>
      <c r="AH22" s="51"/>
      <c r="AI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>
        <f>SUM(H22:BI22)</f>
        <v>0</v>
      </c>
      <c r="BK22" s="51">
        <f>RANK($BJ$22,BJ$4:BJ$61)</f>
        <v>1</v>
      </c>
      <c r="BL22" s="51"/>
      <c r="BM22" s="51"/>
      <c r="BN22" s="51" t="str">
        <f>$A$22</f>
        <v>Provision of drinking water</v>
      </c>
      <c r="BO22" s="51"/>
      <c r="BP22" s="51"/>
      <c r="BQ22" s="51"/>
      <c r="BR22" s="51"/>
      <c r="BS22" s="51"/>
      <c r="BT22" s="51"/>
    </row>
    <row r="23" spans="1:72" ht="13.5">
      <c r="A23" s="50" t="str">
        <f>'Score sheet'!$A$46</f>
        <v>Provision of sewerage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>
        <v>0</v>
      </c>
      <c r="AB23" s="51"/>
      <c r="AC23" s="51"/>
      <c r="AD23" s="51"/>
      <c r="AE23" s="51"/>
      <c r="AF23" s="51"/>
      <c r="AG23" s="51"/>
      <c r="AH23" s="51"/>
      <c r="AI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>
        <f>SUM(H23:BI23)</f>
        <v>0</v>
      </c>
      <c r="BK23" s="51">
        <f>RANK($BJ$23,BJ$4:BJ$61)</f>
        <v>1</v>
      </c>
      <c r="BL23" s="51"/>
      <c r="BM23" s="51"/>
      <c r="BN23" s="51" t="str">
        <f>$A$23</f>
        <v>Provision of sewerage</v>
      </c>
      <c r="BO23" s="51"/>
      <c r="BP23" s="51"/>
      <c r="BQ23" s="51"/>
      <c r="BR23" s="51"/>
      <c r="BS23" s="51"/>
      <c r="BT23" s="51"/>
    </row>
    <row r="24" spans="1:72" ht="13.5">
      <c r="A24" s="50" t="str">
        <f>'Score sheet'!$A$47</f>
        <v>Land use effect on urban development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>
        <v>0</v>
      </c>
      <c r="AC24" s="51"/>
      <c r="AD24" s="51"/>
      <c r="AE24" s="51"/>
      <c r="AF24" s="51"/>
      <c r="AG24" s="51"/>
      <c r="AH24" s="51"/>
      <c r="AI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>
        <f>SUM(H24:BI24)</f>
        <v>0</v>
      </c>
      <c r="BK24" s="51">
        <f>RANK($BJ$24,BJ$4:BJ$61)</f>
        <v>1</v>
      </c>
      <c r="BL24" s="51"/>
      <c r="BM24" s="51"/>
      <c r="BN24" s="51" t="str">
        <f>$A$24</f>
        <v>Land use effect on urban development</v>
      </c>
      <c r="BO24" s="51"/>
      <c r="BP24" s="51"/>
      <c r="BQ24" s="51"/>
      <c r="BR24" s="51"/>
      <c r="BS24" s="51"/>
      <c r="BT24" s="51"/>
    </row>
    <row r="25" spans="1:72" ht="13.5">
      <c r="A25" s="50" t="str">
        <f>'Score sheet'!$A$48</f>
        <v>Land use effect on agriculture or forestry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>
        <v>0</v>
      </c>
      <c r="AD25" s="51"/>
      <c r="AE25" s="51"/>
      <c r="AF25" s="51"/>
      <c r="AG25" s="51"/>
      <c r="AH25" s="51"/>
      <c r="AI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>
        <f>SUM(H25:BI25)</f>
        <v>0</v>
      </c>
      <c r="BK25" s="51">
        <f>RANK($BJ$25,BJ$4:BJ$61)</f>
        <v>1</v>
      </c>
      <c r="BL25" s="51"/>
      <c r="BM25" s="51"/>
      <c r="BN25" s="51" t="str">
        <f>$A$25</f>
        <v>Land use effect on agriculture or forestry</v>
      </c>
      <c r="BO25" s="51"/>
      <c r="BP25" s="51"/>
      <c r="BQ25" s="51"/>
      <c r="BR25" s="51"/>
      <c r="BS25" s="51"/>
      <c r="BT25" s="51"/>
    </row>
    <row r="26" spans="1:72" ht="13.5">
      <c r="A26" s="50" t="str">
        <f>'Score sheet'!$A$49</f>
        <v>Water use effect on agriculture and aquaculture 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>
        <v>0</v>
      </c>
      <c r="AE26" s="51"/>
      <c r="AF26" s="51"/>
      <c r="AG26" s="51"/>
      <c r="AH26" s="51"/>
      <c r="AI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>
        <f>SUM(H26:BI26)</f>
        <v>0</v>
      </c>
      <c r="BK26" s="51">
        <f>RANK($BJ$26,BJ$4:BJ$61)</f>
        <v>1</v>
      </c>
      <c r="BL26" s="51"/>
      <c r="BM26" s="51"/>
      <c r="BN26" s="51" t="str">
        <f>$A$26</f>
        <v>Water use effect on agriculture and aquaculture </v>
      </c>
      <c r="BO26" s="51"/>
      <c r="BP26" s="51"/>
      <c r="BQ26" s="51"/>
      <c r="BR26" s="51"/>
      <c r="BS26" s="51"/>
      <c r="BT26" s="51"/>
    </row>
    <row r="27" spans="1:72" ht="13.5">
      <c r="A27" s="50" t="str">
        <f>'Score sheet'!$A$50</f>
        <v>Land &amp; water use effect on recreation &amp; tourism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>
        <v>0</v>
      </c>
      <c r="AF27" s="51"/>
      <c r="AG27" s="51"/>
      <c r="AH27" s="51"/>
      <c r="AI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>
        <f>SUM(H27:BI27)</f>
        <v>0</v>
      </c>
      <c r="BK27" s="51">
        <f>RANK($BJ$27,BJ$4:BJ$61)</f>
        <v>1</v>
      </c>
      <c r="BL27" s="51"/>
      <c r="BM27" s="51"/>
      <c r="BN27" s="51" t="str">
        <f>$A$27</f>
        <v>Land &amp; water use effect on recreation &amp; tourism</v>
      </c>
      <c r="BO27" s="51"/>
      <c r="BP27" s="51"/>
      <c r="BQ27" s="51"/>
      <c r="BR27" s="51"/>
      <c r="BS27" s="51"/>
      <c r="BT27" s="51"/>
    </row>
    <row r="28" spans="1:72" ht="13.5">
      <c r="A28" s="50">
        <f>'Score sheet'!$A$51</f>
        <v>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>
        <f>SUM(H28:BI28)</f>
        <v>0</v>
      </c>
      <c r="BK28" s="51">
        <f>RANK($BJ$28,BJ$4:BJ$61)</f>
        <v>1</v>
      </c>
      <c r="BL28" s="51"/>
      <c r="BM28" s="51"/>
      <c r="BN28" s="51">
        <f>$A$28</f>
        <v>0</v>
      </c>
      <c r="BO28" s="51"/>
      <c r="BP28" s="51"/>
      <c r="BQ28" s="51"/>
      <c r="BR28" s="51"/>
      <c r="BS28" s="51"/>
      <c r="BT28" s="51"/>
    </row>
    <row r="29" spans="1:72" ht="13.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1:72" ht="13.5">
      <c r="A30" s="50" t="str">
        <f>'Score sheet'!$A$53</f>
        <v>Transport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 t="str">
        <f>$A$30</f>
        <v>Transport</v>
      </c>
      <c r="BO30" s="51"/>
      <c r="BP30" s="51"/>
      <c r="BQ30" s="51"/>
      <c r="BR30" s="51"/>
      <c r="BS30" s="51"/>
      <c r="BT30" s="51"/>
    </row>
    <row r="31" spans="1:72" ht="13.5">
      <c r="A31" s="50" t="str">
        <f>'Score sheet'!$A$54</f>
        <v>Depletion of fuel stocks &amp; impacts of transport fuel processing 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>
        <v>0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>
        <f>SUM(H31:BI31)</f>
        <v>0</v>
      </c>
      <c r="BK31" s="51">
        <f>RANK($BJ$31,BJ$4:BJ$61)</f>
        <v>1</v>
      </c>
      <c r="BL31" s="51"/>
      <c r="BM31" s="51"/>
      <c r="BN31" s="51" t="str">
        <f>$A$31</f>
        <v>Depletion of fuel stocks &amp; impacts of transport fuel processing </v>
      </c>
      <c r="BO31" s="51"/>
      <c r="BP31" s="51"/>
      <c r="BQ31" s="51"/>
      <c r="BR31" s="51"/>
      <c r="BS31" s="51"/>
      <c r="BT31" s="51"/>
    </row>
    <row r="32" spans="1:72" ht="13.5">
      <c r="A32" s="50" t="str">
        <f>'Score sheet'!$A$55</f>
        <v>Global warming emissions arising from transport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>
        <v>0</v>
      </c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>
        <f>SUM(H32:BI32)</f>
        <v>0</v>
      </c>
      <c r="BK32" s="51">
        <f>RANK($BJ$32,BJ$4:BJ$61)</f>
        <v>1</v>
      </c>
      <c r="BL32" s="51"/>
      <c r="BM32" s="51"/>
      <c r="BN32" s="51" t="str">
        <f>$A$32</f>
        <v>Global warming emissions arising from transport</v>
      </c>
      <c r="BO32" s="51"/>
      <c r="BP32" s="51"/>
      <c r="BQ32" s="51"/>
      <c r="BR32" s="51"/>
      <c r="BS32" s="51"/>
      <c r="BT32" s="51"/>
    </row>
    <row r="33" spans="1:72" ht="13.5">
      <c r="A33" s="50" t="str">
        <f>'Score sheet'!$A$56</f>
        <v>Local health effects and disturbance arising from transport 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K33" s="51">
        <v>0</v>
      </c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>
        <f>SUM(H33:BI33)</f>
        <v>0</v>
      </c>
      <c r="BK33" s="51">
        <f>RANK($BJ$33,BJ$4:BJ$61)</f>
        <v>1</v>
      </c>
      <c r="BL33" s="51"/>
      <c r="BM33" s="51"/>
      <c r="BN33" s="51" t="str">
        <f>$A$33</f>
        <v>Local health effects and disturbance arising from transport </v>
      </c>
      <c r="BO33" s="51"/>
      <c r="BP33" s="51"/>
      <c r="BQ33" s="51"/>
      <c r="BR33" s="51"/>
      <c r="BS33" s="51"/>
      <c r="BT33" s="51"/>
    </row>
    <row r="34" spans="1:72" ht="13.5">
      <c r="A34" s="50" t="str">
        <f>'Score sheet'!$A$57</f>
        <v>Land use, materials use &amp; waste arising from road construction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K34" s="51"/>
      <c r="AL34" s="51">
        <v>0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>
        <f>SUM(H34:BI34)</f>
        <v>0</v>
      </c>
      <c r="BK34" s="51">
        <f>RANK($BJ$34,BJ$4:BJ$61)</f>
        <v>1</v>
      </c>
      <c r="BL34" s="51"/>
      <c r="BM34" s="51"/>
      <c r="BN34" s="51" t="str">
        <f>$A$34</f>
        <v>Land use, materials use &amp; waste arising from road construction</v>
      </c>
      <c r="BO34" s="51"/>
      <c r="BP34" s="51"/>
      <c r="BQ34" s="51"/>
      <c r="BR34" s="51"/>
      <c r="BS34" s="51"/>
      <c r="BT34" s="51"/>
    </row>
    <row r="35" spans="1:72" ht="13.5">
      <c r="A35" s="50">
        <f>'Score sheet'!$A$58</f>
        <v>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>
        <f>SUM(H35:BI35)</f>
        <v>0</v>
      </c>
      <c r="BK35" s="51">
        <f>RANK($BJ$35,BJ$4:BJ$61)</f>
        <v>1</v>
      </c>
      <c r="BL35" s="51"/>
      <c r="BM35" s="51"/>
      <c r="BN35" s="51">
        <f>$A$35</f>
        <v>0</v>
      </c>
      <c r="BO35" s="51"/>
      <c r="BP35" s="51"/>
      <c r="BQ35" s="51"/>
      <c r="BR35" s="51"/>
      <c r="BS35" s="51"/>
      <c r="BT35" s="51"/>
    </row>
    <row r="36" spans="1:72" ht="13.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</row>
    <row r="37" spans="1:72" ht="13.5">
      <c r="A37" s="50" t="str">
        <f>'Score sheet'!$A$60</f>
        <v>Ecological protection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 t="str">
        <f>$A$37</f>
        <v>Ecological protection</v>
      </c>
      <c r="BO37" s="51"/>
      <c r="BP37" s="51"/>
      <c r="BQ37" s="51"/>
      <c r="BR37" s="51"/>
      <c r="BS37" s="51"/>
      <c r="BT37" s="51"/>
    </row>
    <row r="38" spans="1:72" ht="13.5">
      <c r="A38" s="50" t="str">
        <f>'Score sheet'!$A$61</f>
        <v>Global warming emissions from use of fuels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K38" s="51"/>
      <c r="AL38" s="51"/>
      <c r="AM38" s="51"/>
      <c r="AN38" s="51"/>
      <c r="AO38" s="51"/>
      <c r="AP38" s="51">
        <v>0</v>
      </c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>
        <f>SUM(H38:BI38)</f>
        <v>0</v>
      </c>
      <c r="BK38" s="51">
        <f>RANK($BJ$38,BJ$4:BJ$61)</f>
        <v>1</v>
      </c>
      <c r="BL38" s="51"/>
      <c r="BM38" s="51"/>
      <c r="BN38" s="51" t="str">
        <f>$A$38</f>
        <v>Global warming emissions from use of fuels</v>
      </c>
      <c r="BO38" s="51"/>
      <c r="BP38" s="51"/>
      <c r="BQ38" s="51"/>
      <c r="BR38" s="51"/>
      <c r="BS38" s="51"/>
      <c r="BT38" s="51"/>
    </row>
    <row r="39" spans="1:72" ht="13.5">
      <c r="A39" s="50" t="str">
        <f>'Score sheet'!$A$74</f>
        <v>Global warming emissions from construction activities 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>
        <v>0</v>
      </c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>
        <f>SUM(H39:BI39)</f>
        <v>0</v>
      </c>
      <c r="BK39" s="51">
        <f>RANK($BJ$39,BJ$4:BJ$61)</f>
        <v>1</v>
      </c>
      <c r="BL39" s="51"/>
      <c r="BM39" s="51"/>
      <c r="BN39" s="51" t="str">
        <f>$A$39</f>
        <v>Global warming emissions from construction activities </v>
      </c>
      <c r="BO39" s="51"/>
      <c r="BP39" s="51"/>
      <c r="BQ39" s="51"/>
      <c r="BR39" s="51"/>
      <c r="BS39" s="51"/>
      <c r="BT39" s="51"/>
    </row>
    <row r="40" spans="1:66" ht="13.5">
      <c r="A40" s="50" t="str">
        <f>'Score sheet'!$A$75</f>
        <v>Hazard to biological life cycles or ecosystems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>
        <v>0</v>
      </c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>
        <f>SUM(H40:BI40)</f>
        <v>0</v>
      </c>
      <c r="BK40" s="51">
        <f>RANK($BJ$40,BJ$4:BJ$61)</f>
        <v>1</v>
      </c>
      <c r="BL40" s="51"/>
      <c r="BM40" s="51"/>
      <c r="BN40" s="51" t="str">
        <f>$A$40</f>
        <v>Hazard to biological life cycles or ecosystems</v>
      </c>
    </row>
    <row r="41" spans="1:66" ht="13.5">
      <c r="A41" s="50" t="str">
        <f>'Score sheet'!$A$89</f>
        <v>Hazard to range of natural species or biodiversity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>
        <v>0</v>
      </c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>
        <f>SUM(H41:BI41)</f>
        <v>0</v>
      </c>
      <c r="BK41" s="51">
        <f>RANK($BJ$41,BJ$4:BJ$61)</f>
        <v>1</v>
      </c>
      <c r="BL41" s="51"/>
      <c r="BM41" s="51"/>
      <c r="BN41" s="51" t="str">
        <f>$A$41</f>
        <v>Hazard to range of natural species or biodiversity</v>
      </c>
    </row>
    <row r="42" spans="1:66" ht="13.5">
      <c r="A42" s="50" t="str">
        <f>'Score sheet'!$A$90</f>
        <v>Damage to wildlife habitats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>
        <v>0</v>
      </c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>
        <f>SUM(H42:BI42)</f>
        <v>0</v>
      </c>
      <c r="BK42" s="51">
        <f>RANK($BJ$42,BJ$4:BJ$61)</f>
        <v>1</v>
      </c>
      <c r="BL42" s="51"/>
      <c r="BM42" s="51"/>
      <c r="BN42" s="51" t="str">
        <f>$A$42</f>
        <v>Damage to wildlife habitats</v>
      </c>
    </row>
    <row r="43" spans="1:66" ht="13.5">
      <c r="A43" s="50" t="str">
        <f>'Score sheet'!$A$91</f>
        <v>Soil erosion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>
        <v>0</v>
      </c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>
        <f>SUM(H43:BI43)</f>
        <v>0</v>
      </c>
      <c r="BK43" s="51">
        <f>RANK($BJ$43,BJ$4:BJ$61)</f>
        <v>1</v>
      </c>
      <c r="BL43" s="51"/>
      <c r="BM43" s="51"/>
      <c r="BN43" s="51" t="str">
        <f>$A$43</f>
        <v>Soil erosion</v>
      </c>
    </row>
    <row r="44" spans="1:66" ht="13.5">
      <c r="A44" s="50">
        <f>'Score sheet'!$A$92</f>
        <v>0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>
        <f>SUM(H44:BI44)</f>
        <v>0</v>
      </c>
      <c r="BK44" s="51">
        <f>RANK($BJ$44,BJ$4:BJ$61)</f>
        <v>1</v>
      </c>
      <c r="BL44" s="51"/>
      <c r="BM44" s="51"/>
      <c r="BN44" s="51">
        <f>$A$44</f>
        <v>0</v>
      </c>
    </row>
    <row r="45" spans="1:66" ht="13.5">
      <c r="A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ht="13.5">
      <c r="A46" s="50" t="str">
        <f>'Score sheet'!$A$94</f>
        <v>Environmental protection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 t="str">
        <f>$A$46</f>
        <v>Environmental protection</v>
      </c>
    </row>
    <row r="47" spans="1:66" ht="13.5">
      <c r="A47" s="50" t="str">
        <f>'Score sheet'!$A$95</f>
        <v>Visual impact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>
        <v>0</v>
      </c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>
        <f>SUM(H47:BI47)</f>
        <v>0</v>
      </c>
      <c r="BK47" s="51">
        <f>RANK($BJ$47,BJ$4:BJ$61)</f>
        <v>1</v>
      </c>
      <c r="BL47" s="51"/>
      <c r="BM47" s="51"/>
      <c r="BN47" s="51" t="str">
        <f>$A$47</f>
        <v>Visual impact</v>
      </c>
    </row>
    <row r="48" spans="1:66" ht="13.5">
      <c r="A48" s="50" t="str">
        <f>'Score sheet'!$A$96</f>
        <v>Effect on built environment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>
        <v>0</v>
      </c>
      <c r="BA48" s="51"/>
      <c r="BB48" s="51"/>
      <c r="BC48" s="51"/>
      <c r="BD48" s="51"/>
      <c r="BE48" s="51"/>
      <c r="BF48" s="51"/>
      <c r="BG48" s="51"/>
      <c r="BH48" s="51"/>
      <c r="BI48" s="51"/>
      <c r="BJ48" s="51">
        <f>SUM(H48:BI48)</f>
        <v>0</v>
      </c>
      <c r="BK48" s="51">
        <f>RANK($BJ$48,BJ$4:BJ$61)</f>
        <v>1</v>
      </c>
      <c r="BL48" s="51"/>
      <c r="BM48" s="51"/>
      <c r="BN48" s="51" t="str">
        <f>$A$48</f>
        <v>Effect on built environment</v>
      </c>
    </row>
    <row r="49" spans="1:66" ht="13.5">
      <c r="A49" s="50" t="str">
        <f>'Score sheet'!$A$97</f>
        <v>Effect of extraction processes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>
        <v>0</v>
      </c>
      <c r="BB49" s="51"/>
      <c r="BC49" s="51"/>
      <c r="BD49" s="51"/>
      <c r="BE49" s="51"/>
      <c r="BF49" s="51"/>
      <c r="BG49" s="51"/>
      <c r="BH49" s="51"/>
      <c r="BI49" s="51"/>
      <c r="BJ49" s="51">
        <f>SUM(H49:BI49)</f>
        <v>0</v>
      </c>
      <c r="BK49" s="51">
        <f>RANK($BJ$49,BJ$4:BJ$61)</f>
        <v>1</v>
      </c>
      <c r="BL49" s="51"/>
      <c r="BM49" s="51"/>
      <c r="BN49" s="51" t="str">
        <f>$A$49</f>
        <v>Effect of extraction processes</v>
      </c>
    </row>
    <row r="50" spans="1:66" ht="13.5">
      <c r="A50" s="50" t="str">
        <f>'Score sheet'!$A$100</f>
        <v>Effect of disposal of wastes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>
        <v>0</v>
      </c>
      <c r="BC50" s="51"/>
      <c r="BD50" s="51"/>
      <c r="BE50" s="51"/>
      <c r="BF50" s="51"/>
      <c r="BG50" s="51"/>
      <c r="BH50" s="51"/>
      <c r="BI50" s="51"/>
      <c r="BJ50" s="51">
        <f>SUM(H50:BI50)</f>
        <v>0</v>
      </c>
      <c r="BK50" s="51">
        <f>RANK($BJ$50,BJ$4:BJ$61)</f>
        <v>1</v>
      </c>
      <c r="BL50" s="51"/>
      <c r="BM50" s="51"/>
      <c r="BN50" s="51" t="str">
        <f>$A$50</f>
        <v>Effect of disposal of wastes</v>
      </c>
    </row>
    <row r="51" spans="1:66" ht="13.5">
      <c r="A51" s="50" t="str">
        <f>'Score sheet'!$A$102</f>
        <v>Land &amp; ground water contamination hazards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>
        <v>0</v>
      </c>
      <c r="BD51" s="51"/>
      <c r="BE51" s="51"/>
      <c r="BF51" s="51"/>
      <c r="BG51" s="51"/>
      <c r="BH51" s="51"/>
      <c r="BI51" s="51"/>
      <c r="BJ51" s="51">
        <f>SUM(H51:BI51)</f>
        <v>0</v>
      </c>
      <c r="BK51" s="51">
        <f>RANK($BJ$51,BJ$4:BJ$61)</f>
        <v>1</v>
      </c>
      <c r="BL51" s="51"/>
      <c r="BM51" s="51"/>
      <c r="BN51" s="51" t="str">
        <f>$A$51</f>
        <v>Land &amp; ground water contamination hazards</v>
      </c>
    </row>
    <row r="52" spans="1:66" ht="13.5">
      <c r="A52" s="50" t="str">
        <f>'Score sheet'!$A$105</f>
        <v>Water pollution &amp; water quality 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>
        <v>0</v>
      </c>
      <c r="BE52" s="51"/>
      <c r="BF52" s="51"/>
      <c r="BG52" s="51"/>
      <c r="BH52" s="51"/>
      <c r="BI52" s="51"/>
      <c r="BJ52" s="51">
        <f>SUM(H52:BI52)</f>
        <v>0</v>
      </c>
      <c r="BK52" s="51">
        <f>RANK($BJ$52,BJ$4:BJ$61)</f>
        <v>1</v>
      </c>
      <c r="BL52" s="51"/>
      <c r="BM52" s="51"/>
      <c r="BN52" s="51" t="str">
        <f>$A$52</f>
        <v>Water pollution &amp; water quality </v>
      </c>
    </row>
    <row r="53" spans="1:66" ht="13.5">
      <c r="A53" s="50" t="str">
        <f>'Score sheet'!$A$108</f>
        <v>Air pollution &amp; air quality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>
        <v>0</v>
      </c>
      <c r="BF53" s="51"/>
      <c r="BG53" s="51"/>
      <c r="BH53" s="51"/>
      <c r="BI53" s="51"/>
      <c r="BJ53" s="51">
        <f>SUM(H53:BI53)</f>
        <v>0</v>
      </c>
      <c r="BK53" s="51">
        <f>RANK($BJ$53,BJ$4:BJ$61)</f>
        <v>1</v>
      </c>
      <c r="BL53" s="51"/>
      <c r="BM53" s="51"/>
      <c r="BN53" s="51" t="str">
        <f>$A$53</f>
        <v>Air pollution &amp; air quality</v>
      </c>
    </row>
    <row r="54" spans="1:66" ht="13.5">
      <c r="A54" s="50" t="str">
        <f>'Score sheet'!$A$124</f>
        <v>Noise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>
        <v>0</v>
      </c>
      <c r="BG54" s="51"/>
      <c r="BH54" s="51"/>
      <c r="BI54" s="51"/>
      <c r="BJ54" s="51">
        <f>SUM(H54:BI54)</f>
        <v>0</v>
      </c>
      <c r="BK54" s="51">
        <f>RANK($BJ$54,BJ$4:BJ$61)</f>
        <v>1</v>
      </c>
      <c r="BL54" s="51"/>
      <c r="BM54" s="51"/>
      <c r="BN54" s="51" t="str">
        <f>$A$54</f>
        <v>Noise</v>
      </c>
    </row>
    <row r="55" spans="1:66" ht="13.5">
      <c r="A55" s="50">
        <f>'Score sheet'!$A$125</f>
        <v>0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>
        <f>SUM(H55:BI55)</f>
        <v>0</v>
      </c>
      <c r="BK55" s="51">
        <f>RANK($BJ$55,BJ$4:BJ$61)</f>
        <v>1</v>
      </c>
      <c r="BL55" s="51"/>
      <c r="BM55" s="51"/>
      <c r="BN55" s="51">
        <f>$A$55</f>
        <v>0</v>
      </c>
    </row>
    <row r="56" spans="1:66" ht="13.5">
      <c r="A56" s="50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>
        <f>SUM(H56:BI56)</f>
        <v>0</v>
      </c>
      <c r="BK56" s="51">
        <f>RANK($BJ$56,BJ$4:BJ$61)</f>
        <v>1</v>
      </c>
      <c r="BL56" s="51"/>
      <c r="BM56" s="51"/>
      <c r="BN56" s="51">
        <f>$A$56</f>
        <v>0</v>
      </c>
    </row>
    <row r="57" spans="1:66" ht="13.5">
      <c r="A57" s="50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>
        <f>SUM(H57:BI57)</f>
        <v>0</v>
      </c>
      <c r="BK57" s="51">
        <f>RANK($BJ$57,BJ$4:BJ$61)</f>
        <v>1</v>
      </c>
      <c r="BL57" s="51"/>
      <c r="BM57" s="51"/>
      <c r="BN57" s="51">
        <f>$A$57</f>
        <v>0</v>
      </c>
    </row>
    <row r="58" spans="1:66" ht="13.5">
      <c r="A58" s="50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>
        <f>SUM(H58:BI58)</f>
        <v>0</v>
      </c>
      <c r="BK58" s="51">
        <f>RANK($BJ$58,BJ$4:BJ$61)</f>
        <v>1</v>
      </c>
      <c r="BL58" s="51"/>
      <c r="BM58" s="51"/>
      <c r="BN58" s="51">
        <f>$A$58</f>
        <v>0</v>
      </c>
    </row>
    <row r="59" spans="1:66" ht="13.5">
      <c r="A59" s="50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>
        <f>SUM(H59:BI59)</f>
        <v>0</v>
      </c>
      <c r="BK59" s="51">
        <f>RANK($BJ$59,BJ$4:BJ$61)</f>
        <v>1</v>
      </c>
      <c r="BL59" s="51"/>
      <c r="BM59" s="51"/>
      <c r="BN59" s="51">
        <f>$A$59</f>
        <v>0</v>
      </c>
    </row>
    <row r="60" spans="1:66" ht="13.5">
      <c r="A60" s="50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>
        <f>SUM(H60:BI60)</f>
        <v>0</v>
      </c>
      <c r="BK60" s="51">
        <f>RANK($BJ$60,BJ$4:BJ$61)</f>
        <v>1</v>
      </c>
      <c r="BL60" s="51"/>
      <c r="BM60" s="51"/>
      <c r="BN60" s="51">
        <f>$A$60</f>
        <v>0</v>
      </c>
    </row>
    <row r="61" spans="1:66" ht="13.5">
      <c r="A61" s="50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>
        <f>SUM(H61:BI61)</f>
        <v>0</v>
      </c>
      <c r="BK61" s="51">
        <f>RANK($BJ$61,BJ$4:BJ$61)</f>
        <v>1</v>
      </c>
      <c r="BL61" s="51"/>
      <c r="BM61" s="51"/>
      <c r="BN61" s="51">
        <f>$A$61</f>
        <v>0</v>
      </c>
    </row>
    <row r="62" spans="1:66" ht="13.5">
      <c r="A62" s="50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</row>
    <row r="63" spans="1:66" ht="13.5">
      <c r="A63" s="50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</row>
    <row r="64" spans="1:66" ht="13.5">
      <c r="A64" s="50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</row>
    <row r="65" spans="1:66" ht="13.5">
      <c r="A65" s="50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ht="13.5">
      <c r="A66" s="50"/>
      <c r="BJ66" s="51"/>
      <c r="BK66" s="51"/>
      <c r="BL66" s="51"/>
      <c r="BM66" s="51"/>
      <c r="BN66" s="51"/>
    </row>
    <row r="67" spans="1:66" ht="13.5">
      <c r="A67" s="50"/>
      <c r="BJ67" s="51"/>
      <c r="BK67" s="51"/>
      <c r="BL67" s="51"/>
      <c r="BM67" s="51"/>
      <c r="BN67" s="51"/>
    </row>
    <row r="68" spans="1:66" ht="13.5">
      <c r="A68" s="50"/>
      <c r="BJ68" s="51"/>
      <c r="BK68" s="51"/>
      <c r="BL68" s="51"/>
      <c r="BM68" s="51"/>
      <c r="BN68" s="51"/>
    </row>
    <row r="69" spans="1:66" ht="13.5">
      <c r="A69" s="50"/>
      <c r="BJ69" s="51"/>
      <c r="BK69" s="51"/>
      <c r="BL69" s="51"/>
      <c r="BM69" s="51"/>
      <c r="BN69" s="51"/>
    </row>
    <row r="70" spans="1:66" ht="13.5">
      <c r="A70" s="50"/>
      <c r="BJ70" s="51"/>
      <c r="BK70" s="51"/>
      <c r="BL70" s="51"/>
      <c r="BM70" s="51"/>
      <c r="BN70" s="51"/>
    </row>
    <row r="71" spans="1:66" ht="13.5">
      <c r="A71" s="50"/>
      <c r="BJ71" s="51"/>
      <c r="BK71" s="51"/>
      <c r="BL71" s="51"/>
      <c r="BM71" s="51"/>
      <c r="BN71" s="51"/>
    </row>
    <row r="72" spans="1:66" ht="13.5">
      <c r="A72" s="50"/>
      <c r="BJ72" s="51"/>
      <c r="BK72" s="51"/>
      <c r="BL72" s="51"/>
      <c r="BM72" s="51"/>
      <c r="BN72" s="51"/>
    </row>
    <row r="73" spans="1:66" ht="13.5">
      <c r="A73" s="50"/>
      <c r="BJ73" s="51"/>
      <c r="BK73" s="51"/>
      <c r="BL73" s="51"/>
      <c r="BM73" s="51"/>
      <c r="BN73" s="51"/>
    </row>
    <row r="74" spans="1:66" ht="13.5">
      <c r="A74" s="50"/>
      <c r="BJ74" s="51"/>
      <c r="BK74" s="51"/>
      <c r="BL74" s="51"/>
      <c r="BM74" s="51"/>
      <c r="BN74" s="51"/>
    </row>
    <row r="75" spans="1:66" ht="13.5">
      <c r="A75" s="50"/>
      <c r="BJ75" s="51"/>
      <c r="BK75" s="51"/>
      <c r="BL75" s="51"/>
      <c r="BM75" s="51"/>
      <c r="BN75" s="51"/>
    </row>
    <row r="76" spans="1:66" ht="13.5">
      <c r="A76" s="50"/>
      <c r="BJ76" s="51"/>
      <c r="BK76" s="51"/>
      <c r="BL76" s="51"/>
      <c r="BM76" s="51"/>
      <c r="BN76" s="51"/>
    </row>
    <row r="77" spans="1:66" ht="13.5">
      <c r="A77" s="50"/>
      <c r="BJ77" s="51"/>
      <c r="BK77" s="51"/>
      <c r="BL77" s="51"/>
      <c r="BM77" s="51"/>
      <c r="BN77" s="51"/>
    </row>
    <row r="78" spans="1:66" ht="13.5">
      <c r="A78" s="50"/>
      <c r="BJ78" s="51"/>
      <c r="BK78" s="51"/>
      <c r="BL78" s="51"/>
      <c r="BM78" s="51"/>
      <c r="BN78" s="51"/>
    </row>
    <row r="79" spans="1:66" ht="13.5">
      <c r="A79" s="50"/>
      <c r="BJ79" s="51"/>
      <c r="BK79" s="51"/>
      <c r="BL79" s="51"/>
      <c r="BM79" s="51"/>
      <c r="BN79" s="51"/>
    </row>
    <row r="80" spans="1:66" ht="13.5">
      <c r="A80" s="50"/>
      <c r="BJ80" s="51"/>
      <c r="BK80" s="51"/>
      <c r="BL80" s="51"/>
      <c r="BM80" s="51"/>
      <c r="BN80" s="51"/>
    </row>
    <row r="81" spans="1:66" ht="13.5">
      <c r="A81" s="50"/>
      <c r="BJ81" s="51"/>
      <c r="BK81" s="51"/>
      <c r="BL81" s="51"/>
      <c r="BM81" s="51"/>
      <c r="BN81" s="51"/>
    </row>
    <row r="82" spans="1:66" ht="13.5">
      <c r="A82" s="50"/>
      <c r="BJ82" s="51"/>
      <c r="BK82" s="51"/>
      <c r="BL82" s="51"/>
      <c r="BM82" s="51"/>
      <c r="BN82" s="51"/>
    </row>
    <row r="83" spans="1:66" ht="13.5">
      <c r="A83" s="50"/>
      <c r="BJ83" s="51"/>
      <c r="BK83" s="51"/>
      <c r="BL83" s="51"/>
      <c r="BM83" s="51"/>
      <c r="BN83" s="51"/>
    </row>
    <row r="84" spans="1:66" ht="13.5">
      <c r="A84" s="50"/>
      <c r="BJ84" s="51"/>
      <c r="BK84" s="51"/>
      <c r="BL84" s="51"/>
      <c r="BM84" s="51"/>
      <c r="BN84" s="51"/>
    </row>
    <row r="85" spans="1:66" ht="13.5">
      <c r="A85" s="50"/>
      <c r="BJ85" s="51"/>
      <c r="BK85" s="51"/>
      <c r="BL85" s="51"/>
      <c r="BM85" s="51"/>
      <c r="BN85" s="51"/>
    </row>
    <row r="86" spans="1:66" ht="13.5">
      <c r="A86" s="50"/>
      <c r="BJ86" s="51"/>
      <c r="BK86" s="51"/>
      <c r="BL86" s="51"/>
      <c r="BM86" s="51"/>
      <c r="BN86" s="51"/>
    </row>
    <row r="87" spans="1:66" ht="13.5">
      <c r="A87" s="50"/>
      <c r="BJ87" s="51"/>
      <c r="BK87" s="51"/>
      <c r="BL87" s="51"/>
      <c r="BM87" s="51"/>
      <c r="BN87" s="51"/>
    </row>
    <row r="88" ht="13.5">
      <c r="A88" s="50"/>
    </row>
    <row r="89" ht="13.5">
      <c r="A89" s="50"/>
    </row>
    <row r="90" ht="13.5">
      <c r="A90" s="50"/>
    </row>
    <row r="91" ht="13.5">
      <c r="A91" s="50"/>
    </row>
    <row r="92" ht="13.5">
      <c r="A92" s="50"/>
    </row>
  </sheetData>
  <sheetProtection/>
  <printOptions/>
  <pageMargins left="0.5" right="0.5" top="0.5" bottom="0.5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6640625" defaultRowHeight="15"/>
  <cols>
    <col min="1" max="7" width="6.6640625" style="54" customWidth="1"/>
    <col min="8" max="60" width="2.6640625" style="54" customWidth="1"/>
    <col min="61" max="65" width="4.6640625" style="54" customWidth="1"/>
    <col min="66" max="111" width="6.6640625" style="54" customWidth="1"/>
    <col min="112" max="256" width="9.6640625" style="54" customWidth="1"/>
  </cols>
  <sheetData>
    <row r="1" spans="1:72" ht="13.5">
      <c r="A1" s="55" t="s">
        <v>124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</row>
    <row r="2" spans="1:72" ht="13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</row>
    <row r="3" spans="1:72" ht="255">
      <c r="A3" s="56"/>
      <c r="B3" s="56"/>
      <c r="C3" s="56"/>
      <c r="D3" s="56"/>
      <c r="E3" s="56"/>
      <c r="F3" s="56"/>
      <c r="G3" s="56"/>
      <c r="H3" s="57" t="s">
        <v>2</v>
      </c>
      <c r="I3" s="57" t="s">
        <v>3</v>
      </c>
      <c r="J3" s="57" t="s">
        <v>4</v>
      </c>
      <c r="K3" s="57" t="s">
        <v>5</v>
      </c>
      <c r="L3" s="57" t="s">
        <v>6</v>
      </c>
      <c r="M3" s="57" t="s">
        <v>7</v>
      </c>
      <c r="N3" s="57"/>
      <c r="O3" s="57"/>
      <c r="P3" s="57" t="s">
        <v>9</v>
      </c>
      <c r="Q3" s="57" t="s">
        <v>10</v>
      </c>
      <c r="R3" s="57" t="s">
        <v>11</v>
      </c>
      <c r="S3" s="57" t="s">
        <v>12</v>
      </c>
      <c r="T3" s="57"/>
      <c r="U3" s="57"/>
      <c r="V3" s="57" t="s">
        <v>13</v>
      </c>
      <c r="W3" s="57" t="s">
        <v>14</v>
      </c>
      <c r="X3" s="57" t="s">
        <v>15</v>
      </c>
      <c r="Y3" s="57" t="s">
        <v>16</v>
      </c>
      <c r="Z3" s="57" t="s">
        <v>17</v>
      </c>
      <c r="AA3" s="57" t="s">
        <v>18</v>
      </c>
      <c r="AB3" s="57" t="s">
        <v>19</v>
      </c>
      <c r="AC3" s="57" t="s">
        <v>20</v>
      </c>
      <c r="AD3" s="57" t="s">
        <v>21</v>
      </c>
      <c r="AE3" s="57" t="s">
        <v>22</v>
      </c>
      <c r="AF3" s="57"/>
      <c r="AG3" s="57"/>
      <c r="AH3" s="57" t="s">
        <v>23</v>
      </c>
      <c r="AI3" s="57" t="s">
        <v>24</v>
      </c>
      <c r="AJ3" s="57" t="s">
        <v>25</v>
      </c>
      <c r="AK3" s="57" t="s">
        <v>26</v>
      </c>
      <c r="AL3" s="57" t="s">
        <v>27</v>
      </c>
      <c r="AM3" s="57"/>
      <c r="AN3" s="57"/>
      <c r="AO3" s="57" t="s">
        <v>28</v>
      </c>
      <c r="AP3" s="57" t="s">
        <v>29</v>
      </c>
      <c r="AQ3" s="57" t="s">
        <v>30</v>
      </c>
      <c r="AR3" s="57" t="s">
        <v>31</v>
      </c>
      <c r="AS3" s="57" t="s">
        <v>32</v>
      </c>
      <c r="AT3" s="57" t="s">
        <v>33</v>
      </c>
      <c r="AU3" s="57" t="s">
        <v>34</v>
      </c>
      <c r="AV3" s="57"/>
      <c r="AW3" s="57"/>
      <c r="AX3" s="57" t="s">
        <v>35</v>
      </c>
      <c r="AY3" s="57" t="s">
        <v>36</v>
      </c>
      <c r="AZ3" s="57" t="s">
        <v>37</v>
      </c>
      <c r="BA3" s="57" t="s">
        <v>38</v>
      </c>
      <c r="BB3" s="57" t="s">
        <v>39</v>
      </c>
      <c r="BC3" s="57" t="s">
        <v>40</v>
      </c>
      <c r="BD3" s="57" t="s">
        <v>41</v>
      </c>
      <c r="BE3" s="57" t="s">
        <v>42</v>
      </c>
      <c r="BF3" s="57" t="s">
        <v>43</v>
      </c>
      <c r="BG3" s="58"/>
      <c r="BH3" s="58"/>
      <c r="BI3" s="58"/>
      <c r="BJ3" s="58" t="s">
        <v>114</v>
      </c>
      <c r="BK3" s="58" t="s">
        <v>115</v>
      </c>
      <c r="BL3" s="58" t="s">
        <v>116</v>
      </c>
      <c r="BM3" s="58"/>
      <c r="BN3" s="58"/>
      <c r="BO3" s="58"/>
      <c r="BP3" s="58"/>
      <c r="BQ3" s="58"/>
      <c r="BR3" s="58"/>
      <c r="BS3" s="58"/>
      <c r="BT3" s="58"/>
    </row>
    <row r="4" spans="1:72" ht="13.5">
      <c r="A4" s="55" t="str">
        <f>'Score sheet'!$A$14</f>
        <v>Social inclusion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 t="str">
        <f>$A$4</f>
        <v>Social inclusion</v>
      </c>
      <c r="BO4" s="56"/>
      <c r="BP4" s="56"/>
      <c r="BQ4" s="56"/>
      <c r="BR4" s="56"/>
      <c r="BS4" s="56"/>
      <c r="BT4" s="56"/>
    </row>
    <row r="5" spans="1:72" ht="13.5">
      <c r="A5" s="55" t="str">
        <f>'Score sheet'!$A$15</f>
        <v>Meet growing energy demands in developed world</v>
      </c>
      <c r="B5" s="56"/>
      <c r="C5" s="56"/>
      <c r="D5" s="56"/>
      <c r="E5" s="56"/>
      <c r="F5" s="56"/>
      <c r="G5" s="56"/>
      <c r="H5" s="56"/>
      <c r="I5" s="56">
        <v>0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>
        <f>SUM(H5:BI5)</f>
        <v>0</v>
      </c>
      <c r="BK5" s="56">
        <f>RANK($BJ$5,BJ$4:BJ$61)</f>
        <v>1</v>
      </c>
      <c r="BL5" s="56"/>
      <c r="BM5" s="56"/>
      <c r="BN5" s="56" t="str">
        <f>$A$5</f>
        <v>Meet growing energy demands in developed world</v>
      </c>
      <c r="BO5" s="56"/>
      <c r="BP5" s="56"/>
      <c r="BQ5" s="56"/>
      <c r="BR5" s="56"/>
      <c r="BS5" s="56"/>
      <c r="BT5" s="56"/>
    </row>
    <row r="6" spans="1:72" ht="13.5">
      <c r="A6" s="55" t="str">
        <f>'Score sheet'!$A$16</f>
        <v>Meet growing energy demands in developing world</v>
      </c>
      <c r="B6" s="56"/>
      <c r="C6" s="56"/>
      <c r="D6" s="56"/>
      <c r="E6" s="56"/>
      <c r="F6" s="56"/>
      <c r="G6" s="56"/>
      <c r="H6" s="56"/>
      <c r="I6" s="56"/>
      <c r="J6" s="56">
        <v>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>
        <f>SUM(H6:BI6)</f>
        <v>0</v>
      </c>
      <c r="BK6" s="56">
        <f>RANK($BJ$6,BJ$4:BJ$61)</f>
        <v>1</v>
      </c>
      <c r="BL6" s="56"/>
      <c r="BM6" s="56"/>
      <c r="BN6" s="56" t="str">
        <f>$A$6</f>
        <v>Meet growing energy demands in developing world</v>
      </c>
      <c r="BO6" s="56"/>
      <c r="BP6" s="56"/>
      <c r="BQ6" s="56"/>
      <c r="BR6" s="56"/>
      <c r="BS6" s="56"/>
      <c r="BT6" s="56"/>
    </row>
    <row r="7" spans="1:72" ht="13.5">
      <c r="A7" s="55" t="str">
        <f>'Score sheet'!$A$17</f>
        <v>Development of energy infrastructure in developed world </v>
      </c>
      <c r="B7" s="56"/>
      <c r="C7" s="56"/>
      <c r="D7" s="56"/>
      <c r="E7" s="56"/>
      <c r="F7" s="56"/>
      <c r="G7" s="56"/>
      <c r="H7" s="56"/>
      <c r="I7" s="56"/>
      <c r="J7" s="56"/>
      <c r="K7" s="56">
        <v>0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>
        <f>SUM(H7:BI7)</f>
        <v>0</v>
      </c>
      <c r="BK7" s="56">
        <f>RANK($BJ$7,BJ$4:BJ$61)</f>
        <v>1</v>
      </c>
      <c r="BL7" s="56"/>
      <c r="BM7" s="56"/>
      <c r="BN7" s="56" t="str">
        <f>$A$7</f>
        <v>Development of energy infrastructure in developed world </v>
      </c>
      <c r="BO7" s="56"/>
      <c r="BP7" s="56"/>
      <c r="BQ7" s="56"/>
      <c r="BR7" s="56"/>
      <c r="BS7" s="56"/>
      <c r="BT7" s="56"/>
    </row>
    <row r="8" spans="1:72" ht="13.5">
      <c r="A8" s="55" t="str">
        <f>'Score sheet'!$A$18</f>
        <v>Development of general infrastructure in developing world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>
        <v>0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>
        <f>SUM(H8:BI8)</f>
        <v>0</v>
      </c>
      <c r="BK8" s="56">
        <f>RANK($BJ$8,BJ$4:BJ$61)</f>
        <v>1</v>
      </c>
      <c r="BL8" s="56"/>
      <c r="BM8" s="56"/>
      <c r="BN8" s="56" t="str">
        <f>$A$8</f>
        <v>Development of general infrastructure in developing world</v>
      </c>
      <c r="BO8" s="56"/>
      <c r="BP8" s="56"/>
      <c r="BQ8" s="56"/>
      <c r="BR8" s="56"/>
      <c r="BS8" s="56"/>
      <c r="BT8" s="56"/>
    </row>
    <row r="9" spans="1:72" ht="13.5">
      <c r="A9" s="55" t="str">
        <f>'Score sheet'!$A$19</f>
        <v>Accessability of technology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>
        <v>0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>
        <f>SUM(H9:BI9)</f>
        <v>0</v>
      </c>
      <c r="BK9" s="56">
        <f>RANK($BJ$9,BJ$4:BJ$61)</f>
        <v>1</v>
      </c>
      <c r="BL9" s="56"/>
      <c r="BM9" s="56"/>
      <c r="BN9" s="56" t="str">
        <f>$A$9</f>
        <v>Accessability of technology</v>
      </c>
      <c r="BO9" s="56"/>
      <c r="BP9" s="56"/>
      <c r="BQ9" s="56"/>
      <c r="BR9" s="56"/>
      <c r="BS9" s="56"/>
      <c r="BT9" s="56"/>
    </row>
    <row r="10" spans="1:72" ht="13.5">
      <c r="A10" s="55">
        <f>'Score sheet'!$A$20</f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>
        <f>SUM(H10:BI10)</f>
        <v>0</v>
      </c>
      <c r="BK10" s="56">
        <f>RANK($BJ$10,BJ$4:BJ$61)</f>
        <v>1</v>
      </c>
      <c r="BL10" s="56"/>
      <c r="BM10" s="56"/>
      <c r="BN10" s="56">
        <f>$A$10</f>
        <v>0</v>
      </c>
      <c r="BO10" s="56"/>
      <c r="BP10" s="56"/>
      <c r="BQ10" s="56"/>
      <c r="BR10" s="56"/>
      <c r="BS10" s="56"/>
      <c r="BT10" s="56"/>
    </row>
    <row r="11" spans="1:72" ht="13.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</row>
    <row r="12" spans="1:72" ht="13.5">
      <c r="A12" s="55" t="str">
        <f>'Score sheet'!$A$22</f>
        <v>Economic development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 t="str">
        <f>$A$12</f>
        <v>Economic development</v>
      </c>
      <c r="BO12" s="56"/>
      <c r="BP12" s="56"/>
      <c r="BQ12" s="56"/>
      <c r="BR12" s="56"/>
      <c r="BS12" s="56"/>
      <c r="BT12" s="56"/>
    </row>
    <row r="13" spans="1:72" ht="13.5">
      <c r="A13" s="55" t="str">
        <f>'Score sheet'!$A$23</f>
        <v>Affordability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Q13" s="56">
        <v>0</v>
      </c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>
        <f>SUM(H13:BI13)</f>
        <v>0</v>
      </c>
      <c r="BK13" s="56">
        <f>RANK($BJ$13,BJ$4:BJ$61)</f>
        <v>1</v>
      </c>
      <c r="BL13" s="56"/>
      <c r="BM13" s="56"/>
      <c r="BN13" s="56" t="str">
        <f>$A$13</f>
        <v>Affordability</v>
      </c>
      <c r="BO13" s="56"/>
      <c r="BP13" s="56"/>
      <c r="BQ13" s="56"/>
      <c r="BR13" s="56"/>
      <c r="BS13" s="56"/>
      <c r="BT13" s="56"/>
    </row>
    <row r="14" spans="1:72" ht="13.5">
      <c r="A14" s="55" t="str">
        <f>'Score sheet'!$A$24</f>
        <v>Return on investment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>
        <f>SUM(H14:BI14)</f>
        <v>0</v>
      </c>
      <c r="BK14" s="56">
        <f>RANK($BJ$14,BJ$4:BJ$61)</f>
        <v>1</v>
      </c>
      <c r="BL14" s="56"/>
      <c r="BM14" s="56"/>
      <c r="BN14" s="56" t="str">
        <f>$A$14</f>
        <v>Return on investment</v>
      </c>
      <c r="BO14" s="56"/>
      <c r="BP14" s="56"/>
      <c r="BQ14" s="56"/>
      <c r="BR14" s="56"/>
      <c r="BS14" s="56"/>
      <c r="BT14" s="56"/>
    </row>
    <row r="15" spans="1:72" ht="13.5">
      <c r="A15" s="55" t="str">
        <f>'Score sheet'!$A$25</f>
        <v>Risk of increased costs or loss of income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>
        <v>0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>
        <f>SUM(H15:BI15)</f>
        <v>0</v>
      </c>
      <c r="BK15" s="56">
        <f>RANK($BJ$15,BJ$4:BJ$61)</f>
        <v>1</v>
      </c>
      <c r="BL15" s="56"/>
      <c r="BM15" s="56"/>
      <c r="BN15" s="56" t="str">
        <f>$A$15</f>
        <v>Risk of increased costs or loss of income</v>
      </c>
      <c r="BO15" s="56"/>
      <c r="BP15" s="56"/>
      <c r="BQ15" s="56"/>
      <c r="BR15" s="56"/>
      <c r="BS15" s="56"/>
      <c r="BT15" s="56"/>
    </row>
    <row r="16" spans="1:72" ht="13.5">
      <c r="A16" s="55">
        <f>'Score sheet'!$A$26</f>
        <v>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>
        <f>SUM(H16:BI16)</f>
        <v>0</v>
      </c>
      <c r="BK16" s="56">
        <f>RANK($BJ$16,BJ$4:BJ$61)</f>
        <v>1</v>
      </c>
      <c r="BL16" s="56"/>
      <c r="BM16" s="56"/>
      <c r="BN16" s="56">
        <f>$A$16</f>
        <v>0</v>
      </c>
      <c r="BO16" s="56"/>
      <c r="BP16" s="56"/>
      <c r="BQ16" s="56"/>
      <c r="BR16" s="56"/>
      <c r="BS16" s="56"/>
      <c r="BT16" s="56"/>
    </row>
    <row r="17" spans="1:72" ht="13.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1:72" ht="13.5">
      <c r="A18" s="55" t="str">
        <f>'Score sheet'!$A$28</f>
        <v>Resource use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 t="str">
        <f>$A$18</f>
        <v>Resource use</v>
      </c>
      <c r="BO18" s="56"/>
      <c r="BP18" s="56"/>
      <c r="BQ18" s="56"/>
      <c r="BR18" s="56"/>
      <c r="BS18" s="56"/>
      <c r="BT18" s="56"/>
    </row>
    <row r="19" spans="1:72" ht="13.5">
      <c r="A19" s="55" t="str">
        <f>'Score sheet'!$A$29</f>
        <v>Depletion of non-renewable energy sources 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W19" s="56">
        <v>0</v>
      </c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>
        <f>SUM(H19:BI19)</f>
        <v>0</v>
      </c>
      <c r="BK19" s="56">
        <f>RANK($BJ$19,BJ$4:BJ$61)</f>
        <v>1</v>
      </c>
      <c r="BL19" s="56"/>
      <c r="BM19" s="56"/>
      <c r="BN19" s="56" t="str">
        <f>$A$19</f>
        <v>Depletion of non-renewable energy sources </v>
      </c>
      <c r="BO19" s="56"/>
      <c r="BP19" s="56"/>
      <c r="BQ19" s="56"/>
      <c r="BR19" s="56"/>
      <c r="BS19" s="56"/>
      <c r="BT19" s="56"/>
    </row>
    <row r="20" spans="1:72" ht="13.5">
      <c r="A20" s="55" t="str">
        <f>'Score sheet'!$A$36</f>
        <v>Use of limited renewable resources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W20" s="56"/>
      <c r="X20" s="56">
        <v>0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>
        <f>SUM(H20:BI20)</f>
        <v>0</v>
      </c>
      <c r="BK20" s="56">
        <f>RANK($BJ$20,BJ$4:BJ$61)</f>
        <v>1</v>
      </c>
      <c r="BL20" s="56"/>
      <c r="BM20" s="56"/>
      <c r="BN20" s="56" t="str">
        <f>$A$20</f>
        <v>Use of limited renewable resources</v>
      </c>
      <c r="BO20" s="56"/>
      <c r="BP20" s="56"/>
      <c r="BQ20" s="56"/>
      <c r="BR20" s="56"/>
      <c r="BS20" s="56"/>
      <c r="BT20" s="56"/>
    </row>
    <row r="21" spans="1:72" ht="13.5">
      <c r="A21" s="55" t="str">
        <f>'Score sheet'!$A$43</f>
        <v>Depletion of material stocks 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>
        <v>0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>
        <f>SUM(H21:BI21)</f>
        <v>0</v>
      </c>
      <c r="BK21" s="56">
        <f>RANK($BJ$21,BJ$4:BJ$61)</f>
        <v>1</v>
      </c>
      <c r="BL21" s="56"/>
      <c r="BM21" s="56"/>
      <c r="BN21" s="56" t="str">
        <f>$A$21</f>
        <v>Depletion of material stocks </v>
      </c>
      <c r="BO21" s="56"/>
      <c r="BP21" s="56"/>
      <c r="BQ21" s="56"/>
      <c r="BR21" s="56"/>
      <c r="BS21" s="56"/>
      <c r="BT21" s="56"/>
    </row>
    <row r="22" spans="1:72" ht="13.5">
      <c r="A22" s="55" t="str">
        <f>'Score sheet'!$A$45</f>
        <v>Provision of drinking water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>
        <v>0</v>
      </c>
      <c r="AA22" s="56"/>
      <c r="AB22" s="56"/>
      <c r="AC22" s="56"/>
      <c r="AD22" s="56"/>
      <c r="AE22" s="56"/>
      <c r="AF22" s="56"/>
      <c r="AG22" s="56"/>
      <c r="AH22" s="56"/>
      <c r="AI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>
        <f>SUM(H22:BI22)</f>
        <v>0</v>
      </c>
      <c r="BK22" s="56">
        <f>RANK($BJ$22,BJ$4:BJ$61)</f>
        <v>1</v>
      </c>
      <c r="BL22" s="56"/>
      <c r="BM22" s="56"/>
      <c r="BN22" s="56" t="str">
        <f>$A$22</f>
        <v>Provision of drinking water</v>
      </c>
      <c r="BO22" s="56"/>
      <c r="BP22" s="56"/>
      <c r="BQ22" s="56"/>
      <c r="BR22" s="56"/>
      <c r="BS22" s="56"/>
      <c r="BT22" s="56"/>
    </row>
    <row r="23" spans="1:72" ht="13.5">
      <c r="A23" s="55" t="str">
        <f>'Score sheet'!$A$46</f>
        <v>Provision of sewerage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>
        <v>0</v>
      </c>
      <c r="AB23" s="56"/>
      <c r="AC23" s="56"/>
      <c r="AD23" s="56"/>
      <c r="AE23" s="56"/>
      <c r="AF23" s="56"/>
      <c r="AG23" s="56"/>
      <c r="AH23" s="56"/>
      <c r="AI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>
        <f>SUM(H23:BI23)</f>
        <v>0</v>
      </c>
      <c r="BK23" s="56">
        <f>RANK($BJ$23,BJ$4:BJ$61)</f>
        <v>1</v>
      </c>
      <c r="BL23" s="56"/>
      <c r="BM23" s="56"/>
      <c r="BN23" s="56" t="str">
        <f>$A$23</f>
        <v>Provision of sewerage</v>
      </c>
      <c r="BO23" s="56"/>
      <c r="BP23" s="56"/>
      <c r="BQ23" s="56"/>
      <c r="BR23" s="56"/>
      <c r="BS23" s="56"/>
      <c r="BT23" s="56"/>
    </row>
    <row r="24" spans="1:72" ht="13.5">
      <c r="A24" s="55" t="str">
        <f>'Score sheet'!$A$47</f>
        <v>Land use effect on urban development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>
        <v>0</v>
      </c>
      <c r="AC24" s="56"/>
      <c r="AD24" s="56"/>
      <c r="AE24" s="56"/>
      <c r="AF24" s="56"/>
      <c r="AG24" s="56"/>
      <c r="AH24" s="56"/>
      <c r="AI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>
        <f>SUM(H24:BI24)</f>
        <v>0</v>
      </c>
      <c r="BK24" s="56">
        <f>RANK($BJ$24,BJ$4:BJ$61)</f>
        <v>1</v>
      </c>
      <c r="BL24" s="56"/>
      <c r="BM24" s="56"/>
      <c r="BN24" s="56" t="str">
        <f>$A$24</f>
        <v>Land use effect on urban development</v>
      </c>
      <c r="BO24" s="56"/>
      <c r="BP24" s="56"/>
      <c r="BQ24" s="56"/>
      <c r="BR24" s="56"/>
      <c r="BS24" s="56"/>
      <c r="BT24" s="56"/>
    </row>
    <row r="25" spans="1:72" ht="13.5">
      <c r="A25" s="55" t="str">
        <f>'Score sheet'!$A$48</f>
        <v>Land use effect on agriculture or forestry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>
        <v>0</v>
      </c>
      <c r="AD25" s="56"/>
      <c r="AE25" s="56"/>
      <c r="AF25" s="56"/>
      <c r="AG25" s="56"/>
      <c r="AH25" s="56"/>
      <c r="AI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>
        <f>SUM(H25:BI25)</f>
        <v>0</v>
      </c>
      <c r="BK25" s="56">
        <f>RANK($BJ$25,BJ$4:BJ$61)</f>
        <v>1</v>
      </c>
      <c r="BL25" s="56"/>
      <c r="BM25" s="56"/>
      <c r="BN25" s="56" t="str">
        <f>$A$25</f>
        <v>Land use effect on agriculture or forestry</v>
      </c>
      <c r="BO25" s="56"/>
      <c r="BP25" s="56"/>
      <c r="BQ25" s="56"/>
      <c r="BR25" s="56"/>
      <c r="BS25" s="56"/>
      <c r="BT25" s="56"/>
    </row>
    <row r="26" spans="1:72" ht="13.5">
      <c r="A26" s="55" t="str">
        <f>'Score sheet'!$A$49</f>
        <v>Water use effect on agriculture and aquaculture 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>
        <v>0</v>
      </c>
      <c r="AE26" s="56"/>
      <c r="AF26" s="56"/>
      <c r="AG26" s="56"/>
      <c r="AH26" s="56"/>
      <c r="AI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>
        <f>SUM(H26:BI26)</f>
        <v>0</v>
      </c>
      <c r="BK26" s="56">
        <f>RANK($BJ$26,BJ$4:BJ$61)</f>
        <v>1</v>
      </c>
      <c r="BL26" s="56"/>
      <c r="BM26" s="56"/>
      <c r="BN26" s="56" t="str">
        <f>$A$26</f>
        <v>Water use effect on agriculture and aquaculture </v>
      </c>
      <c r="BO26" s="56"/>
      <c r="BP26" s="56"/>
      <c r="BQ26" s="56"/>
      <c r="BR26" s="56"/>
      <c r="BS26" s="56"/>
      <c r="BT26" s="56"/>
    </row>
    <row r="27" spans="1:72" ht="13.5">
      <c r="A27" s="55" t="str">
        <f>'Score sheet'!$A$50</f>
        <v>Land &amp; water use effect on recreation &amp; tourism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>
        <v>0</v>
      </c>
      <c r="AF27" s="56"/>
      <c r="AG27" s="56"/>
      <c r="AH27" s="56"/>
      <c r="AI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>
        <f>SUM(H27:BI27)</f>
        <v>0</v>
      </c>
      <c r="BK27" s="56">
        <f>RANK($BJ$27,BJ$4:BJ$61)</f>
        <v>1</v>
      </c>
      <c r="BL27" s="56"/>
      <c r="BM27" s="56"/>
      <c r="BN27" s="56" t="str">
        <f>$A$27</f>
        <v>Land &amp; water use effect on recreation &amp; tourism</v>
      </c>
      <c r="BO27" s="56"/>
      <c r="BP27" s="56"/>
      <c r="BQ27" s="56"/>
      <c r="BR27" s="56"/>
      <c r="BS27" s="56"/>
      <c r="BT27" s="56"/>
    </row>
    <row r="28" spans="1:72" ht="13.5">
      <c r="A28" s="55">
        <f>'Score sheet'!$A$51</f>
        <v>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>
        <f>SUM(H28:BI28)</f>
        <v>0</v>
      </c>
      <c r="BK28" s="56">
        <f>RANK($BJ$28,BJ$4:BJ$61)</f>
        <v>1</v>
      </c>
      <c r="BL28" s="56"/>
      <c r="BM28" s="56"/>
      <c r="BN28" s="56">
        <f>$A$28</f>
        <v>0</v>
      </c>
      <c r="BO28" s="56"/>
      <c r="BP28" s="56"/>
      <c r="BQ28" s="56"/>
      <c r="BR28" s="56"/>
      <c r="BS28" s="56"/>
      <c r="BT28" s="56"/>
    </row>
    <row r="29" spans="1:72" ht="13.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</row>
    <row r="30" spans="1:72" ht="13.5">
      <c r="A30" s="55" t="str">
        <f>'Score sheet'!$A$53</f>
        <v>Transport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 t="str">
        <f>$A$30</f>
        <v>Transport</v>
      </c>
      <c r="BO30" s="56"/>
      <c r="BP30" s="56"/>
      <c r="BQ30" s="56"/>
      <c r="BR30" s="56"/>
      <c r="BS30" s="56"/>
      <c r="BT30" s="56"/>
    </row>
    <row r="31" spans="1:72" ht="13.5">
      <c r="A31" s="55" t="str">
        <f>'Score sheet'!$A$54</f>
        <v>Depletion of fuel stocks &amp; impacts of transport fuel processing 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>
        <v>0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>
        <f>SUM(H31:BI31)</f>
        <v>0</v>
      </c>
      <c r="BK31" s="56">
        <f>RANK($BJ$31,BJ$4:BJ$61)</f>
        <v>1</v>
      </c>
      <c r="BL31" s="56"/>
      <c r="BM31" s="56"/>
      <c r="BN31" s="56" t="str">
        <f>$A$31</f>
        <v>Depletion of fuel stocks &amp; impacts of transport fuel processing </v>
      </c>
      <c r="BO31" s="56"/>
      <c r="BP31" s="56"/>
      <c r="BQ31" s="56"/>
      <c r="BR31" s="56"/>
      <c r="BS31" s="56"/>
      <c r="BT31" s="56"/>
    </row>
    <row r="32" spans="1:72" ht="13.5">
      <c r="A32" s="55" t="str">
        <f>'Score sheet'!$A$55</f>
        <v>Global warming emissions arising from transport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>
        <v>0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>
        <f>SUM(H32:BI32)</f>
        <v>0</v>
      </c>
      <c r="BK32" s="56">
        <f>RANK($BJ$32,BJ$4:BJ$61)</f>
        <v>1</v>
      </c>
      <c r="BL32" s="56"/>
      <c r="BM32" s="56"/>
      <c r="BN32" s="56" t="str">
        <f>$A$32</f>
        <v>Global warming emissions arising from transport</v>
      </c>
      <c r="BO32" s="56"/>
      <c r="BP32" s="56"/>
      <c r="BQ32" s="56"/>
      <c r="BR32" s="56"/>
      <c r="BS32" s="56"/>
      <c r="BT32" s="56"/>
    </row>
    <row r="33" spans="1:72" ht="13.5">
      <c r="A33" s="55" t="str">
        <f>'Score sheet'!$A$56</f>
        <v>Local health effects and disturbance arising from transport 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K33" s="56">
        <v>0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>
        <f>SUM(H33:BI33)</f>
        <v>0</v>
      </c>
      <c r="BK33" s="56">
        <f>RANK($BJ$33,BJ$4:BJ$61)</f>
        <v>1</v>
      </c>
      <c r="BL33" s="56"/>
      <c r="BM33" s="56"/>
      <c r="BN33" s="56" t="str">
        <f>$A$33</f>
        <v>Local health effects and disturbance arising from transport </v>
      </c>
      <c r="BO33" s="56"/>
      <c r="BP33" s="56"/>
      <c r="BQ33" s="56"/>
      <c r="BR33" s="56"/>
      <c r="BS33" s="56"/>
      <c r="BT33" s="56"/>
    </row>
    <row r="34" spans="1:72" ht="13.5">
      <c r="A34" s="55" t="str">
        <f>'Score sheet'!$A$57</f>
        <v>Land use, materials use &amp; waste arising from road construction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K34" s="56"/>
      <c r="AL34" s="56">
        <v>0</v>
      </c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>
        <f>SUM(H34:BI34)</f>
        <v>0</v>
      </c>
      <c r="BK34" s="56">
        <f>RANK($BJ$34,BJ$4:BJ$61)</f>
        <v>1</v>
      </c>
      <c r="BL34" s="56"/>
      <c r="BM34" s="56"/>
      <c r="BN34" s="56" t="str">
        <f>$A$34</f>
        <v>Land use, materials use &amp; waste arising from road construction</v>
      </c>
      <c r="BO34" s="56"/>
      <c r="BP34" s="56"/>
      <c r="BQ34" s="56"/>
      <c r="BR34" s="56"/>
      <c r="BS34" s="56"/>
      <c r="BT34" s="56"/>
    </row>
    <row r="35" spans="1:72" ht="13.5">
      <c r="A35" s="55">
        <f>'Score sheet'!$A$58</f>
        <v>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>
        <f>SUM(H35:BI35)</f>
        <v>0</v>
      </c>
      <c r="BK35" s="56">
        <f>RANK($BJ$35,BJ$4:BJ$61)</f>
        <v>1</v>
      </c>
      <c r="BL35" s="56"/>
      <c r="BM35" s="56"/>
      <c r="BN35" s="56">
        <f>$A$35</f>
        <v>0</v>
      </c>
      <c r="BO35" s="56"/>
      <c r="BP35" s="56"/>
      <c r="BQ35" s="56"/>
      <c r="BR35" s="56"/>
      <c r="BS35" s="56"/>
      <c r="BT35" s="56"/>
    </row>
    <row r="36" spans="1:72" ht="13.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1:72" ht="13.5">
      <c r="A37" s="55" t="str">
        <f>'Score sheet'!$A$60</f>
        <v>Ecological protection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 t="str">
        <f>$A$37</f>
        <v>Ecological protection</v>
      </c>
      <c r="BO37" s="56"/>
      <c r="BP37" s="56"/>
      <c r="BQ37" s="56"/>
      <c r="BR37" s="56"/>
      <c r="BS37" s="56"/>
      <c r="BT37" s="56"/>
    </row>
    <row r="38" spans="1:72" ht="13.5">
      <c r="A38" s="55" t="str">
        <f>'Score sheet'!$A$61</f>
        <v>Global warming emissions from use of fuels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K38" s="56"/>
      <c r="AL38" s="56"/>
      <c r="AM38" s="56"/>
      <c r="AN38" s="56"/>
      <c r="AO38" s="56"/>
      <c r="AP38" s="56">
        <v>0</v>
      </c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>
        <f>SUM(H38:BI38)</f>
        <v>0</v>
      </c>
      <c r="BK38" s="56">
        <f>RANK($BJ$38,BJ$4:BJ$61)</f>
        <v>1</v>
      </c>
      <c r="BL38" s="56"/>
      <c r="BM38" s="56"/>
      <c r="BN38" s="56" t="str">
        <f>$A$38</f>
        <v>Global warming emissions from use of fuels</v>
      </c>
      <c r="BO38" s="56"/>
      <c r="BP38" s="56"/>
      <c r="BQ38" s="56"/>
      <c r="BR38" s="56"/>
      <c r="BS38" s="56"/>
      <c r="BT38" s="56"/>
    </row>
    <row r="39" spans="1:72" ht="13.5">
      <c r="A39" s="55" t="str">
        <f>'Score sheet'!$A$74</f>
        <v>Global warming emissions from construction activities 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v>0</v>
      </c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>
        <f>SUM(H39:BI39)</f>
        <v>0</v>
      </c>
      <c r="BK39" s="56">
        <f>RANK($BJ$39,BJ$4:BJ$61)</f>
        <v>1</v>
      </c>
      <c r="BL39" s="56"/>
      <c r="BM39" s="56"/>
      <c r="BN39" s="56" t="str">
        <f>$A$39</f>
        <v>Global warming emissions from construction activities </v>
      </c>
      <c r="BO39" s="56"/>
      <c r="BP39" s="56"/>
      <c r="BQ39" s="56"/>
      <c r="BR39" s="56"/>
      <c r="BS39" s="56"/>
      <c r="BT39" s="56"/>
    </row>
    <row r="40" spans="1:66" ht="13.5">
      <c r="A40" s="55" t="str">
        <f>'Score sheet'!$A$75</f>
        <v>Hazard to biological life cycles or ecosystems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>
        <v>0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>
        <f>SUM(H40:BI40)</f>
        <v>0</v>
      </c>
      <c r="BK40" s="56">
        <f>RANK($BJ$40,BJ$4:BJ$61)</f>
        <v>1</v>
      </c>
      <c r="BL40" s="56"/>
      <c r="BM40" s="56"/>
      <c r="BN40" s="56" t="str">
        <f>$A$40</f>
        <v>Hazard to biological life cycles or ecosystems</v>
      </c>
    </row>
    <row r="41" spans="1:66" ht="13.5">
      <c r="A41" s="55" t="str">
        <f>'Score sheet'!$A$89</f>
        <v>Hazard to range of natural species or biodiversity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>
        <v>0</v>
      </c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>
        <f>SUM(H41:BI41)</f>
        <v>0</v>
      </c>
      <c r="BK41" s="56">
        <f>RANK($BJ$41,BJ$4:BJ$61)</f>
        <v>1</v>
      </c>
      <c r="BL41" s="56"/>
      <c r="BM41" s="56"/>
      <c r="BN41" s="56" t="str">
        <f>$A$41</f>
        <v>Hazard to range of natural species or biodiversity</v>
      </c>
    </row>
    <row r="42" spans="1:66" ht="13.5">
      <c r="A42" s="55" t="str">
        <f>'Score sheet'!$A$90</f>
        <v>Damage to wildlife habitats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>
        <v>0</v>
      </c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>
        <f>SUM(H42:BI42)</f>
        <v>0</v>
      </c>
      <c r="BK42" s="56">
        <f>RANK($BJ$42,BJ$4:BJ$61)</f>
        <v>1</v>
      </c>
      <c r="BL42" s="56"/>
      <c r="BM42" s="56"/>
      <c r="BN42" s="56" t="str">
        <f>$A$42</f>
        <v>Damage to wildlife habitats</v>
      </c>
    </row>
    <row r="43" spans="1:66" ht="13.5">
      <c r="A43" s="55" t="str">
        <f>'Score sheet'!$A$91</f>
        <v>Soil erosion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>
        <f>SUM(H43:BI43)</f>
        <v>0</v>
      </c>
      <c r="BK43" s="56">
        <f>RANK($BJ$43,BJ$4:BJ$61)</f>
        <v>1</v>
      </c>
      <c r="BL43" s="56"/>
      <c r="BM43" s="56"/>
      <c r="BN43" s="56" t="str">
        <f>$A$43</f>
        <v>Soil erosion</v>
      </c>
    </row>
    <row r="44" spans="1:66" ht="13.5">
      <c r="A44" s="55">
        <f>'Score sheet'!$A$92</f>
        <v>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>
        <f>SUM(H44:BI44)</f>
        <v>0</v>
      </c>
      <c r="BK44" s="56">
        <f>RANK($BJ$44,BJ$4:BJ$61)</f>
        <v>1</v>
      </c>
      <c r="BL44" s="56"/>
      <c r="BM44" s="56"/>
      <c r="BN44" s="56">
        <f>$A$44</f>
        <v>0</v>
      </c>
    </row>
    <row r="45" spans="1:66" ht="13.5">
      <c r="A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</row>
    <row r="46" spans="1:66" ht="13.5">
      <c r="A46" s="55" t="str">
        <f>'Score sheet'!$A$94</f>
        <v>Environmental protection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 t="str">
        <f>$A$46</f>
        <v>Environmental protection</v>
      </c>
    </row>
    <row r="47" spans="1:66" ht="13.5">
      <c r="A47" s="55" t="str">
        <f>'Score sheet'!$A$95</f>
        <v>Visual impact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>
        <v>0</v>
      </c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>
        <f>SUM(H47:BI47)</f>
        <v>0</v>
      </c>
      <c r="BK47" s="56">
        <f>RANK($BJ$47,BJ$4:BJ$61)</f>
        <v>1</v>
      </c>
      <c r="BL47" s="56"/>
      <c r="BM47" s="56"/>
      <c r="BN47" s="56" t="str">
        <f>$A$47</f>
        <v>Visual impact</v>
      </c>
    </row>
    <row r="48" spans="1:66" ht="13.5">
      <c r="A48" s="55" t="str">
        <f>'Score sheet'!$A$96</f>
        <v>Effect on built environment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>
        <v>0</v>
      </c>
      <c r="BA48" s="56"/>
      <c r="BB48" s="56"/>
      <c r="BC48" s="56"/>
      <c r="BD48" s="56"/>
      <c r="BE48" s="56"/>
      <c r="BF48" s="56"/>
      <c r="BG48" s="56"/>
      <c r="BH48" s="56"/>
      <c r="BI48" s="56"/>
      <c r="BJ48" s="56">
        <f>SUM(H48:BI48)</f>
        <v>0</v>
      </c>
      <c r="BK48" s="56">
        <f>RANK($BJ$48,BJ$4:BJ$61)</f>
        <v>1</v>
      </c>
      <c r="BL48" s="56"/>
      <c r="BM48" s="56"/>
      <c r="BN48" s="56" t="str">
        <f>$A$48</f>
        <v>Effect on built environment</v>
      </c>
    </row>
    <row r="49" spans="1:66" ht="13.5">
      <c r="A49" s="55" t="str">
        <f>'Score sheet'!$A$97</f>
        <v>Effect of extraction processes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>
        <v>0</v>
      </c>
      <c r="BB49" s="56"/>
      <c r="BC49" s="56"/>
      <c r="BD49" s="56"/>
      <c r="BE49" s="56"/>
      <c r="BF49" s="56"/>
      <c r="BG49" s="56"/>
      <c r="BH49" s="56"/>
      <c r="BI49" s="56"/>
      <c r="BJ49" s="56">
        <f>SUM(H49:BI49)</f>
        <v>0</v>
      </c>
      <c r="BK49" s="56">
        <f>RANK($BJ$49,BJ$4:BJ$61)</f>
        <v>1</v>
      </c>
      <c r="BL49" s="56"/>
      <c r="BM49" s="56"/>
      <c r="BN49" s="56" t="str">
        <f>$A$49</f>
        <v>Effect of extraction processes</v>
      </c>
    </row>
    <row r="50" spans="1:66" ht="13.5">
      <c r="A50" s="55" t="str">
        <f>'Score sheet'!$A$100</f>
        <v>Effect of disposal of wastes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>
        <v>0</v>
      </c>
      <c r="BC50" s="56"/>
      <c r="BD50" s="56"/>
      <c r="BE50" s="56"/>
      <c r="BF50" s="56"/>
      <c r="BG50" s="56"/>
      <c r="BH50" s="56"/>
      <c r="BI50" s="56"/>
      <c r="BJ50" s="56">
        <f>SUM(H50:BI50)</f>
        <v>0</v>
      </c>
      <c r="BK50" s="56">
        <f>RANK($BJ$50,BJ$4:BJ$61)</f>
        <v>1</v>
      </c>
      <c r="BL50" s="56"/>
      <c r="BM50" s="56"/>
      <c r="BN50" s="56" t="str">
        <f>$A$50</f>
        <v>Effect of disposal of wastes</v>
      </c>
    </row>
    <row r="51" spans="1:66" ht="13.5">
      <c r="A51" s="55" t="str">
        <f>'Score sheet'!$A$102</f>
        <v>Land &amp; ground water contamination hazards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>
        <v>0</v>
      </c>
      <c r="BD51" s="56"/>
      <c r="BE51" s="56"/>
      <c r="BF51" s="56"/>
      <c r="BG51" s="56"/>
      <c r="BH51" s="56"/>
      <c r="BI51" s="56"/>
      <c r="BJ51" s="56">
        <f>SUM(H51:BI51)</f>
        <v>0</v>
      </c>
      <c r="BK51" s="56">
        <f>RANK($BJ$51,BJ$4:BJ$61)</f>
        <v>1</v>
      </c>
      <c r="BL51" s="56"/>
      <c r="BM51" s="56"/>
      <c r="BN51" s="56" t="str">
        <f>$A$51</f>
        <v>Land &amp; ground water contamination hazards</v>
      </c>
    </row>
    <row r="52" spans="1:66" ht="13.5">
      <c r="A52" s="55" t="str">
        <f>'Score sheet'!$A$105</f>
        <v>Water pollution &amp; water quality </v>
      </c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>
        <v>0</v>
      </c>
      <c r="BE52" s="56"/>
      <c r="BF52" s="56"/>
      <c r="BG52" s="56"/>
      <c r="BH52" s="56"/>
      <c r="BI52" s="56"/>
      <c r="BJ52" s="56">
        <f>SUM(H52:BI52)</f>
        <v>0</v>
      </c>
      <c r="BK52" s="56">
        <f>RANK($BJ$52,BJ$4:BJ$61)</f>
        <v>1</v>
      </c>
      <c r="BL52" s="56"/>
      <c r="BM52" s="56"/>
      <c r="BN52" s="56" t="str">
        <f>$A$52</f>
        <v>Water pollution &amp; water quality </v>
      </c>
    </row>
    <row r="53" spans="1:66" ht="13.5">
      <c r="A53" s="55" t="str">
        <f>'Score sheet'!$A$108</f>
        <v>Air pollution &amp; air quality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>
        <v>0</v>
      </c>
      <c r="BF53" s="56"/>
      <c r="BG53" s="56"/>
      <c r="BH53" s="56"/>
      <c r="BI53" s="56"/>
      <c r="BJ53" s="56">
        <f>SUM(H53:BI53)</f>
        <v>0</v>
      </c>
      <c r="BK53" s="56">
        <f>RANK($BJ$53,BJ$4:BJ$61)</f>
        <v>1</v>
      </c>
      <c r="BL53" s="56"/>
      <c r="BM53" s="56"/>
      <c r="BN53" s="56" t="str">
        <f>$A$53</f>
        <v>Air pollution &amp; air quality</v>
      </c>
    </row>
    <row r="54" spans="1:66" ht="13.5">
      <c r="A54" s="55" t="str">
        <f>'Score sheet'!$A$124</f>
        <v>Noise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>
        <v>0</v>
      </c>
      <c r="BG54" s="56"/>
      <c r="BH54" s="56"/>
      <c r="BI54" s="56"/>
      <c r="BJ54" s="56">
        <f>SUM(H54:BI54)</f>
        <v>0</v>
      </c>
      <c r="BK54" s="56">
        <f>RANK($BJ$54,BJ$4:BJ$61)</f>
        <v>1</v>
      </c>
      <c r="BL54" s="56"/>
      <c r="BM54" s="56"/>
      <c r="BN54" s="56" t="str">
        <f>$A$54</f>
        <v>Noise</v>
      </c>
    </row>
    <row r="55" spans="1:66" ht="13.5">
      <c r="A55" s="55">
        <f>'Score sheet'!$A$125</f>
        <v>0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>
        <f>SUM(H55:BI55)</f>
        <v>0</v>
      </c>
      <c r="BK55" s="56">
        <f>RANK($BJ$55,BJ$4:BJ$61)</f>
        <v>1</v>
      </c>
      <c r="BL55" s="56"/>
      <c r="BM55" s="56"/>
      <c r="BN55" s="56">
        <f>$A$55</f>
        <v>0</v>
      </c>
    </row>
    <row r="56" spans="1:66" ht="13.5">
      <c r="A56" s="55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>
        <f>SUM(H56:BI56)</f>
        <v>0</v>
      </c>
      <c r="BK56" s="56">
        <f>RANK($BJ$56,BJ$4:BJ$61)</f>
        <v>1</v>
      </c>
      <c r="BL56" s="56"/>
      <c r="BM56" s="56"/>
      <c r="BN56" s="56">
        <f>$A$56</f>
        <v>0</v>
      </c>
    </row>
    <row r="57" spans="1:66" ht="13.5">
      <c r="A57" s="5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>
        <f>SUM(H57:BI57)</f>
        <v>0</v>
      </c>
      <c r="BK57" s="56">
        <f>RANK($BJ$57,BJ$4:BJ$61)</f>
        <v>1</v>
      </c>
      <c r="BL57" s="56"/>
      <c r="BM57" s="56"/>
      <c r="BN57" s="56">
        <f>$A$57</f>
        <v>0</v>
      </c>
    </row>
    <row r="58" spans="1:66" ht="13.5">
      <c r="A58" s="55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>
        <f>SUM(H58:BI58)</f>
        <v>0</v>
      </c>
      <c r="BK58" s="56">
        <f>RANK($BJ$58,BJ$4:BJ$61)</f>
        <v>1</v>
      </c>
      <c r="BL58" s="56"/>
      <c r="BM58" s="56"/>
      <c r="BN58" s="56">
        <f>$A$58</f>
        <v>0</v>
      </c>
    </row>
    <row r="59" spans="1:66" ht="13.5">
      <c r="A59" s="55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>
        <f>SUM(H59:BI59)</f>
        <v>0</v>
      </c>
      <c r="BK59" s="56">
        <f>RANK($BJ$59,BJ$4:BJ$61)</f>
        <v>1</v>
      </c>
      <c r="BL59" s="56"/>
      <c r="BM59" s="56"/>
      <c r="BN59" s="56">
        <f>$A$59</f>
        <v>0</v>
      </c>
    </row>
    <row r="60" spans="1:66" ht="13.5">
      <c r="A60" s="55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>
        <f>SUM(H60:BI60)</f>
        <v>0</v>
      </c>
      <c r="BK60" s="56">
        <f>RANK($BJ$60,BJ$4:BJ$61)</f>
        <v>1</v>
      </c>
      <c r="BL60" s="56"/>
      <c r="BM60" s="56"/>
      <c r="BN60" s="56">
        <f>$A$60</f>
        <v>0</v>
      </c>
    </row>
    <row r="61" spans="1:66" ht="13.5">
      <c r="A61" s="55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>
        <f>SUM(H61:BI61)</f>
        <v>0</v>
      </c>
      <c r="BK61" s="56">
        <f>RANK($BJ$61,BJ$4:BJ$61)</f>
        <v>1</v>
      </c>
      <c r="BL61" s="56"/>
      <c r="BM61" s="56"/>
      <c r="BN61" s="56">
        <f>$A$61</f>
        <v>0</v>
      </c>
    </row>
    <row r="62" spans="1:66" ht="13.5">
      <c r="A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</row>
    <row r="63" spans="1:66" ht="13.5">
      <c r="A63" s="55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</row>
    <row r="64" spans="1:66" ht="13.5">
      <c r="A64" s="55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</row>
    <row r="65" spans="1:66" ht="13.5">
      <c r="A65" s="55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</row>
    <row r="66" spans="1:66" ht="13.5">
      <c r="A66" s="55"/>
      <c r="BJ66" s="56"/>
      <c r="BK66" s="56"/>
      <c r="BL66" s="56"/>
      <c r="BM66" s="56"/>
      <c r="BN66" s="56"/>
    </row>
    <row r="67" spans="1:66" ht="13.5">
      <c r="A67" s="55"/>
      <c r="BJ67" s="56"/>
      <c r="BK67" s="56"/>
      <c r="BL67" s="56"/>
      <c r="BM67" s="56"/>
      <c r="BN67" s="56"/>
    </row>
    <row r="68" spans="1:66" ht="13.5">
      <c r="A68" s="55"/>
      <c r="BJ68" s="56"/>
      <c r="BK68" s="56"/>
      <c r="BL68" s="56"/>
      <c r="BM68" s="56"/>
      <c r="BN68" s="56"/>
    </row>
    <row r="69" spans="1:66" ht="13.5">
      <c r="A69" s="55"/>
      <c r="BJ69" s="56"/>
      <c r="BK69" s="56"/>
      <c r="BL69" s="56"/>
      <c r="BM69" s="56"/>
      <c r="BN69" s="56"/>
    </row>
    <row r="70" spans="1:66" ht="13.5">
      <c r="A70" s="55"/>
      <c r="BJ70" s="56"/>
      <c r="BK70" s="56"/>
      <c r="BL70" s="56"/>
      <c r="BM70" s="56"/>
      <c r="BN70" s="56"/>
    </row>
    <row r="71" spans="1:66" ht="13.5">
      <c r="A71" s="55"/>
      <c r="BJ71" s="56"/>
      <c r="BK71" s="56"/>
      <c r="BL71" s="56"/>
      <c r="BM71" s="56"/>
      <c r="BN71" s="56"/>
    </row>
    <row r="72" spans="1:66" ht="13.5">
      <c r="A72" s="55"/>
      <c r="BJ72" s="56"/>
      <c r="BK72" s="56"/>
      <c r="BL72" s="56"/>
      <c r="BM72" s="56"/>
      <c r="BN72" s="56"/>
    </row>
    <row r="73" spans="1:66" ht="13.5">
      <c r="A73" s="55"/>
      <c r="BJ73" s="56"/>
      <c r="BK73" s="56"/>
      <c r="BL73" s="56"/>
      <c r="BM73" s="56"/>
      <c r="BN73" s="56"/>
    </row>
    <row r="74" spans="1:66" ht="13.5">
      <c r="A74" s="55"/>
      <c r="BJ74" s="56"/>
      <c r="BK74" s="56"/>
      <c r="BL74" s="56"/>
      <c r="BM74" s="56"/>
      <c r="BN74" s="56"/>
    </row>
    <row r="75" spans="1:66" ht="13.5">
      <c r="A75" s="55"/>
      <c r="BJ75" s="56"/>
      <c r="BK75" s="56"/>
      <c r="BL75" s="56"/>
      <c r="BM75" s="56"/>
      <c r="BN75" s="56"/>
    </row>
    <row r="76" spans="1:66" ht="13.5">
      <c r="A76" s="55"/>
      <c r="BJ76" s="56"/>
      <c r="BK76" s="56"/>
      <c r="BL76" s="56"/>
      <c r="BM76" s="56"/>
      <c r="BN76" s="56"/>
    </row>
    <row r="77" spans="1:66" ht="13.5">
      <c r="A77" s="55"/>
      <c r="BJ77" s="56"/>
      <c r="BK77" s="56"/>
      <c r="BL77" s="56"/>
      <c r="BM77" s="56"/>
      <c r="BN77" s="56"/>
    </row>
    <row r="78" spans="1:66" ht="13.5">
      <c r="A78" s="55"/>
      <c r="BJ78" s="56"/>
      <c r="BK78" s="56"/>
      <c r="BL78" s="56"/>
      <c r="BM78" s="56"/>
      <c r="BN78" s="56"/>
    </row>
    <row r="79" spans="1:66" ht="13.5">
      <c r="A79" s="55"/>
      <c r="BJ79" s="56"/>
      <c r="BK79" s="56"/>
      <c r="BL79" s="56"/>
      <c r="BM79" s="56"/>
      <c r="BN79" s="56"/>
    </row>
    <row r="80" spans="1:66" ht="13.5">
      <c r="A80" s="55"/>
      <c r="BJ80" s="56"/>
      <c r="BK80" s="56"/>
      <c r="BL80" s="56"/>
      <c r="BM80" s="56"/>
      <c r="BN80" s="56"/>
    </row>
    <row r="81" spans="1:66" ht="13.5">
      <c r="A81" s="55"/>
      <c r="BJ81" s="56"/>
      <c r="BK81" s="56"/>
      <c r="BL81" s="56"/>
      <c r="BM81" s="56"/>
      <c r="BN81" s="56"/>
    </row>
    <row r="82" spans="1:66" ht="13.5">
      <c r="A82" s="55"/>
      <c r="BJ82" s="56"/>
      <c r="BK82" s="56"/>
      <c r="BL82" s="56"/>
      <c r="BM82" s="56"/>
      <c r="BN82" s="56"/>
    </row>
    <row r="83" spans="1:66" ht="13.5">
      <c r="A83" s="55"/>
      <c r="BJ83" s="56"/>
      <c r="BK83" s="56"/>
      <c r="BL83" s="56"/>
      <c r="BM83" s="56"/>
      <c r="BN83" s="56"/>
    </row>
    <row r="84" spans="1:66" ht="13.5">
      <c r="A84" s="55"/>
      <c r="BJ84" s="56"/>
      <c r="BK84" s="56"/>
      <c r="BL84" s="56"/>
      <c r="BM84" s="56"/>
      <c r="BN84" s="56"/>
    </row>
    <row r="85" spans="1:66" ht="13.5">
      <c r="A85" s="55"/>
      <c r="BJ85" s="56"/>
      <c r="BK85" s="56"/>
      <c r="BL85" s="56"/>
      <c r="BM85" s="56"/>
      <c r="BN85" s="56"/>
    </row>
    <row r="86" spans="1:66" ht="13.5">
      <c r="A86" s="55"/>
      <c r="BJ86" s="56"/>
      <c r="BK86" s="56"/>
      <c r="BL86" s="56"/>
      <c r="BM86" s="56"/>
      <c r="BN86" s="56"/>
    </row>
    <row r="87" spans="1:66" ht="13.5">
      <c r="A87" s="55"/>
      <c r="BJ87" s="56"/>
      <c r="BK87" s="56"/>
      <c r="BL87" s="56"/>
      <c r="BM87" s="56"/>
      <c r="BN87" s="56"/>
    </row>
    <row r="88" ht="13.5">
      <c r="A88" s="55"/>
    </row>
    <row r="89" ht="13.5">
      <c r="A89" s="55"/>
    </row>
    <row r="90" ht="13.5">
      <c r="A90" s="55"/>
    </row>
    <row r="91" ht="13.5">
      <c r="A91" s="55"/>
    </row>
    <row r="92" ht="13.5">
      <c r="A92" s="55"/>
    </row>
  </sheetData>
  <sheetProtection/>
  <printOptions/>
  <pageMargins left="0.5" right="0.5" top="0.5" bottom="0.5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6640625" defaultRowHeight="15"/>
  <cols>
    <col min="1" max="256" width="8.6640625" style="59" customWidth="1"/>
  </cols>
  <sheetData>
    <row r="1" ht="16.5">
      <c r="A1" s="60" t="s">
        <v>125</v>
      </c>
    </row>
    <row r="3" spans="1:4" ht="10.5">
      <c r="A3" s="61" t="s">
        <v>126</v>
      </c>
      <c r="D3" s="61" t="s">
        <v>136</v>
      </c>
    </row>
    <row r="5" spans="1:4" ht="10.5">
      <c r="A5" s="61" t="s">
        <v>127</v>
      </c>
      <c r="D5" s="62" t="s">
        <v>137</v>
      </c>
    </row>
    <row r="6" spans="1:4" ht="10.5">
      <c r="A6" s="61" t="s">
        <v>128</v>
      </c>
      <c r="D6" s="61">
        <v>27</v>
      </c>
    </row>
    <row r="7" spans="1:4" ht="10.5">
      <c r="A7" s="61" t="s">
        <v>129</v>
      </c>
      <c r="D7" s="61">
        <v>40</v>
      </c>
    </row>
    <row r="8" spans="1:4" ht="10.5">
      <c r="A8" s="61" t="s">
        <v>130</v>
      </c>
      <c r="D8" s="61">
        <v>35</v>
      </c>
    </row>
    <row r="9" spans="1:4" ht="10.5">
      <c r="A9" s="61" t="s">
        <v>131</v>
      </c>
      <c r="D9" s="61">
        <v>30</v>
      </c>
    </row>
    <row r="10" spans="1:4" ht="10.5">
      <c r="A10" s="61" t="s">
        <v>132</v>
      </c>
      <c r="D10" s="61">
        <v>30</v>
      </c>
    </row>
    <row r="11" spans="1:4" ht="10.5">
      <c r="A11" s="61" t="s">
        <v>133</v>
      </c>
      <c r="D11" s="61">
        <v>40</v>
      </c>
    </row>
    <row r="12" spans="1:4" ht="10.5">
      <c r="A12" s="61" t="s">
        <v>134</v>
      </c>
      <c r="D12" s="61">
        <v>55</v>
      </c>
    </row>
    <row r="14" ht="10.5">
      <c r="A14" s="61" t="s">
        <v>135</v>
      </c>
    </row>
  </sheetData>
  <sheetProtection/>
  <printOptions/>
  <pageMargins left="0.5" right="0.5" top="0.5" bottom="0.5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6640625" defaultRowHeight="15"/>
  <cols>
    <col min="1" max="256" width="8.6640625" style="63" customWidth="1"/>
  </cols>
  <sheetData>
    <row r="1" spans="1:5" ht="16.5">
      <c r="A1" s="64" t="s">
        <v>138</v>
      </c>
      <c r="E1" s="65" t="s">
        <v>169</v>
      </c>
    </row>
    <row r="2" spans="1:6" ht="16.5">
      <c r="A2" s="64"/>
      <c r="B2" s="66" t="s">
        <v>163</v>
      </c>
      <c r="C2" s="66"/>
      <c r="D2" s="64"/>
      <c r="E2" s="66" t="s">
        <v>178</v>
      </c>
      <c r="F2" s="66"/>
    </row>
    <row r="3" spans="1:8" ht="10.5">
      <c r="A3" s="67" t="s">
        <v>139</v>
      </c>
      <c r="B3" s="68" t="s">
        <v>164</v>
      </c>
      <c r="C3" s="67" t="s">
        <v>168</v>
      </c>
      <c r="D3" s="68" t="s">
        <v>174</v>
      </c>
      <c r="E3" s="68" t="s">
        <v>174</v>
      </c>
      <c r="F3" s="68" t="s">
        <v>164</v>
      </c>
      <c r="G3" s="69"/>
      <c r="H3" s="65" t="s">
        <v>179</v>
      </c>
    </row>
    <row r="4" spans="1:10" ht="13.5">
      <c r="A4" s="67" t="s">
        <v>140</v>
      </c>
      <c r="B4" s="70">
        <v>4</v>
      </c>
      <c r="C4" s="70">
        <v>4.5</v>
      </c>
      <c r="D4" s="71">
        <v>2.5</v>
      </c>
      <c r="E4" s="71">
        <v>0.3</v>
      </c>
      <c r="F4" s="71">
        <v>0.2</v>
      </c>
      <c r="G4" s="69"/>
      <c r="I4" s="65" t="s">
        <v>182</v>
      </c>
      <c r="J4" s="65" t="s">
        <v>185</v>
      </c>
    </row>
    <row r="5" spans="1:10" ht="13.5">
      <c r="A5" s="67" t="s">
        <v>141</v>
      </c>
      <c r="B5" s="70">
        <v>14</v>
      </c>
      <c r="C5" s="70">
        <v>11</v>
      </c>
      <c r="D5" s="71">
        <v>0.7</v>
      </c>
      <c r="E5" s="71">
        <v>0.2</v>
      </c>
      <c r="F5" s="71">
        <v>2</v>
      </c>
      <c r="G5" s="69"/>
      <c r="I5" s="65" t="s">
        <v>141</v>
      </c>
      <c r="J5" s="65" t="s">
        <v>186</v>
      </c>
    </row>
    <row r="6" spans="1:7" ht="13.5">
      <c r="A6" s="67" t="s">
        <v>142</v>
      </c>
      <c r="B6" s="70">
        <v>10</v>
      </c>
      <c r="C6" s="70">
        <v>5</v>
      </c>
      <c r="D6" s="71">
        <v>2</v>
      </c>
      <c r="E6" s="71">
        <v>0.3</v>
      </c>
      <c r="F6" s="71">
        <v>0.1</v>
      </c>
      <c r="G6" s="69"/>
    </row>
    <row r="7" spans="1:7" ht="13.5">
      <c r="A7" s="72" t="s">
        <v>143</v>
      </c>
      <c r="B7" s="73">
        <v>1</v>
      </c>
      <c r="C7" s="73">
        <v>0.5</v>
      </c>
      <c r="D7" s="74">
        <v>0.2</v>
      </c>
      <c r="E7" s="74">
        <v>0.2</v>
      </c>
      <c r="F7" s="74">
        <v>0.2</v>
      </c>
      <c r="G7" s="69"/>
    </row>
    <row r="8" spans="1:6" ht="10.5">
      <c r="A8" s="75"/>
      <c r="B8" s="75"/>
      <c r="C8" s="75"/>
      <c r="D8" s="75"/>
      <c r="E8" s="75"/>
      <c r="F8" s="75"/>
    </row>
    <row r="10" spans="1:11" ht="16.5">
      <c r="A10" s="64" t="s">
        <v>144</v>
      </c>
      <c r="C10" s="65" t="s">
        <v>169</v>
      </c>
      <c r="H10" s="64" t="s">
        <v>180</v>
      </c>
      <c r="K10" s="65" t="s">
        <v>190</v>
      </c>
    </row>
    <row r="11" spans="1:12" ht="10.5">
      <c r="A11" s="67" t="s">
        <v>139</v>
      </c>
      <c r="B11" s="76" t="s">
        <v>165</v>
      </c>
      <c r="C11" s="76" t="s">
        <v>170</v>
      </c>
      <c r="D11" s="77" t="s">
        <v>167</v>
      </c>
      <c r="E11" s="77" t="s">
        <v>177</v>
      </c>
      <c r="F11" s="69"/>
      <c r="H11" s="67" t="s">
        <v>146</v>
      </c>
      <c r="I11" s="78" t="s">
        <v>183</v>
      </c>
      <c r="J11" s="76" t="s">
        <v>187</v>
      </c>
      <c r="K11" s="77" t="s">
        <v>170</v>
      </c>
      <c r="L11" s="79"/>
    </row>
    <row r="12" spans="1:12" ht="10.5">
      <c r="A12" s="67" t="s">
        <v>140</v>
      </c>
      <c r="B12" s="80">
        <f>30.2/24</f>
        <v>1.2583333333333333</v>
      </c>
      <c r="C12" s="80">
        <f>23/24</f>
        <v>0.9583333333333334</v>
      </c>
      <c r="D12" s="81">
        <f>35.8/24</f>
        <v>1.4916666666666665</v>
      </c>
      <c r="E12" s="81">
        <f>0.7/24</f>
        <v>0.029166666666666664</v>
      </c>
      <c r="F12" s="69"/>
      <c r="H12" s="67" t="s">
        <v>140</v>
      </c>
      <c r="I12" s="80">
        <v>2</v>
      </c>
      <c r="J12" s="80">
        <v>1.1</v>
      </c>
      <c r="K12" s="81" t="s">
        <v>191</v>
      </c>
      <c r="L12" s="82"/>
    </row>
    <row r="13" spans="1:12" ht="10.5">
      <c r="A13" s="67" t="s">
        <v>141</v>
      </c>
      <c r="B13" s="80">
        <f>4.4/24</f>
        <v>0.18333333333333335</v>
      </c>
      <c r="C13" s="80">
        <f>3.5/24</f>
        <v>0.14583333333333334</v>
      </c>
      <c r="D13" s="81">
        <f>5.1/24</f>
        <v>0.2125</v>
      </c>
      <c r="E13" s="81">
        <f>0.05/24</f>
        <v>0.0020833333333333333</v>
      </c>
      <c r="F13" s="69"/>
      <c r="H13" s="67" t="s">
        <v>141</v>
      </c>
      <c r="I13" s="80">
        <v>15</v>
      </c>
      <c r="J13" s="80" t="s">
        <v>188</v>
      </c>
      <c r="K13" s="81" t="s">
        <v>188</v>
      </c>
      <c r="L13" s="82"/>
    </row>
    <row r="14" spans="1:12" ht="10.5">
      <c r="A14" s="72" t="s">
        <v>142</v>
      </c>
      <c r="B14" s="83">
        <f>0.9/24</f>
        <v>0.0375</v>
      </c>
      <c r="C14" s="83">
        <f>0.8/24</f>
        <v>0.03333333333333333</v>
      </c>
      <c r="D14" s="84">
        <f>1.1/24</f>
        <v>0.04583333333333334</v>
      </c>
      <c r="E14" s="84">
        <f>0.2/24</f>
        <v>0.008333333333333333</v>
      </c>
      <c r="F14" s="69"/>
      <c r="H14" s="72" t="s">
        <v>147</v>
      </c>
      <c r="I14" s="83">
        <v>990</v>
      </c>
      <c r="J14" s="83">
        <v>580</v>
      </c>
      <c r="K14" s="84">
        <v>580</v>
      </c>
      <c r="L14" s="82"/>
    </row>
    <row r="15" spans="1:12" ht="10.5">
      <c r="A15" s="72" t="s">
        <v>143</v>
      </c>
      <c r="B15" s="83">
        <f>2.3/24</f>
        <v>0.09583333333333333</v>
      </c>
      <c r="C15" s="83">
        <f>2.1/24</f>
        <v>0.08750000000000001</v>
      </c>
      <c r="D15" s="84">
        <f>2.9/24</f>
        <v>0.12083333333333333</v>
      </c>
      <c r="E15" s="84">
        <f>0.2/24</f>
        <v>0.008333333333333333</v>
      </c>
      <c r="F15" s="69"/>
      <c r="H15" s="72" t="s">
        <v>145</v>
      </c>
      <c r="I15" s="83" t="s">
        <v>184</v>
      </c>
      <c r="J15" s="83" t="s">
        <v>189</v>
      </c>
      <c r="K15" s="84" t="s">
        <v>189</v>
      </c>
      <c r="L15" s="82"/>
    </row>
    <row r="16" spans="1:11" ht="10.5">
      <c r="A16" s="67" t="s">
        <v>145</v>
      </c>
      <c r="B16" s="80">
        <f>2.3/24</f>
        <v>0.09583333333333333</v>
      </c>
      <c r="C16" s="80">
        <f>2.1/24</f>
        <v>0.08750000000000001</v>
      </c>
      <c r="D16" s="81">
        <f>2.9/24</f>
        <v>0.12083333333333333</v>
      </c>
      <c r="E16" s="81">
        <f>0.2/24</f>
        <v>0.008333333333333333</v>
      </c>
      <c r="F16" s="69"/>
      <c r="H16" s="75"/>
      <c r="I16" s="75"/>
      <c r="J16" s="75"/>
      <c r="K16" s="75"/>
    </row>
    <row r="17" spans="1:5" ht="10.5">
      <c r="A17" s="75"/>
      <c r="B17" s="75"/>
      <c r="C17" s="75"/>
      <c r="D17" s="75"/>
      <c r="E17" s="75"/>
    </row>
    <row r="19" spans="1:11" ht="16.5">
      <c r="A19" s="64" t="s">
        <v>144</v>
      </c>
      <c r="B19" s="64"/>
      <c r="C19" s="85" t="s">
        <v>171</v>
      </c>
      <c r="H19" s="64" t="s">
        <v>180</v>
      </c>
      <c r="K19" s="65" t="s">
        <v>192</v>
      </c>
    </row>
    <row r="20" spans="1:13" ht="13.5">
      <c r="A20" s="67" t="s">
        <v>146</v>
      </c>
      <c r="B20" s="76" t="s">
        <v>166</v>
      </c>
      <c r="C20" s="76" t="s">
        <v>172</v>
      </c>
      <c r="D20" s="77" t="s">
        <v>175</v>
      </c>
      <c r="E20" s="69"/>
      <c r="H20" s="67" t="s">
        <v>139</v>
      </c>
      <c r="I20" s="76" t="s">
        <v>183</v>
      </c>
      <c r="J20" s="76" t="s">
        <v>167</v>
      </c>
      <c r="K20" s="77" t="s">
        <v>170</v>
      </c>
      <c r="L20" s="77" t="s">
        <v>196</v>
      </c>
      <c r="M20" s="86"/>
    </row>
    <row r="21" spans="1:13" ht="13.5">
      <c r="A21" s="67" t="s">
        <v>140</v>
      </c>
      <c r="B21" s="87">
        <v>1.02</v>
      </c>
      <c r="C21" s="87">
        <v>0.078</v>
      </c>
      <c r="D21" s="88">
        <v>0.06</v>
      </c>
      <c r="E21" s="69"/>
      <c r="H21" s="67" t="s">
        <v>140</v>
      </c>
      <c r="I21" s="80">
        <v>5.5</v>
      </c>
      <c r="J21" s="80">
        <v>2.7</v>
      </c>
      <c r="K21" s="81" t="s">
        <v>193</v>
      </c>
      <c r="L21" s="81" t="s">
        <v>197</v>
      </c>
      <c r="M21" s="86"/>
    </row>
    <row r="22" spans="1:13" ht="13.5">
      <c r="A22" s="67" t="s">
        <v>141</v>
      </c>
      <c r="B22" s="87">
        <v>0.33</v>
      </c>
      <c r="C22" s="87">
        <v>0.016</v>
      </c>
      <c r="D22" s="88">
        <v>0.013</v>
      </c>
      <c r="E22" s="69"/>
      <c r="H22" s="67" t="s">
        <v>181</v>
      </c>
      <c r="I22" s="80">
        <v>0.008</v>
      </c>
      <c r="J22" s="80">
        <v>0.3</v>
      </c>
      <c r="K22" s="81" t="s">
        <v>194</v>
      </c>
      <c r="L22" s="81">
        <v>0.005</v>
      </c>
      <c r="M22" s="86"/>
    </row>
    <row r="23" spans="1:13" ht="13.5">
      <c r="A23" s="72" t="s">
        <v>142</v>
      </c>
      <c r="B23" s="89">
        <v>0.19</v>
      </c>
      <c r="C23" s="89">
        <v>0.16</v>
      </c>
      <c r="D23" s="90">
        <v>0.15</v>
      </c>
      <c r="E23" s="69"/>
      <c r="H23" s="72" t="s">
        <v>145</v>
      </c>
      <c r="I23" s="83">
        <v>0.15</v>
      </c>
      <c r="J23" s="83">
        <v>0.7</v>
      </c>
      <c r="K23" s="84" t="s">
        <v>195</v>
      </c>
      <c r="L23" s="84" t="s">
        <v>198</v>
      </c>
      <c r="M23" s="86"/>
    </row>
    <row r="24" spans="1:12" ht="10.5">
      <c r="A24" s="67" t="s">
        <v>143</v>
      </c>
      <c r="B24" s="87">
        <v>0.01</v>
      </c>
      <c r="C24" s="87">
        <v>0.0093</v>
      </c>
      <c r="D24" s="88">
        <v>0</v>
      </c>
      <c r="E24" s="69"/>
      <c r="H24" s="75"/>
      <c r="I24" s="75"/>
      <c r="J24" s="75"/>
      <c r="K24" s="75"/>
      <c r="L24" s="75"/>
    </row>
    <row r="25" spans="1:5" ht="10.5">
      <c r="A25" s="67" t="s">
        <v>145</v>
      </c>
      <c r="B25" s="87">
        <v>0.43</v>
      </c>
      <c r="C25" s="87">
        <v>0.038</v>
      </c>
      <c r="D25" s="88">
        <v>0.012</v>
      </c>
      <c r="E25" s="69"/>
    </row>
    <row r="26" spans="1:5" ht="10.5">
      <c r="A26" s="72" t="s">
        <v>147</v>
      </c>
      <c r="B26" s="89">
        <v>794</v>
      </c>
      <c r="C26" s="89">
        <v>623</v>
      </c>
      <c r="D26" s="90">
        <v>623</v>
      </c>
      <c r="E26" s="69"/>
    </row>
    <row r="27" spans="1:5" ht="10.5">
      <c r="A27" s="72" t="s">
        <v>148</v>
      </c>
      <c r="B27" s="89">
        <v>0.57</v>
      </c>
      <c r="C27" s="89">
        <v>0.43</v>
      </c>
      <c r="D27" s="90">
        <v>0.43</v>
      </c>
      <c r="E27" s="69"/>
    </row>
    <row r="28" spans="1:4" ht="10.5">
      <c r="A28" s="75"/>
      <c r="B28" s="75"/>
      <c r="C28" s="75"/>
      <c r="D28" s="75"/>
    </row>
    <row r="30" spans="1:5" ht="16.5">
      <c r="A30" s="91" t="s">
        <v>149</v>
      </c>
      <c r="B30" s="92"/>
      <c r="C30" s="91"/>
      <c r="D30" s="91"/>
      <c r="E30" s="69"/>
    </row>
    <row r="31" spans="1:5" ht="16.5">
      <c r="A31" s="93" t="s">
        <v>150</v>
      </c>
      <c r="D31" s="65" t="s">
        <v>176</v>
      </c>
      <c r="E31" s="69"/>
    </row>
    <row r="32" spans="1:5" ht="10.5">
      <c r="A32" s="94"/>
      <c r="B32" s="67" t="s">
        <v>167</v>
      </c>
      <c r="C32" s="67" t="s">
        <v>173</v>
      </c>
      <c r="D32" s="68" t="s">
        <v>177</v>
      </c>
      <c r="E32" s="69"/>
    </row>
    <row r="33" spans="1:5" ht="10.5">
      <c r="A33" s="67" t="s">
        <v>140</v>
      </c>
      <c r="B33" s="87">
        <v>0.694</v>
      </c>
      <c r="C33" s="88">
        <v>0.417</v>
      </c>
      <c r="D33" s="87">
        <v>0.004</v>
      </c>
      <c r="E33" s="69"/>
    </row>
    <row r="34" spans="1:5" ht="10.5">
      <c r="A34" s="67" t="s">
        <v>141</v>
      </c>
      <c r="B34" s="87">
        <v>0.077</v>
      </c>
      <c r="C34" s="88">
        <v>0.054</v>
      </c>
      <c r="D34" s="87">
        <v>0</v>
      </c>
      <c r="E34" s="69"/>
    </row>
    <row r="35" spans="1:5" ht="10.5">
      <c r="A35" s="72" t="s">
        <v>147</v>
      </c>
      <c r="B35" s="89">
        <v>889.041</v>
      </c>
      <c r="C35" s="90">
        <v>621.421</v>
      </c>
      <c r="D35" s="89">
        <v>435.449</v>
      </c>
      <c r="E35" s="69"/>
    </row>
    <row r="36" spans="1:4" ht="10.5">
      <c r="A36" s="75"/>
      <c r="B36" s="75"/>
      <c r="C36" s="75"/>
      <c r="D36" s="75"/>
    </row>
    <row r="38" ht="10.5">
      <c r="A38" s="65" t="s">
        <v>151</v>
      </c>
    </row>
    <row r="39" ht="10.5">
      <c r="A39" s="65" t="s">
        <v>152</v>
      </c>
    </row>
    <row r="40" ht="10.5">
      <c r="A40" s="65" t="s">
        <v>153</v>
      </c>
    </row>
    <row r="41" ht="10.5">
      <c r="A41" s="85" t="s">
        <v>154</v>
      </c>
    </row>
    <row r="42" ht="10.5">
      <c r="A42" s="85" t="s">
        <v>155</v>
      </c>
    </row>
    <row r="45" ht="16.5">
      <c r="A45" s="64" t="s">
        <v>156</v>
      </c>
    </row>
    <row r="47" ht="10.5">
      <c r="A47" s="95" t="s">
        <v>157</v>
      </c>
    </row>
    <row r="48" ht="10.5">
      <c r="A48" s="95" t="s">
        <v>158</v>
      </c>
    </row>
    <row r="49" ht="10.5">
      <c r="A49" s="96" t="s">
        <v>159</v>
      </c>
    </row>
    <row r="51" ht="10.5">
      <c r="A51" s="95" t="s">
        <v>160</v>
      </c>
    </row>
    <row r="52" ht="10.5">
      <c r="A52" s="95" t="s">
        <v>161</v>
      </c>
    </row>
    <row r="54" ht="10.5">
      <c r="A54" s="85" t="s">
        <v>162</v>
      </c>
    </row>
  </sheetData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