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927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C:\Kuba\University of Strathclyde\Semester II\Group Project\Website\"/>
    </mc:Choice>
  </mc:AlternateContent>
  <bookViews>
    <workbookView xWindow="12795" yWindow="0" windowWidth="12795" windowHeight="14520" activeTab="1"/>
  </bookViews>
  <sheets>
    <sheet name="Input B0" sheetId="14" r:id="rId1"/>
    <sheet name="B0 Summary" sheetId="5" r:id="rId2"/>
    <sheet name="24h" sheetId="4" r:id="rId3"/>
    <sheet name="12h" sheetId="3" r:id="rId4"/>
    <sheet name="8h" sheetId="1" r:id="rId5"/>
    <sheet name="4h" sheetId="2" r:id="rId6"/>
    <sheet name="Input B1" sheetId="13" r:id="rId7"/>
    <sheet name="B1 Summary" sheetId="9" r:id="rId8"/>
    <sheet name="Future Prices" sheetId="10" r:id="rId9"/>
  </sheets>
  <calcPr calcId="171027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35" i="10" l="1"/>
  <c r="B36" i="10"/>
  <c r="B37" i="10"/>
  <c r="B38" i="10"/>
  <c r="B39" i="10"/>
  <c r="B40" i="10"/>
  <c r="B41" i="10"/>
  <c r="B3" i="9"/>
  <c r="B3" i="5" l="1"/>
  <c r="B35" i="4"/>
  <c r="H5" i="4" s="1"/>
  <c r="C299" i="13"/>
  <c r="D299" i="13" s="1"/>
  <c r="F299" i="13"/>
  <c r="H299" i="13" s="1"/>
  <c r="C11" i="10" s="1"/>
  <c r="C284" i="13"/>
  <c r="D284" i="13"/>
  <c r="F284" i="13" s="1"/>
  <c r="H284" i="13" s="1"/>
  <c r="C10" i="10" s="1"/>
  <c r="C269" i="13"/>
  <c r="D269" i="13" s="1"/>
  <c r="F269" i="13" s="1"/>
  <c r="H269" i="13" s="1"/>
  <c r="C9" i="10"/>
  <c r="C254" i="13"/>
  <c r="D254" i="13" s="1"/>
  <c r="F254" i="13" s="1"/>
  <c r="H254" i="13"/>
  <c r="C8" i="10" s="1"/>
  <c r="C239" i="13"/>
  <c r="D239" i="13" s="1"/>
  <c r="F239" i="13"/>
  <c r="H239" i="13" s="1"/>
  <c r="C7" i="10" s="1"/>
  <c r="C224" i="13"/>
  <c r="D224" i="13"/>
  <c r="F224" i="13" s="1"/>
  <c r="H224" i="13" s="1"/>
  <c r="C6" i="10" s="1"/>
  <c r="C209" i="13"/>
  <c r="D209" i="13" s="1"/>
  <c r="F209" i="13" s="1"/>
  <c r="H209" i="13" s="1"/>
  <c r="C5" i="10"/>
  <c r="C194" i="13"/>
  <c r="D194" i="13" s="1"/>
  <c r="F194" i="13" s="1"/>
  <c r="H194" i="13"/>
  <c r="C28" i="10" s="1"/>
  <c r="C179" i="13"/>
  <c r="D179" i="13" s="1"/>
  <c r="F179" i="13"/>
  <c r="H179" i="13" s="1"/>
  <c r="C27" i="10" s="1"/>
  <c r="C164" i="13"/>
  <c r="D164" i="13"/>
  <c r="F164" i="13" s="1"/>
  <c r="H164" i="13" s="1"/>
  <c r="C26" i="10" s="1"/>
  <c r="C149" i="13"/>
  <c r="D149" i="13" s="1"/>
  <c r="F149" i="13" s="1"/>
  <c r="H149" i="13" s="1"/>
  <c r="C25" i="10"/>
  <c r="C134" i="13"/>
  <c r="D134" i="13" s="1"/>
  <c r="F134" i="13" s="1"/>
  <c r="H134" i="13"/>
  <c r="C24" i="10" s="1"/>
  <c r="C119" i="13"/>
  <c r="D119" i="13" s="1"/>
  <c r="F119" i="13"/>
  <c r="H119" i="13" s="1"/>
  <c r="C23" i="10" s="1"/>
  <c r="C104" i="13"/>
  <c r="D104" i="13"/>
  <c r="F104" i="13" s="1"/>
  <c r="H104" i="13" s="1"/>
  <c r="C22" i="10" s="1"/>
  <c r="C89" i="13"/>
  <c r="D89" i="13" s="1"/>
  <c r="F89" i="13" s="1"/>
  <c r="H89" i="13" s="1"/>
  <c r="C21" i="10"/>
  <c r="C74" i="13"/>
  <c r="D74" i="13" s="1"/>
  <c r="F74" i="13" s="1"/>
  <c r="H74" i="13"/>
  <c r="C20" i="10" s="1"/>
  <c r="C59" i="13"/>
  <c r="D59" i="13" s="1"/>
  <c r="F59" i="13"/>
  <c r="H59" i="13" s="1"/>
  <c r="C19" i="10" s="1"/>
  <c r="C44" i="13"/>
  <c r="D44" i="13"/>
  <c r="F44" i="13" s="1"/>
  <c r="H44" i="13" s="1"/>
  <c r="C18" i="10" s="1"/>
  <c r="C29" i="13"/>
  <c r="D29" i="13" s="1"/>
  <c r="F29" i="13" s="1"/>
  <c r="H29" i="13" s="1"/>
  <c r="C17" i="10"/>
  <c r="C14" i="13"/>
  <c r="D14" i="13" s="1"/>
  <c r="F14" i="13" s="1"/>
  <c r="H14" i="13"/>
  <c r="C16" i="10" s="1"/>
  <c r="F374" i="13"/>
  <c r="H374" i="13" s="1"/>
  <c r="C374" i="13"/>
  <c r="C373" i="13"/>
  <c r="D373" i="13" s="1"/>
  <c r="F373" i="13" s="1"/>
  <c r="H373" i="13"/>
  <c r="C372" i="13"/>
  <c r="D372" i="13" s="1"/>
  <c r="F372" i="13" s="1"/>
  <c r="H372" i="13"/>
  <c r="C371" i="13"/>
  <c r="D371" i="13" s="1"/>
  <c r="F371" i="13" s="1"/>
  <c r="H371" i="13"/>
  <c r="C370" i="13"/>
  <c r="D370" i="13" s="1"/>
  <c r="F370" i="13" s="1"/>
  <c r="H370" i="13"/>
  <c r="C369" i="13"/>
  <c r="D369" i="13" s="1"/>
  <c r="F369" i="13" s="1"/>
  <c r="H369" i="13"/>
  <c r="C368" i="13"/>
  <c r="D368" i="13" s="1"/>
  <c r="F368" i="13" s="1"/>
  <c r="H368" i="13"/>
  <c r="C367" i="13"/>
  <c r="D367" i="13" s="1"/>
  <c r="F367" i="13" s="1"/>
  <c r="H367" i="13"/>
  <c r="C366" i="13"/>
  <c r="D366" i="13" s="1"/>
  <c r="F366" i="13" s="1"/>
  <c r="H366" i="13"/>
  <c r="C365" i="13"/>
  <c r="D365" i="13" s="1"/>
  <c r="F365" i="13" s="1"/>
  <c r="H365" i="13"/>
  <c r="C364" i="13"/>
  <c r="D364" i="13" s="1"/>
  <c r="F364" i="13" s="1"/>
  <c r="H364" i="13"/>
  <c r="C363" i="13"/>
  <c r="D363" i="13" s="1"/>
  <c r="F363" i="13" s="1"/>
  <c r="H363" i="13"/>
  <c r="C362" i="13"/>
  <c r="D362" i="13" s="1"/>
  <c r="F362" i="13" s="1"/>
  <c r="H362" i="13"/>
  <c r="C361" i="13"/>
  <c r="D361" i="13" s="1"/>
  <c r="F361" i="13" s="1"/>
  <c r="H361" i="13"/>
  <c r="C360" i="13"/>
  <c r="D360" i="13" s="1"/>
  <c r="F360" i="13" s="1"/>
  <c r="H360" i="13"/>
  <c r="C359" i="13"/>
  <c r="D359" i="13" s="1"/>
  <c r="F359" i="13" s="1"/>
  <c r="H359" i="13"/>
  <c r="C358" i="13"/>
  <c r="D358" i="13" s="1"/>
  <c r="F358" i="13" s="1"/>
  <c r="H358" i="13"/>
  <c r="C357" i="13"/>
  <c r="D357" i="13" s="1"/>
  <c r="F357" i="13" s="1"/>
  <c r="H357" i="13"/>
  <c r="C356" i="13"/>
  <c r="D356" i="13" s="1"/>
  <c r="F356" i="13" s="1"/>
  <c r="H356" i="13"/>
  <c r="C355" i="13"/>
  <c r="D355" i="13" s="1"/>
  <c r="F355" i="13" s="1"/>
  <c r="H355" i="13"/>
  <c r="C354" i="13"/>
  <c r="D354" i="13" s="1"/>
  <c r="F354" i="13" s="1"/>
  <c r="H354" i="13"/>
  <c r="C353" i="13"/>
  <c r="D353" i="13" s="1"/>
  <c r="F353" i="13" s="1"/>
  <c r="H353" i="13"/>
  <c r="C352" i="13"/>
  <c r="D352" i="13" s="1"/>
  <c r="F352" i="13" s="1"/>
  <c r="H352" i="13"/>
  <c r="C351" i="13"/>
  <c r="D351" i="13" s="1"/>
  <c r="F351" i="13" s="1"/>
  <c r="H351" i="13"/>
  <c r="C350" i="13"/>
  <c r="D350" i="13" s="1"/>
  <c r="F350" i="13" s="1"/>
  <c r="H350" i="13"/>
  <c r="C349" i="13"/>
  <c r="D349" i="13" s="1"/>
  <c r="F349" i="13" s="1"/>
  <c r="H349" i="13"/>
  <c r="C348" i="13"/>
  <c r="D348" i="13" s="1"/>
  <c r="F348" i="13" s="1"/>
  <c r="H348" i="13"/>
  <c r="C347" i="13"/>
  <c r="D347" i="13" s="1"/>
  <c r="F347" i="13" s="1"/>
  <c r="H347" i="13" s="1"/>
  <c r="C346" i="13"/>
  <c r="D346" i="13" s="1"/>
  <c r="F346" i="13" s="1"/>
  <c r="H346" i="13"/>
  <c r="C345" i="13"/>
  <c r="D345" i="13" s="1"/>
  <c r="F345" i="13" s="1"/>
  <c r="H345" i="13" s="1"/>
  <c r="C344" i="13"/>
  <c r="D344" i="13" s="1"/>
  <c r="F344" i="13" s="1"/>
  <c r="H344" i="13"/>
  <c r="C343" i="13"/>
  <c r="D343" i="13" s="1"/>
  <c r="F343" i="13" s="1"/>
  <c r="H343" i="13" s="1"/>
  <c r="C342" i="13"/>
  <c r="D342" i="13" s="1"/>
  <c r="F342" i="13" s="1"/>
  <c r="H342" i="13"/>
  <c r="C341" i="13"/>
  <c r="D341" i="13" s="1"/>
  <c r="F341" i="13" s="1"/>
  <c r="H341" i="13" s="1"/>
  <c r="C340" i="13"/>
  <c r="D340" i="13"/>
  <c r="F340" i="13" s="1"/>
  <c r="H340" i="13" s="1"/>
  <c r="C339" i="13"/>
  <c r="D339" i="13"/>
  <c r="F339" i="13" s="1"/>
  <c r="H339" i="13" s="1"/>
  <c r="C338" i="13"/>
  <c r="D338" i="13"/>
  <c r="F338" i="13" s="1"/>
  <c r="H338" i="13" s="1"/>
  <c r="C337" i="13"/>
  <c r="D337" i="13"/>
  <c r="F337" i="13" s="1"/>
  <c r="H337" i="13" s="1"/>
  <c r="C336" i="13"/>
  <c r="D336" i="13"/>
  <c r="F336" i="13" s="1"/>
  <c r="H336" i="13" s="1"/>
  <c r="C335" i="13"/>
  <c r="D335" i="13"/>
  <c r="F335" i="13" s="1"/>
  <c r="H335" i="13" s="1"/>
  <c r="C334" i="13"/>
  <c r="D334" i="13"/>
  <c r="F334" i="13" s="1"/>
  <c r="H334" i="13" s="1"/>
  <c r="C333" i="13"/>
  <c r="D333" i="13"/>
  <c r="F333" i="13" s="1"/>
  <c r="H333" i="13" s="1"/>
  <c r="C332" i="13"/>
  <c r="D332" i="13"/>
  <c r="F332" i="13" s="1"/>
  <c r="H332" i="13" s="1"/>
  <c r="C331" i="13"/>
  <c r="D331" i="13"/>
  <c r="F331" i="13" s="1"/>
  <c r="H331" i="13" s="1"/>
  <c r="C330" i="13"/>
  <c r="D330" i="13"/>
  <c r="F330" i="13" s="1"/>
  <c r="H330" i="13" s="1"/>
  <c r="C329" i="13"/>
  <c r="D329" i="13"/>
  <c r="F329" i="13" s="1"/>
  <c r="H329" i="13" s="1"/>
  <c r="C328" i="13"/>
  <c r="D328" i="13"/>
  <c r="F328" i="13" s="1"/>
  <c r="H328" i="13" s="1"/>
  <c r="C327" i="13"/>
  <c r="D327" i="13"/>
  <c r="F327" i="13" s="1"/>
  <c r="H327" i="13" s="1"/>
  <c r="C326" i="13"/>
  <c r="D326" i="13"/>
  <c r="F326" i="13" s="1"/>
  <c r="H326" i="13" s="1"/>
  <c r="C325" i="13"/>
  <c r="D325" i="13"/>
  <c r="F325" i="13" s="1"/>
  <c r="H325" i="13" s="1"/>
  <c r="C324" i="13"/>
  <c r="D324" i="13"/>
  <c r="F324" i="13" s="1"/>
  <c r="H324" i="13" s="1"/>
  <c r="C323" i="13"/>
  <c r="D323" i="13"/>
  <c r="F323" i="13" s="1"/>
  <c r="H323" i="13" s="1"/>
  <c r="C322" i="13"/>
  <c r="D322" i="13"/>
  <c r="F322" i="13" s="1"/>
  <c r="H322" i="13" s="1"/>
  <c r="C321" i="13"/>
  <c r="D321" i="13"/>
  <c r="F321" i="13" s="1"/>
  <c r="H321" i="13" s="1"/>
  <c r="C320" i="13"/>
  <c r="D320" i="13"/>
  <c r="F320" i="13" s="1"/>
  <c r="H320" i="13" s="1"/>
  <c r="C319" i="13"/>
  <c r="D319" i="13"/>
  <c r="F319" i="13" s="1"/>
  <c r="H319" i="13" s="1"/>
  <c r="C318" i="13"/>
  <c r="D318" i="13"/>
  <c r="F318" i="13" s="1"/>
  <c r="H318" i="13" s="1"/>
  <c r="C317" i="13"/>
  <c r="D317" i="13"/>
  <c r="F317" i="13" s="1"/>
  <c r="H317" i="13" s="1"/>
  <c r="C316" i="13"/>
  <c r="D316" i="13"/>
  <c r="F316" i="13" s="1"/>
  <c r="H316" i="13" s="1"/>
  <c r="C315" i="13"/>
  <c r="D315" i="13"/>
  <c r="F315" i="13" s="1"/>
  <c r="H315" i="13" s="1"/>
  <c r="C314" i="13"/>
  <c r="D314" i="13"/>
  <c r="F314" i="13" s="1"/>
  <c r="H314" i="13" s="1"/>
  <c r="C313" i="13"/>
  <c r="D313" i="13"/>
  <c r="F313" i="13" s="1"/>
  <c r="H313" i="13" s="1"/>
  <c r="C312" i="13"/>
  <c r="D312" i="13"/>
  <c r="F312" i="13" s="1"/>
  <c r="H312" i="13" s="1"/>
  <c r="C311" i="13"/>
  <c r="D311" i="13"/>
  <c r="F311" i="13" s="1"/>
  <c r="H311" i="13" s="1"/>
  <c r="C310" i="13"/>
  <c r="D310" i="13"/>
  <c r="F310" i="13" s="1"/>
  <c r="H310" i="13" s="1"/>
  <c r="C309" i="13"/>
  <c r="D309" i="13"/>
  <c r="F309" i="13" s="1"/>
  <c r="H309" i="13" s="1"/>
  <c r="C308" i="13"/>
  <c r="D308" i="13"/>
  <c r="F308" i="13" s="1"/>
  <c r="H308" i="13" s="1"/>
  <c r="C307" i="13"/>
  <c r="D307" i="13"/>
  <c r="F307" i="13" s="1"/>
  <c r="H307" i="13" s="1"/>
  <c r="C306" i="13"/>
  <c r="D306" i="13"/>
  <c r="F306" i="13" s="1"/>
  <c r="H306" i="13" s="1"/>
  <c r="C305" i="13"/>
  <c r="D305" i="13"/>
  <c r="F305" i="13" s="1"/>
  <c r="H305" i="13" s="1"/>
  <c r="C304" i="13"/>
  <c r="D304" i="13"/>
  <c r="F304" i="13" s="1"/>
  <c r="H304" i="13" s="1"/>
  <c r="C303" i="13"/>
  <c r="D303" i="13"/>
  <c r="F303" i="13" s="1"/>
  <c r="H303" i="13" s="1"/>
  <c r="C302" i="13"/>
  <c r="D302" i="13"/>
  <c r="F302" i="13" s="1"/>
  <c r="H302" i="13" s="1"/>
  <c r="C301" i="13"/>
  <c r="D301" i="13"/>
  <c r="F301" i="13" s="1"/>
  <c r="H301" i="13" s="1"/>
  <c r="C300" i="13"/>
  <c r="D300" i="13"/>
  <c r="F300" i="13" s="1"/>
  <c r="H300" i="13" s="1"/>
  <c r="C298" i="13"/>
  <c r="D298" i="13"/>
  <c r="F298" i="13" s="1"/>
  <c r="H298" i="13" s="1"/>
  <c r="C297" i="13"/>
  <c r="D297" i="13"/>
  <c r="F297" i="13" s="1"/>
  <c r="H297" i="13" s="1"/>
  <c r="C296" i="13"/>
  <c r="D296" i="13"/>
  <c r="F296" i="13" s="1"/>
  <c r="H296" i="13" s="1"/>
  <c r="C295" i="13"/>
  <c r="D295" i="13"/>
  <c r="F295" i="13" s="1"/>
  <c r="H295" i="13" s="1"/>
  <c r="C294" i="13"/>
  <c r="D294" i="13"/>
  <c r="F294" i="13" s="1"/>
  <c r="H294" i="13" s="1"/>
  <c r="C293" i="13"/>
  <c r="D293" i="13"/>
  <c r="F293" i="13" s="1"/>
  <c r="H293" i="13" s="1"/>
  <c r="C292" i="13"/>
  <c r="D292" i="13"/>
  <c r="F292" i="13" s="1"/>
  <c r="H292" i="13" s="1"/>
  <c r="C291" i="13"/>
  <c r="D291" i="13"/>
  <c r="F291" i="13" s="1"/>
  <c r="H291" i="13" s="1"/>
  <c r="C290" i="13"/>
  <c r="D290" i="13"/>
  <c r="F290" i="13" s="1"/>
  <c r="H290" i="13" s="1"/>
  <c r="C289" i="13"/>
  <c r="D289" i="13"/>
  <c r="F289" i="13" s="1"/>
  <c r="H289" i="13" s="1"/>
  <c r="C288" i="13"/>
  <c r="D288" i="13"/>
  <c r="F288" i="13" s="1"/>
  <c r="H288" i="13" s="1"/>
  <c r="C287" i="13"/>
  <c r="D287" i="13"/>
  <c r="F287" i="13" s="1"/>
  <c r="H287" i="13" s="1"/>
  <c r="C286" i="13"/>
  <c r="D286" i="13"/>
  <c r="F286" i="13" s="1"/>
  <c r="H286" i="13" s="1"/>
  <c r="C285" i="13"/>
  <c r="D285" i="13"/>
  <c r="F285" i="13" s="1"/>
  <c r="H285" i="13" s="1"/>
  <c r="C283" i="13"/>
  <c r="D283" i="13"/>
  <c r="F283" i="13" s="1"/>
  <c r="H283" i="13" s="1"/>
  <c r="C282" i="13"/>
  <c r="D282" i="13"/>
  <c r="F282" i="13" s="1"/>
  <c r="H282" i="13" s="1"/>
  <c r="C281" i="13"/>
  <c r="D281" i="13"/>
  <c r="F281" i="13" s="1"/>
  <c r="H281" i="13" s="1"/>
  <c r="C280" i="13"/>
  <c r="D280" i="13"/>
  <c r="F280" i="13" s="1"/>
  <c r="H280" i="13" s="1"/>
  <c r="C279" i="13"/>
  <c r="D279" i="13"/>
  <c r="F279" i="13" s="1"/>
  <c r="H279" i="13" s="1"/>
  <c r="C278" i="13"/>
  <c r="D278" i="13"/>
  <c r="F278" i="13" s="1"/>
  <c r="H278" i="13" s="1"/>
  <c r="C277" i="13"/>
  <c r="D277" i="13"/>
  <c r="F277" i="13" s="1"/>
  <c r="H277" i="13" s="1"/>
  <c r="C276" i="13"/>
  <c r="D276" i="13"/>
  <c r="F276" i="13" s="1"/>
  <c r="H276" i="13" s="1"/>
  <c r="C275" i="13"/>
  <c r="D275" i="13"/>
  <c r="F275" i="13" s="1"/>
  <c r="H275" i="13" s="1"/>
  <c r="C274" i="13"/>
  <c r="D274" i="13"/>
  <c r="F274" i="13" s="1"/>
  <c r="H274" i="13" s="1"/>
  <c r="C273" i="13"/>
  <c r="D273" i="13"/>
  <c r="F273" i="13" s="1"/>
  <c r="H273" i="13" s="1"/>
  <c r="C272" i="13"/>
  <c r="D272" i="13"/>
  <c r="F272" i="13" s="1"/>
  <c r="H272" i="13" s="1"/>
  <c r="C271" i="13"/>
  <c r="D271" i="13"/>
  <c r="F271" i="13" s="1"/>
  <c r="H271" i="13" s="1"/>
  <c r="C270" i="13"/>
  <c r="D270" i="13"/>
  <c r="F270" i="13" s="1"/>
  <c r="H270" i="13" s="1"/>
  <c r="C268" i="13"/>
  <c r="D268" i="13"/>
  <c r="F268" i="13" s="1"/>
  <c r="H268" i="13" s="1"/>
  <c r="C267" i="13"/>
  <c r="D267" i="13"/>
  <c r="F267" i="13" s="1"/>
  <c r="H267" i="13" s="1"/>
  <c r="C266" i="13"/>
  <c r="D266" i="13"/>
  <c r="F266" i="13" s="1"/>
  <c r="H266" i="13" s="1"/>
  <c r="C265" i="13"/>
  <c r="D265" i="13"/>
  <c r="F265" i="13" s="1"/>
  <c r="H265" i="13" s="1"/>
  <c r="C264" i="13"/>
  <c r="D264" i="13"/>
  <c r="F264" i="13" s="1"/>
  <c r="H264" i="13" s="1"/>
  <c r="C263" i="13"/>
  <c r="D263" i="13"/>
  <c r="F263" i="13" s="1"/>
  <c r="H263" i="13" s="1"/>
  <c r="C262" i="13"/>
  <c r="D262" i="13"/>
  <c r="F262" i="13" s="1"/>
  <c r="H262" i="13" s="1"/>
  <c r="C261" i="13"/>
  <c r="D261" i="13"/>
  <c r="F261" i="13" s="1"/>
  <c r="H261" i="13" s="1"/>
  <c r="C260" i="13"/>
  <c r="D260" i="13"/>
  <c r="F260" i="13" s="1"/>
  <c r="H260" i="13" s="1"/>
  <c r="C259" i="13"/>
  <c r="D259" i="13"/>
  <c r="F259" i="13" s="1"/>
  <c r="H259" i="13"/>
  <c r="C258" i="13"/>
  <c r="D258" i="13"/>
  <c r="F258" i="13" s="1"/>
  <c r="H258" i="13" s="1"/>
  <c r="C257" i="13"/>
  <c r="D257" i="13"/>
  <c r="F257" i="13" s="1"/>
  <c r="H257" i="13"/>
  <c r="C256" i="13"/>
  <c r="D256" i="13"/>
  <c r="F256" i="13" s="1"/>
  <c r="H256" i="13" s="1"/>
  <c r="C255" i="13"/>
  <c r="D255" i="13"/>
  <c r="F255" i="13" s="1"/>
  <c r="H255" i="13"/>
  <c r="C253" i="13"/>
  <c r="D253" i="13"/>
  <c r="F253" i="13" s="1"/>
  <c r="H253" i="13" s="1"/>
  <c r="C252" i="13"/>
  <c r="D252" i="13"/>
  <c r="F252" i="13" s="1"/>
  <c r="H252" i="13"/>
  <c r="C251" i="13"/>
  <c r="D251" i="13"/>
  <c r="F251" i="13" s="1"/>
  <c r="H251" i="13" s="1"/>
  <c r="C250" i="13"/>
  <c r="D250" i="13"/>
  <c r="F250" i="13" s="1"/>
  <c r="H250" i="13"/>
  <c r="C249" i="13"/>
  <c r="D249" i="13"/>
  <c r="F249" i="13" s="1"/>
  <c r="H249" i="13" s="1"/>
  <c r="C248" i="13"/>
  <c r="D248" i="13"/>
  <c r="F248" i="13" s="1"/>
  <c r="H248" i="13"/>
  <c r="C247" i="13"/>
  <c r="D247" i="13"/>
  <c r="F247" i="13" s="1"/>
  <c r="H247" i="13" s="1"/>
  <c r="C246" i="13"/>
  <c r="D246" i="13"/>
  <c r="F246" i="13" s="1"/>
  <c r="H246" i="13"/>
  <c r="C245" i="13"/>
  <c r="D245" i="13"/>
  <c r="F245" i="13" s="1"/>
  <c r="H245" i="13" s="1"/>
  <c r="C244" i="13"/>
  <c r="D244" i="13"/>
  <c r="F244" i="13" s="1"/>
  <c r="H244" i="13"/>
  <c r="C243" i="13"/>
  <c r="D243" i="13"/>
  <c r="F243" i="13" s="1"/>
  <c r="H243" i="13" s="1"/>
  <c r="C242" i="13"/>
  <c r="D242" i="13"/>
  <c r="F242" i="13" s="1"/>
  <c r="H242" i="13"/>
  <c r="C241" i="13"/>
  <c r="D241" i="13"/>
  <c r="F241" i="13" s="1"/>
  <c r="H241" i="13" s="1"/>
  <c r="C240" i="13"/>
  <c r="D240" i="13"/>
  <c r="F240" i="13" s="1"/>
  <c r="H240" i="13"/>
  <c r="C238" i="13"/>
  <c r="D238" i="13"/>
  <c r="F238" i="13" s="1"/>
  <c r="H238" i="13" s="1"/>
  <c r="C237" i="13"/>
  <c r="D237" i="13"/>
  <c r="F237" i="13" s="1"/>
  <c r="H237" i="13"/>
  <c r="C236" i="13"/>
  <c r="D236" i="13"/>
  <c r="F236" i="13" s="1"/>
  <c r="H236" i="13" s="1"/>
  <c r="C235" i="13"/>
  <c r="D235" i="13"/>
  <c r="F235" i="13" s="1"/>
  <c r="H235" i="13"/>
  <c r="C234" i="13"/>
  <c r="D234" i="13"/>
  <c r="F234" i="13" s="1"/>
  <c r="H234" i="13" s="1"/>
  <c r="C233" i="13"/>
  <c r="D233" i="13"/>
  <c r="F233" i="13" s="1"/>
  <c r="H233" i="13"/>
  <c r="C232" i="13"/>
  <c r="D232" i="13"/>
  <c r="F232" i="13" s="1"/>
  <c r="H232" i="13" s="1"/>
  <c r="C231" i="13"/>
  <c r="D231" i="13"/>
  <c r="F231" i="13" s="1"/>
  <c r="H231" i="13"/>
  <c r="C230" i="13"/>
  <c r="D230" i="13"/>
  <c r="F230" i="13" s="1"/>
  <c r="H230" i="13" s="1"/>
  <c r="C229" i="13"/>
  <c r="D229" i="13"/>
  <c r="F229" i="13" s="1"/>
  <c r="H229" i="13"/>
  <c r="C228" i="13"/>
  <c r="D228" i="13"/>
  <c r="F228" i="13" s="1"/>
  <c r="H228" i="13" s="1"/>
  <c r="C227" i="13"/>
  <c r="D227" i="13"/>
  <c r="F227" i="13" s="1"/>
  <c r="H227" i="13"/>
  <c r="C226" i="13"/>
  <c r="D226" i="13"/>
  <c r="F226" i="13" s="1"/>
  <c r="H226" i="13" s="1"/>
  <c r="C225" i="13"/>
  <c r="D225" i="13"/>
  <c r="F225" i="13" s="1"/>
  <c r="H225" i="13"/>
  <c r="C223" i="13"/>
  <c r="D223" i="13"/>
  <c r="F223" i="13" s="1"/>
  <c r="H223" i="13" s="1"/>
  <c r="C222" i="13"/>
  <c r="D222" i="13"/>
  <c r="F222" i="13" s="1"/>
  <c r="H222" i="13"/>
  <c r="C221" i="13"/>
  <c r="D221" i="13"/>
  <c r="F221" i="13" s="1"/>
  <c r="H221" i="13" s="1"/>
  <c r="C220" i="13"/>
  <c r="D220" i="13"/>
  <c r="F220" i="13" s="1"/>
  <c r="H220" i="13"/>
  <c r="C219" i="13"/>
  <c r="D219" i="13"/>
  <c r="F219" i="13" s="1"/>
  <c r="H219" i="13" s="1"/>
  <c r="C218" i="13"/>
  <c r="D218" i="13"/>
  <c r="F218" i="13" s="1"/>
  <c r="H218" i="13"/>
  <c r="C217" i="13"/>
  <c r="D217" i="13"/>
  <c r="F217" i="13" s="1"/>
  <c r="H217" i="13" s="1"/>
  <c r="C216" i="13"/>
  <c r="D216" i="13"/>
  <c r="F216" i="13" s="1"/>
  <c r="H216" i="13"/>
  <c r="C215" i="13"/>
  <c r="D215" i="13"/>
  <c r="F215" i="13" s="1"/>
  <c r="H215" i="13" s="1"/>
  <c r="C214" i="13"/>
  <c r="D214" i="13"/>
  <c r="F214" i="13" s="1"/>
  <c r="H214" i="13"/>
  <c r="C213" i="13"/>
  <c r="D213" i="13"/>
  <c r="F213" i="13" s="1"/>
  <c r="H213" i="13" s="1"/>
  <c r="C212" i="13"/>
  <c r="D212" i="13"/>
  <c r="F212" i="13" s="1"/>
  <c r="H212" i="13"/>
  <c r="C211" i="13"/>
  <c r="D211" i="13"/>
  <c r="F211" i="13" s="1"/>
  <c r="H211" i="13" s="1"/>
  <c r="C210" i="13"/>
  <c r="D210" i="13"/>
  <c r="F210" i="13" s="1"/>
  <c r="H210" i="13"/>
  <c r="C208" i="13"/>
  <c r="D208" i="13"/>
  <c r="F208" i="13" s="1"/>
  <c r="H208" i="13" s="1"/>
  <c r="C207" i="13"/>
  <c r="D207" i="13"/>
  <c r="F207" i="13" s="1"/>
  <c r="H207" i="13"/>
  <c r="C206" i="13"/>
  <c r="D206" i="13"/>
  <c r="F206" i="13" s="1"/>
  <c r="H206" i="13" s="1"/>
  <c r="C205" i="13"/>
  <c r="D205" i="13"/>
  <c r="F205" i="13" s="1"/>
  <c r="H205" i="13"/>
  <c r="C204" i="13"/>
  <c r="D204" i="13"/>
  <c r="F204" i="13" s="1"/>
  <c r="H204" i="13" s="1"/>
  <c r="C203" i="13"/>
  <c r="D203" i="13"/>
  <c r="F203" i="13" s="1"/>
  <c r="H203" i="13"/>
  <c r="C202" i="13"/>
  <c r="D202" i="13"/>
  <c r="F202" i="13" s="1"/>
  <c r="H202" i="13" s="1"/>
  <c r="C201" i="13"/>
  <c r="D201" i="13"/>
  <c r="F201" i="13" s="1"/>
  <c r="H201" i="13"/>
  <c r="C200" i="13"/>
  <c r="D200" i="13"/>
  <c r="F200" i="13" s="1"/>
  <c r="H200" i="13" s="1"/>
  <c r="C199" i="13"/>
  <c r="D199" i="13"/>
  <c r="F199" i="13" s="1"/>
  <c r="H199" i="13"/>
  <c r="C198" i="13"/>
  <c r="D198" i="13"/>
  <c r="F198" i="13" s="1"/>
  <c r="H198" i="13" s="1"/>
  <c r="C197" i="13"/>
  <c r="D197" i="13" s="1"/>
  <c r="F197" i="13" s="1"/>
  <c r="H197" i="13" s="1"/>
  <c r="C196" i="13"/>
  <c r="D196" i="13"/>
  <c r="F196" i="13" s="1"/>
  <c r="H196" i="13" s="1"/>
  <c r="C195" i="13"/>
  <c r="D195" i="13" s="1"/>
  <c r="F195" i="13" s="1"/>
  <c r="H195" i="13" s="1"/>
  <c r="C193" i="13"/>
  <c r="D193" i="13"/>
  <c r="F193" i="13" s="1"/>
  <c r="H193" i="13" s="1"/>
  <c r="C192" i="13"/>
  <c r="D192" i="13" s="1"/>
  <c r="F192" i="13" s="1"/>
  <c r="H192" i="13" s="1"/>
  <c r="C191" i="13"/>
  <c r="D191" i="13"/>
  <c r="F191" i="13" s="1"/>
  <c r="H191" i="13" s="1"/>
  <c r="C190" i="13"/>
  <c r="D190" i="13" s="1"/>
  <c r="F190" i="13" s="1"/>
  <c r="H190" i="13" s="1"/>
  <c r="C189" i="13"/>
  <c r="D189" i="13"/>
  <c r="F189" i="13" s="1"/>
  <c r="H189" i="13" s="1"/>
  <c r="C188" i="13"/>
  <c r="D188" i="13" s="1"/>
  <c r="F188" i="13" s="1"/>
  <c r="H188" i="13" s="1"/>
  <c r="C187" i="13"/>
  <c r="D187" i="13"/>
  <c r="F187" i="13" s="1"/>
  <c r="H187" i="13" s="1"/>
  <c r="C186" i="13"/>
  <c r="D186" i="13" s="1"/>
  <c r="F186" i="13" s="1"/>
  <c r="H186" i="13" s="1"/>
  <c r="C185" i="13"/>
  <c r="D185" i="13"/>
  <c r="F185" i="13" s="1"/>
  <c r="H185" i="13" s="1"/>
  <c r="C184" i="13"/>
  <c r="D184" i="13" s="1"/>
  <c r="F184" i="13" s="1"/>
  <c r="H184" i="13" s="1"/>
  <c r="C183" i="13"/>
  <c r="D183" i="13"/>
  <c r="F183" i="13" s="1"/>
  <c r="H183" i="13" s="1"/>
  <c r="C182" i="13"/>
  <c r="D182" i="13" s="1"/>
  <c r="F182" i="13" s="1"/>
  <c r="H182" i="13" s="1"/>
  <c r="C181" i="13"/>
  <c r="D181" i="13"/>
  <c r="F181" i="13" s="1"/>
  <c r="H181" i="13" s="1"/>
  <c r="C180" i="13"/>
  <c r="D180" i="13" s="1"/>
  <c r="F180" i="13" s="1"/>
  <c r="H180" i="13" s="1"/>
  <c r="C178" i="13"/>
  <c r="D178" i="13"/>
  <c r="F178" i="13" s="1"/>
  <c r="H178" i="13" s="1"/>
  <c r="C177" i="13"/>
  <c r="D177" i="13" s="1"/>
  <c r="F177" i="13" s="1"/>
  <c r="H177" i="13" s="1"/>
  <c r="C176" i="13"/>
  <c r="D176" i="13"/>
  <c r="F176" i="13" s="1"/>
  <c r="H176" i="13" s="1"/>
  <c r="C175" i="13"/>
  <c r="D175" i="13" s="1"/>
  <c r="F175" i="13" s="1"/>
  <c r="H175" i="13" s="1"/>
  <c r="C174" i="13"/>
  <c r="D174" i="13"/>
  <c r="F174" i="13" s="1"/>
  <c r="H174" i="13" s="1"/>
  <c r="C173" i="13"/>
  <c r="D173" i="13" s="1"/>
  <c r="F173" i="13" s="1"/>
  <c r="H173" i="13" s="1"/>
  <c r="C172" i="13"/>
  <c r="D172" i="13"/>
  <c r="F172" i="13" s="1"/>
  <c r="H172" i="13" s="1"/>
  <c r="C171" i="13"/>
  <c r="D171" i="13" s="1"/>
  <c r="F171" i="13" s="1"/>
  <c r="H171" i="13" s="1"/>
  <c r="C170" i="13"/>
  <c r="D170" i="13" s="1"/>
  <c r="F170" i="13"/>
  <c r="H170" i="13" s="1"/>
  <c r="C169" i="13"/>
  <c r="D169" i="13" s="1"/>
  <c r="F169" i="13" s="1"/>
  <c r="H169" i="13" s="1"/>
  <c r="C168" i="13"/>
  <c r="D168" i="13" s="1"/>
  <c r="F168" i="13"/>
  <c r="H168" i="13" s="1"/>
  <c r="C167" i="13"/>
  <c r="D167" i="13" s="1"/>
  <c r="F167" i="13" s="1"/>
  <c r="H167" i="13" s="1"/>
  <c r="C166" i="13"/>
  <c r="D166" i="13" s="1"/>
  <c r="F166" i="13"/>
  <c r="H166" i="13" s="1"/>
  <c r="C165" i="13"/>
  <c r="D165" i="13" s="1"/>
  <c r="F165" i="13" s="1"/>
  <c r="H165" i="13" s="1"/>
  <c r="C163" i="13"/>
  <c r="D163" i="13" s="1"/>
  <c r="F163" i="13"/>
  <c r="H163" i="13" s="1"/>
  <c r="C162" i="13"/>
  <c r="D162" i="13" s="1"/>
  <c r="F162" i="13" s="1"/>
  <c r="H162" i="13" s="1"/>
  <c r="C161" i="13"/>
  <c r="D161" i="13" s="1"/>
  <c r="F161" i="13"/>
  <c r="H161" i="13" s="1"/>
  <c r="C160" i="13"/>
  <c r="D160" i="13" s="1"/>
  <c r="F160" i="13" s="1"/>
  <c r="H160" i="13" s="1"/>
  <c r="C159" i="13"/>
  <c r="D159" i="13" s="1"/>
  <c r="F159" i="13"/>
  <c r="H159" i="13" s="1"/>
  <c r="C158" i="13"/>
  <c r="D158" i="13" s="1"/>
  <c r="F158" i="13" s="1"/>
  <c r="H158" i="13" s="1"/>
  <c r="C157" i="13"/>
  <c r="D157" i="13" s="1"/>
  <c r="F157" i="13"/>
  <c r="H157" i="13" s="1"/>
  <c r="C156" i="13"/>
  <c r="D156" i="13" s="1"/>
  <c r="F156" i="13" s="1"/>
  <c r="H156" i="13" s="1"/>
  <c r="C155" i="13"/>
  <c r="D155" i="13" s="1"/>
  <c r="F155" i="13"/>
  <c r="H155" i="13" s="1"/>
  <c r="C154" i="13"/>
  <c r="D154" i="13" s="1"/>
  <c r="F154" i="13" s="1"/>
  <c r="H154" i="13" s="1"/>
  <c r="C153" i="13"/>
  <c r="D153" i="13" s="1"/>
  <c r="F153" i="13"/>
  <c r="H153" i="13" s="1"/>
  <c r="C152" i="13"/>
  <c r="D152" i="13" s="1"/>
  <c r="F152" i="13" s="1"/>
  <c r="H152" i="13" s="1"/>
  <c r="C151" i="13"/>
  <c r="D151" i="13" s="1"/>
  <c r="F151" i="13"/>
  <c r="H151" i="13" s="1"/>
  <c r="C150" i="13"/>
  <c r="D150" i="13" s="1"/>
  <c r="F150" i="13" s="1"/>
  <c r="H150" i="13" s="1"/>
  <c r="C148" i="13"/>
  <c r="D148" i="13" s="1"/>
  <c r="F148" i="13"/>
  <c r="H148" i="13" s="1"/>
  <c r="C147" i="13"/>
  <c r="D147" i="13" s="1"/>
  <c r="F147" i="13" s="1"/>
  <c r="H147" i="13" s="1"/>
  <c r="C146" i="13"/>
  <c r="D146" i="13" s="1"/>
  <c r="F146" i="13"/>
  <c r="H146" i="13" s="1"/>
  <c r="C145" i="13"/>
  <c r="D145" i="13" s="1"/>
  <c r="F145" i="13" s="1"/>
  <c r="H145" i="13" s="1"/>
  <c r="C144" i="13"/>
  <c r="D144" i="13" s="1"/>
  <c r="F144" i="13"/>
  <c r="H144" i="13" s="1"/>
  <c r="C143" i="13"/>
  <c r="D143" i="13" s="1"/>
  <c r="F143" i="13" s="1"/>
  <c r="H143" i="13" s="1"/>
  <c r="C142" i="13"/>
  <c r="D142" i="13" s="1"/>
  <c r="F142" i="13"/>
  <c r="H142" i="13" s="1"/>
  <c r="C141" i="13"/>
  <c r="D141" i="13" s="1"/>
  <c r="F141" i="13" s="1"/>
  <c r="H141" i="13" s="1"/>
  <c r="C140" i="13"/>
  <c r="D140" i="13" s="1"/>
  <c r="F140" i="13"/>
  <c r="H140" i="13" s="1"/>
  <c r="C139" i="13"/>
  <c r="D139" i="13" s="1"/>
  <c r="F139" i="13" s="1"/>
  <c r="H139" i="13" s="1"/>
  <c r="C138" i="13"/>
  <c r="D138" i="13" s="1"/>
  <c r="F138" i="13"/>
  <c r="H138" i="13" s="1"/>
  <c r="C137" i="13"/>
  <c r="D137" i="13" s="1"/>
  <c r="F137" i="13" s="1"/>
  <c r="H137" i="13" s="1"/>
  <c r="C136" i="13"/>
  <c r="D136" i="13" s="1"/>
  <c r="F136" i="13"/>
  <c r="H136" i="13" s="1"/>
  <c r="C135" i="13"/>
  <c r="D135" i="13" s="1"/>
  <c r="F135" i="13" s="1"/>
  <c r="H135" i="13" s="1"/>
  <c r="C133" i="13"/>
  <c r="D133" i="13" s="1"/>
  <c r="F133" i="13"/>
  <c r="H133" i="13" s="1"/>
  <c r="C132" i="13"/>
  <c r="D132" i="13" s="1"/>
  <c r="F132" i="13" s="1"/>
  <c r="H132" i="13" s="1"/>
  <c r="C131" i="13"/>
  <c r="D131" i="13" s="1"/>
  <c r="F131" i="13"/>
  <c r="H131" i="13" s="1"/>
  <c r="C130" i="13"/>
  <c r="D130" i="13" s="1"/>
  <c r="F130" i="13" s="1"/>
  <c r="H130" i="13" s="1"/>
  <c r="C129" i="13"/>
  <c r="D129" i="13" s="1"/>
  <c r="F129" i="13"/>
  <c r="H129" i="13" s="1"/>
  <c r="C128" i="13"/>
  <c r="D128" i="13" s="1"/>
  <c r="F128" i="13" s="1"/>
  <c r="H128" i="13" s="1"/>
  <c r="C127" i="13"/>
  <c r="D127" i="13" s="1"/>
  <c r="F127" i="13"/>
  <c r="H127" i="13" s="1"/>
  <c r="C126" i="13"/>
  <c r="D126" i="13" s="1"/>
  <c r="F126" i="13" s="1"/>
  <c r="H126" i="13" s="1"/>
  <c r="C125" i="13"/>
  <c r="D125" i="13" s="1"/>
  <c r="F125" i="13"/>
  <c r="H125" i="13" s="1"/>
  <c r="C124" i="13"/>
  <c r="D124" i="13" s="1"/>
  <c r="F124" i="13" s="1"/>
  <c r="H124" i="13" s="1"/>
  <c r="C123" i="13"/>
  <c r="D123" i="13" s="1"/>
  <c r="F123" i="13"/>
  <c r="H123" i="13" s="1"/>
  <c r="C122" i="13"/>
  <c r="D122" i="13" s="1"/>
  <c r="F122" i="13" s="1"/>
  <c r="H122" i="13" s="1"/>
  <c r="C121" i="13"/>
  <c r="D121" i="13" s="1"/>
  <c r="F121" i="13"/>
  <c r="H121" i="13" s="1"/>
  <c r="C120" i="13"/>
  <c r="D120" i="13" s="1"/>
  <c r="F120" i="13" s="1"/>
  <c r="H120" i="13" s="1"/>
  <c r="C118" i="13"/>
  <c r="D118" i="13" s="1"/>
  <c r="F118" i="13"/>
  <c r="H118" i="13" s="1"/>
  <c r="C117" i="13"/>
  <c r="D117" i="13" s="1"/>
  <c r="F117" i="13" s="1"/>
  <c r="H117" i="13" s="1"/>
  <c r="C116" i="13"/>
  <c r="D116" i="13" s="1"/>
  <c r="F116" i="13"/>
  <c r="H116" i="13" s="1"/>
  <c r="C115" i="13"/>
  <c r="D115" i="13" s="1"/>
  <c r="F115" i="13" s="1"/>
  <c r="H115" i="13" s="1"/>
  <c r="C114" i="13"/>
  <c r="D114" i="13" s="1"/>
  <c r="F114" i="13"/>
  <c r="H114" i="13" s="1"/>
  <c r="C113" i="13"/>
  <c r="D113" i="13" s="1"/>
  <c r="F113" i="13" s="1"/>
  <c r="H113" i="13" s="1"/>
  <c r="C112" i="13"/>
  <c r="D112" i="13" s="1"/>
  <c r="F112" i="13"/>
  <c r="H112" i="13" s="1"/>
  <c r="C111" i="13"/>
  <c r="D111" i="13" s="1"/>
  <c r="F111" i="13" s="1"/>
  <c r="H111" i="13" s="1"/>
  <c r="C110" i="13"/>
  <c r="D110" i="13" s="1"/>
  <c r="F110" i="13"/>
  <c r="H110" i="13" s="1"/>
  <c r="C109" i="13"/>
  <c r="D109" i="13" s="1"/>
  <c r="F109" i="13" s="1"/>
  <c r="H109" i="13" s="1"/>
  <c r="C108" i="13"/>
  <c r="D108" i="13" s="1"/>
  <c r="F108" i="13"/>
  <c r="H108" i="13" s="1"/>
  <c r="C107" i="13"/>
  <c r="D107" i="13" s="1"/>
  <c r="F107" i="13" s="1"/>
  <c r="H107" i="13" s="1"/>
  <c r="C106" i="13"/>
  <c r="D106" i="13" s="1"/>
  <c r="F106" i="13"/>
  <c r="H106" i="13" s="1"/>
  <c r="C105" i="13"/>
  <c r="D105" i="13" s="1"/>
  <c r="F105" i="13" s="1"/>
  <c r="H105" i="13" s="1"/>
  <c r="C103" i="13"/>
  <c r="D103" i="13" s="1"/>
  <c r="F103" i="13"/>
  <c r="H103" i="13" s="1"/>
  <c r="C102" i="13"/>
  <c r="D102" i="13" s="1"/>
  <c r="F102" i="13" s="1"/>
  <c r="H102" i="13" s="1"/>
  <c r="C101" i="13"/>
  <c r="D101" i="13" s="1"/>
  <c r="F101" i="13"/>
  <c r="H101" i="13" s="1"/>
  <c r="C100" i="13"/>
  <c r="D100" i="13" s="1"/>
  <c r="F100" i="13" s="1"/>
  <c r="H100" i="13" s="1"/>
  <c r="C99" i="13"/>
  <c r="D99" i="13" s="1"/>
  <c r="F99" i="13"/>
  <c r="H99" i="13" s="1"/>
  <c r="C98" i="13"/>
  <c r="D98" i="13" s="1"/>
  <c r="F98" i="13" s="1"/>
  <c r="H98" i="13" s="1"/>
  <c r="C97" i="13"/>
  <c r="D97" i="13" s="1"/>
  <c r="F97" i="13"/>
  <c r="H97" i="13" s="1"/>
  <c r="C96" i="13"/>
  <c r="D96" i="13" s="1"/>
  <c r="F96" i="13" s="1"/>
  <c r="H96" i="13" s="1"/>
  <c r="C95" i="13"/>
  <c r="D95" i="13" s="1"/>
  <c r="F95" i="13"/>
  <c r="H95" i="13" s="1"/>
  <c r="C94" i="13"/>
  <c r="D94" i="13" s="1"/>
  <c r="F94" i="13" s="1"/>
  <c r="H94" i="13" s="1"/>
  <c r="C93" i="13"/>
  <c r="D93" i="13" s="1"/>
  <c r="F93" i="13"/>
  <c r="H93" i="13" s="1"/>
  <c r="C92" i="13"/>
  <c r="D92" i="13" s="1"/>
  <c r="F92" i="13" s="1"/>
  <c r="H92" i="13" s="1"/>
  <c r="C91" i="13"/>
  <c r="D91" i="13" s="1"/>
  <c r="F91" i="13"/>
  <c r="H91" i="13" s="1"/>
  <c r="C90" i="13"/>
  <c r="D90" i="13" s="1"/>
  <c r="F90" i="13" s="1"/>
  <c r="H90" i="13" s="1"/>
  <c r="C88" i="13"/>
  <c r="D88" i="13" s="1"/>
  <c r="F88" i="13"/>
  <c r="H88" i="13" s="1"/>
  <c r="C87" i="13"/>
  <c r="D87" i="13" s="1"/>
  <c r="F87" i="13" s="1"/>
  <c r="H87" i="13" s="1"/>
  <c r="C86" i="13"/>
  <c r="D86" i="13" s="1"/>
  <c r="F86" i="13"/>
  <c r="H86" i="13" s="1"/>
  <c r="C85" i="13"/>
  <c r="D85" i="13" s="1"/>
  <c r="F85" i="13" s="1"/>
  <c r="H85" i="13" s="1"/>
  <c r="C84" i="13"/>
  <c r="D84" i="13" s="1"/>
  <c r="F84" i="13"/>
  <c r="H84" i="13" s="1"/>
  <c r="C83" i="13"/>
  <c r="D83" i="13" s="1"/>
  <c r="F83" i="13" s="1"/>
  <c r="H83" i="13" s="1"/>
  <c r="C82" i="13"/>
  <c r="D82" i="13" s="1"/>
  <c r="F82" i="13"/>
  <c r="H82" i="13" s="1"/>
  <c r="C81" i="13"/>
  <c r="D81" i="13" s="1"/>
  <c r="F81" i="13" s="1"/>
  <c r="H81" i="13" s="1"/>
  <c r="C80" i="13"/>
  <c r="D80" i="13" s="1"/>
  <c r="F80" i="13"/>
  <c r="H80" i="13" s="1"/>
  <c r="C79" i="13"/>
  <c r="D79" i="13" s="1"/>
  <c r="F79" i="13" s="1"/>
  <c r="H79" i="13" s="1"/>
  <c r="C78" i="13"/>
  <c r="D78" i="13" s="1"/>
  <c r="F78" i="13"/>
  <c r="H78" i="13" s="1"/>
  <c r="C77" i="13"/>
  <c r="D77" i="13" s="1"/>
  <c r="F77" i="13" s="1"/>
  <c r="H77" i="13" s="1"/>
  <c r="C76" i="13"/>
  <c r="D76" i="13" s="1"/>
  <c r="F76" i="13"/>
  <c r="H76" i="13" s="1"/>
  <c r="C75" i="13"/>
  <c r="D75" i="13" s="1"/>
  <c r="F75" i="13" s="1"/>
  <c r="H75" i="13" s="1"/>
  <c r="C73" i="13"/>
  <c r="D73" i="13" s="1"/>
  <c r="F73" i="13"/>
  <c r="H73" i="13" s="1"/>
  <c r="C72" i="13"/>
  <c r="D72" i="13" s="1"/>
  <c r="F72" i="13" s="1"/>
  <c r="H72" i="13" s="1"/>
  <c r="C71" i="13"/>
  <c r="D71" i="13" s="1"/>
  <c r="F71" i="13"/>
  <c r="H71" i="13" s="1"/>
  <c r="C70" i="13"/>
  <c r="D70" i="13" s="1"/>
  <c r="F70" i="13" s="1"/>
  <c r="H70" i="13" s="1"/>
  <c r="C69" i="13"/>
  <c r="D69" i="13" s="1"/>
  <c r="F69" i="13"/>
  <c r="H69" i="13" s="1"/>
  <c r="C68" i="13"/>
  <c r="D68" i="13" s="1"/>
  <c r="F68" i="13" s="1"/>
  <c r="H68" i="13" s="1"/>
  <c r="C67" i="13"/>
  <c r="D67" i="13" s="1"/>
  <c r="F67" i="13"/>
  <c r="H67" i="13" s="1"/>
  <c r="C66" i="13"/>
  <c r="D66" i="13" s="1"/>
  <c r="F66" i="13" s="1"/>
  <c r="H66" i="13" s="1"/>
  <c r="C65" i="13"/>
  <c r="D65" i="13" s="1"/>
  <c r="F65" i="13"/>
  <c r="H65" i="13" s="1"/>
  <c r="C64" i="13"/>
  <c r="D64" i="13" s="1"/>
  <c r="F64" i="13" s="1"/>
  <c r="H64" i="13" s="1"/>
  <c r="C63" i="13"/>
  <c r="D63" i="13" s="1"/>
  <c r="F63" i="13"/>
  <c r="H63" i="13" s="1"/>
  <c r="C62" i="13"/>
  <c r="D62" i="13" s="1"/>
  <c r="F62" i="13" s="1"/>
  <c r="H62" i="13" s="1"/>
  <c r="C61" i="13"/>
  <c r="D61" i="13" s="1"/>
  <c r="F61" i="13"/>
  <c r="H61" i="13" s="1"/>
  <c r="C60" i="13"/>
  <c r="D60" i="13" s="1"/>
  <c r="F60" i="13" s="1"/>
  <c r="H60" i="13" s="1"/>
  <c r="C58" i="13"/>
  <c r="D58" i="13" s="1"/>
  <c r="F58" i="13"/>
  <c r="H58" i="13" s="1"/>
  <c r="C57" i="13"/>
  <c r="D57" i="13" s="1"/>
  <c r="F57" i="13" s="1"/>
  <c r="H57" i="13" s="1"/>
  <c r="C56" i="13"/>
  <c r="D56" i="13" s="1"/>
  <c r="F56" i="13"/>
  <c r="H56" i="13" s="1"/>
  <c r="C55" i="13"/>
  <c r="D55" i="13" s="1"/>
  <c r="F55" i="13" s="1"/>
  <c r="H55" i="13" s="1"/>
  <c r="C54" i="13"/>
  <c r="D54" i="13" s="1"/>
  <c r="F54" i="13"/>
  <c r="H54" i="13" s="1"/>
  <c r="C53" i="13"/>
  <c r="D53" i="13" s="1"/>
  <c r="F53" i="13" s="1"/>
  <c r="H53" i="13" s="1"/>
  <c r="C52" i="13"/>
  <c r="D52" i="13" s="1"/>
  <c r="F52" i="13"/>
  <c r="H52" i="13" s="1"/>
  <c r="C51" i="13"/>
  <c r="D51" i="13" s="1"/>
  <c r="F51" i="13" s="1"/>
  <c r="H51" i="13" s="1"/>
  <c r="C50" i="13"/>
  <c r="D50" i="13" s="1"/>
  <c r="F50" i="13"/>
  <c r="H50" i="13" s="1"/>
  <c r="C49" i="13"/>
  <c r="D49" i="13" s="1"/>
  <c r="F49" i="13" s="1"/>
  <c r="H49" i="13" s="1"/>
  <c r="C48" i="13"/>
  <c r="D48" i="13" s="1"/>
  <c r="F48" i="13"/>
  <c r="H48" i="13" s="1"/>
  <c r="C47" i="13"/>
  <c r="D47" i="13" s="1"/>
  <c r="F47" i="13" s="1"/>
  <c r="H47" i="13" s="1"/>
  <c r="C46" i="13"/>
  <c r="D46" i="13" s="1"/>
  <c r="F46" i="13"/>
  <c r="H46" i="13" s="1"/>
  <c r="C45" i="13"/>
  <c r="D45" i="13" s="1"/>
  <c r="F45" i="13" s="1"/>
  <c r="H45" i="13" s="1"/>
  <c r="C43" i="13"/>
  <c r="D43" i="13" s="1"/>
  <c r="F43" i="13"/>
  <c r="H43" i="13" s="1"/>
  <c r="C42" i="13"/>
  <c r="D42" i="13" s="1"/>
  <c r="F42" i="13" s="1"/>
  <c r="H42" i="13" s="1"/>
  <c r="C41" i="13"/>
  <c r="D41" i="13" s="1"/>
  <c r="F41" i="13"/>
  <c r="H41" i="13" s="1"/>
  <c r="C40" i="13"/>
  <c r="D40" i="13" s="1"/>
  <c r="F40" i="13" s="1"/>
  <c r="H40" i="13" s="1"/>
  <c r="C39" i="13"/>
  <c r="D39" i="13" s="1"/>
  <c r="F39" i="13"/>
  <c r="H39" i="13" s="1"/>
  <c r="C38" i="13"/>
  <c r="D38" i="13" s="1"/>
  <c r="F38" i="13" s="1"/>
  <c r="H38" i="13" s="1"/>
  <c r="C37" i="13"/>
  <c r="D37" i="13" s="1"/>
  <c r="F37" i="13"/>
  <c r="H37" i="13" s="1"/>
  <c r="C36" i="13"/>
  <c r="D36" i="13" s="1"/>
  <c r="F36" i="13" s="1"/>
  <c r="H36" i="13" s="1"/>
  <c r="C35" i="13"/>
  <c r="D35" i="13" s="1"/>
  <c r="F35" i="13"/>
  <c r="H35" i="13" s="1"/>
  <c r="C34" i="13"/>
  <c r="D34" i="13" s="1"/>
  <c r="F34" i="13" s="1"/>
  <c r="H34" i="13" s="1"/>
  <c r="C33" i="13"/>
  <c r="D33" i="13" s="1"/>
  <c r="F33" i="13"/>
  <c r="H33" i="13" s="1"/>
  <c r="C32" i="13"/>
  <c r="D32" i="13" s="1"/>
  <c r="F32" i="13" s="1"/>
  <c r="H32" i="13" s="1"/>
  <c r="C31" i="13"/>
  <c r="D31" i="13" s="1"/>
  <c r="F31" i="13"/>
  <c r="H31" i="13" s="1"/>
  <c r="C30" i="13"/>
  <c r="D30" i="13" s="1"/>
  <c r="F30" i="13" s="1"/>
  <c r="H30" i="13" s="1"/>
  <c r="C28" i="13"/>
  <c r="D28" i="13" s="1"/>
  <c r="F28" i="13"/>
  <c r="H28" i="13" s="1"/>
  <c r="C27" i="13"/>
  <c r="D27" i="13" s="1"/>
  <c r="F27" i="13" s="1"/>
  <c r="H27" i="13" s="1"/>
  <c r="C26" i="13"/>
  <c r="D26" i="13" s="1"/>
  <c r="F26" i="13"/>
  <c r="H26" i="13" s="1"/>
  <c r="C25" i="13"/>
  <c r="D25" i="13" s="1"/>
  <c r="F25" i="13" s="1"/>
  <c r="H25" i="13" s="1"/>
  <c r="C24" i="13"/>
  <c r="D24" i="13" s="1"/>
  <c r="F24" i="13"/>
  <c r="H24" i="13" s="1"/>
  <c r="C23" i="13"/>
  <c r="D23" i="13" s="1"/>
  <c r="F23" i="13" s="1"/>
  <c r="H23" i="13" s="1"/>
  <c r="C22" i="13"/>
  <c r="D22" i="13" s="1"/>
  <c r="F22" i="13"/>
  <c r="H22" i="13" s="1"/>
  <c r="C21" i="13"/>
  <c r="D21" i="13" s="1"/>
  <c r="F21" i="13" s="1"/>
  <c r="H21" i="13" s="1"/>
  <c r="C20" i="13"/>
  <c r="D20" i="13" s="1"/>
  <c r="F20" i="13"/>
  <c r="H20" i="13" s="1"/>
  <c r="C19" i="13"/>
  <c r="D19" i="13" s="1"/>
  <c r="F19" i="13" s="1"/>
  <c r="H19" i="13" s="1"/>
  <c r="C18" i="13"/>
  <c r="D18" i="13" s="1"/>
  <c r="F18" i="13" s="1"/>
  <c r="H18" i="13" s="1"/>
  <c r="C17" i="13"/>
  <c r="D17" i="13" s="1"/>
  <c r="F17" i="13" s="1"/>
  <c r="H17" i="13" s="1"/>
  <c r="C16" i="13"/>
  <c r="D16" i="13" s="1"/>
  <c r="F16" i="13" s="1"/>
  <c r="H16" i="13" s="1"/>
  <c r="C15" i="13"/>
  <c r="D15" i="13" s="1"/>
  <c r="F15" i="13" s="1"/>
  <c r="H15" i="13" s="1"/>
  <c r="B38" i="4"/>
  <c r="B36" i="4"/>
  <c r="B36" i="1"/>
  <c r="B39" i="4"/>
  <c r="C16" i="14"/>
  <c r="D16" i="14" s="1"/>
  <c r="C17" i="14"/>
  <c r="C7" i="4" s="1"/>
  <c r="D17" i="14"/>
  <c r="C18" i="14"/>
  <c r="D18" i="14" s="1"/>
  <c r="C19" i="14"/>
  <c r="D19" i="14"/>
  <c r="C20" i="14"/>
  <c r="D20" i="14" s="1"/>
  <c r="C21" i="14"/>
  <c r="D21" i="14"/>
  <c r="C22" i="14"/>
  <c r="D22" i="14" s="1"/>
  <c r="C23" i="14"/>
  <c r="D23" i="14"/>
  <c r="C24" i="14"/>
  <c r="D24" i="14" s="1"/>
  <c r="C25" i="14"/>
  <c r="C15" i="4" s="1"/>
  <c r="D25" i="14"/>
  <c r="C26" i="14"/>
  <c r="D26" i="14" s="1"/>
  <c r="C27" i="14"/>
  <c r="D27" i="14"/>
  <c r="C28" i="14"/>
  <c r="D28" i="14" s="1"/>
  <c r="C29" i="14"/>
  <c r="D29" i="14"/>
  <c r="C30" i="14"/>
  <c r="D30" i="14" s="1"/>
  <c r="C31" i="14"/>
  <c r="D31" i="14"/>
  <c r="C32" i="14"/>
  <c r="D32" i="14" s="1"/>
  <c r="C33" i="14"/>
  <c r="C23" i="4" s="1"/>
  <c r="D33" i="14"/>
  <c r="C34" i="14"/>
  <c r="D34" i="14" s="1"/>
  <c r="C35" i="14"/>
  <c r="D35" i="14"/>
  <c r="C36" i="14"/>
  <c r="D36" i="14" s="1"/>
  <c r="C37" i="14"/>
  <c r="D37" i="14"/>
  <c r="C38" i="14"/>
  <c r="D38" i="14" s="1"/>
  <c r="C15" i="14"/>
  <c r="D15" i="14"/>
  <c r="C5" i="4"/>
  <c r="C9" i="4"/>
  <c r="C12" i="4"/>
  <c r="C13" i="4"/>
  <c r="C17" i="4"/>
  <c r="C20" i="4"/>
  <c r="C21" i="4"/>
  <c r="C25" i="4"/>
  <c r="C28" i="4"/>
  <c r="C6" i="4"/>
  <c r="C11" i="4"/>
  <c r="C14" i="4"/>
  <c r="C19" i="4"/>
  <c r="C19" i="1" s="1"/>
  <c r="I19" i="1" s="1"/>
  <c r="C22" i="4"/>
  <c r="C27" i="4"/>
  <c r="D37" i="5"/>
  <c r="E37" i="5"/>
  <c r="F37" i="5"/>
  <c r="G37" i="5"/>
  <c r="H37" i="5"/>
  <c r="D38" i="5"/>
  <c r="D39" i="5"/>
  <c r="D41" i="5"/>
  <c r="D44" i="5"/>
  <c r="D40" i="5"/>
  <c r="D43" i="5"/>
  <c r="D45" i="5"/>
  <c r="D42" i="5"/>
  <c r="H23" i="9"/>
  <c r="H26" i="9"/>
  <c r="H25" i="9"/>
  <c r="H24" i="9"/>
  <c r="H29" i="9"/>
  <c r="H28" i="9"/>
  <c r="H27" i="9"/>
  <c r="G14" i="5"/>
  <c r="E14" i="9"/>
  <c r="F14" i="9"/>
  <c r="C15" i="10"/>
  <c r="C14" i="10"/>
  <c r="C13" i="10"/>
  <c r="C12" i="10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5" i="3"/>
  <c r="D6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B37" i="4"/>
  <c r="B40" i="4"/>
  <c r="B41" i="4"/>
  <c r="B9" i="5" s="1"/>
  <c r="B6" i="9"/>
  <c r="K36" i="10"/>
  <c r="F25" i="10"/>
  <c r="D29" i="10"/>
  <c r="I26" i="10"/>
  <c r="I22" i="10"/>
  <c r="I21" i="10"/>
  <c r="I18" i="10"/>
  <c r="F17" i="10"/>
  <c r="I15" i="10"/>
  <c r="I14" i="10"/>
  <c r="F9" i="10"/>
  <c r="F10" i="10"/>
  <c r="B4" i="9"/>
  <c r="F5" i="10"/>
  <c r="F15" i="10"/>
  <c r="F23" i="10"/>
  <c r="F21" i="10"/>
  <c r="F13" i="10"/>
  <c r="F6" i="10"/>
  <c r="F19" i="10"/>
  <c r="F27" i="10"/>
  <c r="F8" i="10"/>
  <c r="F12" i="10"/>
  <c r="F7" i="10"/>
  <c r="F11" i="10"/>
  <c r="F14" i="10"/>
  <c r="F16" i="10"/>
  <c r="F18" i="10"/>
  <c r="F20" i="10"/>
  <c r="F22" i="10"/>
  <c r="F24" i="10"/>
  <c r="F26" i="10"/>
  <c r="F28" i="10"/>
  <c r="C5" i="2"/>
  <c r="C6" i="2"/>
  <c r="C7" i="2"/>
  <c r="C9" i="2"/>
  <c r="C11" i="2"/>
  <c r="C13" i="2"/>
  <c r="I13" i="2" s="1"/>
  <c r="C14" i="2"/>
  <c r="I14" i="2" s="1"/>
  <c r="C15" i="2"/>
  <c r="C17" i="2"/>
  <c r="I17" i="2" s="1"/>
  <c r="C19" i="2"/>
  <c r="I19" i="2" s="1"/>
  <c r="C21" i="2"/>
  <c r="C22" i="2"/>
  <c r="C23" i="2"/>
  <c r="C25" i="2"/>
  <c r="I25" i="2" s="1"/>
  <c r="C27" i="2"/>
  <c r="C5" i="1"/>
  <c r="C6" i="1"/>
  <c r="C7" i="1"/>
  <c r="C9" i="1"/>
  <c r="C11" i="1"/>
  <c r="C13" i="1"/>
  <c r="C14" i="1"/>
  <c r="C15" i="1"/>
  <c r="C17" i="1"/>
  <c r="I17" i="1" s="1"/>
  <c r="C21" i="1"/>
  <c r="C22" i="1"/>
  <c r="C23" i="1"/>
  <c r="C25" i="1"/>
  <c r="C27" i="1"/>
  <c r="I27" i="1" s="1"/>
  <c r="C5" i="3"/>
  <c r="C6" i="3"/>
  <c r="C7" i="3"/>
  <c r="C9" i="3"/>
  <c r="I9" i="3" s="1"/>
  <c r="C11" i="3"/>
  <c r="C13" i="3"/>
  <c r="C14" i="3"/>
  <c r="I14" i="3" s="1"/>
  <c r="C15" i="3"/>
  <c r="C17" i="3"/>
  <c r="C19" i="3"/>
  <c r="I19" i="3" s="1"/>
  <c r="C21" i="3"/>
  <c r="C22" i="3"/>
  <c r="C23" i="3"/>
  <c r="C25" i="3"/>
  <c r="I25" i="3" s="1"/>
  <c r="C27" i="3"/>
  <c r="H14" i="5"/>
  <c r="F14" i="5"/>
  <c r="B4" i="5"/>
  <c r="B6" i="5"/>
  <c r="B7" i="5"/>
  <c r="B8" i="5"/>
  <c r="B36" i="2"/>
  <c r="B37" i="2"/>
  <c r="B39" i="2"/>
  <c r="B40" i="2"/>
  <c r="B41" i="2"/>
  <c r="E40" i="2" s="1"/>
  <c r="B40" i="1"/>
  <c r="B41" i="1"/>
  <c r="E40" i="1" s="1"/>
  <c r="B36" i="3"/>
  <c r="B37" i="3"/>
  <c r="B38" i="3"/>
  <c r="B39" i="3"/>
  <c r="B40" i="3"/>
  <c r="B41" i="3"/>
  <c r="E40" i="3" s="1"/>
  <c r="E14" i="5"/>
  <c r="G5" i="10"/>
  <c r="G6" i="10" s="1"/>
  <c r="E40" i="4"/>
  <c r="E8" i="5" s="1"/>
  <c r="E44" i="5" s="1"/>
  <c r="K36" i="2"/>
  <c r="D29" i="2"/>
  <c r="I27" i="2"/>
  <c r="F27" i="2"/>
  <c r="F26" i="2"/>
  <c r="F25" i="2"/>
  <c r="I23" i="2"/>
  <c r="F23" i="2"/>
  <c r="I22" i="2"/>
  <c r="F22" i="2"/>
  <c r="F21" i="2"/>
  <c r="F19" i="2"/>
  <c r="F18" i="2"/>
  <c r="F17" i="2"/>
  <c r="I15" i="2"/>
  <c r="F15" i="2"/>
  <c r="F14" i="2"/>
  <c r="F13" i="2"/>
  <c r="F12" i="2"/>
  <c r="F11" i="2"/>
  <c r="F10" i="2"/>
  <c r="F9" i="2"/>
  <c r="F8" i="2"/>
  <c r="F7" i="2"/>
  <c r="F6" i="2"/>
  <c r="F5" i="2"/>
  <c r="K36" i="3"/>
  <c r="D29" i="3"/>
  <c r="E34" i="3"/>
  <c r="E6" i="3" s="1"/>
  <c r="I6" i="3" s="1"/>
  <c r="F28" i="3"/>
  <c r="I27" i="3"/>
  <c r="F27" i="3"/>
  <c r="F26" i="3"/>
  <c r="F25" i="3"/>
  <c r="F24" i="3"/>
  <c r="I23" i="3"/>
  <c r="F23" i="3"/>
  <c r="I22" i="3"/>
  <c r="F22" i="3"/>
  <c r="I21" i="3"/>
  <c r="F21" i="3"/>
  <c r="F20" i="3"/>
  <c r="F19" i="3"/>
  <c r="F18" i="3"/>
  <c r="I17" i="3"/>
  <c r="F17" i="3"/>
  <c r="F16" i="3"/>
  <c r="F15" i="3"/>
  <c r="F14" i="3"/>
  <c r="F13" i="3"/>
  <c r="F12" i="3"/>
  <c r="F11" i="3"/>
  <c r="F10" i="3"/>
  <c r="F9" i="3"/>
  <c r="F8" i="3"/>
  <c r="F7" i="3"/>
  <c r="F6" i="3"/>
  <c r="F5" i="3"/>
  <c r="H37" i="4"/>
  <c r="E16" i="5"/>
  <c r="O6" i="5"/>
  <c r="K36" i="4"/>
  <c r="D29" i="4"/>
  <c r="E34" i="4"/>
  <c r="E2" i="5"/>
  <c r="E38" i="5"/>
  <c r="F28" i="4"/>
  <c r="H28" i="4" s="1"/>
  <c r="F27" i="4"/>
  <c r="H27" i="4"/>
  <c r="F26" i="4"/>
  <c r="H26" i="4" s="1"/>
  <c r="F25" i="4"/>
  <c r="H25" i="4"/>
  <c r="F24" i="4"/>
  <c r="H24" i="4" s="1"/>
  <c r="F23" i="4"/>
  <c r="H23" i="4"/>
  <c r="F22" i="4"/>
  <c r="H22" i="4" s="1"/>
  <c r="J22" i="4" s="1"/>
  <c r="F21" i="4"/>
  <c r="H21" i="4"/>
  <c r="J21" i="4" s="1"/>
  <c r="F20" i="4"/>
  <c r="H20" i="4" s="1"/>
  <c r="J20" i="4" s="1"/>
  <c r="F19" i="4"/>
  <c r="H19" i="4"/>
  <c r="F18" i="4"/>
  <c r="H18" i="4" s="1"/>
  <c r="F17" i="4"/>
  <c r="H17" i="4"/>
  <c r="F16" i="4"/>
  <c r="H16" i="4" s="1"/>
  <c r="F15" i="4"/>
  <c r="H15" i="4"/>
  <c r="J15" i="4" s="1"/>
  <c r="F14" i="4"/>
  <c r="H14" i="4" s="1"/>
  <c r="J14" i="4" s="1"/>
  <c r="F13" i="4"/>
  <c r="H13" i="4"/>
  <c r="J13" i="4" s="1"/>
  <c r="F12" i="4"/>
  <c r="H12" i="4" s="1"/>
  <c r="F11" i="4"/>
  <c r="H11" i="4"/>
  <c r="F10" i="4"/>
  <c r="H10" i="4" s="1"/>
  <c r="F9" i="4"/>
  <c r="H9" i="4"/>
  <c r="J9" i="4" s="1"/>
  <c r="F8" i="4"/>
  <c r="H8" i="4" s="1"/>
  <c r="F7" i="4"/>
  <c r="H7" i="4"/>
  <c r="F6" i="4"/>
  <c r="H6" i="4" s="1"/>
  <c r="J6" i="4" s="1"/>
  <c r="F5" i="4"/>
  <c r="H37" i="2"/>
  <c r="H16" i="5" s="1"/>
  <c r="O3" i="5" s="1"/>
  <c r="H8" i="5"/>
  <c r="H44" i="5"/>
  <c r="E9" i="3"/>
  <c r="E5" i="3"/>
  <c r="I5" i="3" s="1"/>
  <c r="E8" i="3"/>
  <c r="E14" i="3"/>
  <c r="E9" i="4"/>
  <c r="I9" i="4" s="1"/>
  <c r="E13" i="4"/>
  <c r="I13" i="4"/>
  <c r="E17" i="4"/>
  <c r="I17" i="4"/>
  <c r="J17" i="4"/>
  <c r="E21" i="4"/>
  <c r="I21" i="4" s="1"/>
  <c r="E25" i="4"/>
  <c r="I25" i="4" s="1"/>
  <c r="E5" i="4"/>
  <c r="E6" i="4"/>
  <c r="I6" i="4" s="1"/>
  <c r="E10" i="4"/>
  <c r="E14" i="4"/>
  <c r="I14" i="4"/>
  <c r="E18" i="4"/>
  <c r="E22" i="4"/>
  <c r="I22" i="4" s="1"/>
  <c r="E26" i="4"/>
  <c r="E8" i="4"/>
  <c r="E12" i="4"/>
  <c r="I12" i="4" s="1"/>
  <c r="E16" i="4"/>
  <c r="E20" i="4"/>
  <c r="I20" i="4"/>
  <c r="E24" i="4"/>
  <c r="E7" i="4"/>
  <c r="I7" i="4" s="1"/>
  <c r="E11" i="4"/>
  <c r="I11" i="4" s="1"/>
  <c r="E15" i="4"/>
  <c r="I15" i="4"/>
  <c r="E19" i="4"/>
  <c r="E23" i="4"/>
  <c r="I23" i="4" s="1"/>
  <c r="E27" i="4"/>
  <c r="I27" i="4" s="1"/>
  <c r="E28" i="4"/>
  <c r="F29" i="4"/>
  <c r="I6" i="2"/>
  <c r="I7" i="2"/>
  <c r="I5" i="2"/>
  <c r="G5" i="2"/>
  <c r="G6" i="2" s="1"/>
  <c r="G7" i="2" s="1"/>
  <c r="G8" i="2" s="1"/>
  <c r="G5" i="4"/>
  <c r="G6" i="4" s="1"/>
  <c r="G7" i="4" s="1"/>
  <c r="G8" i="4" s="1"/>
  <c r="G9" i="4" s="1"/>
  <c r="G10" i="4" s="1"/>
  <c r="G11" i="4" s="1"/>
  <c r="G12" i="4" s="1"/>
  <c r="G13" i="4" s="1"/>
  <c r="G14" i="4" s="1"/>
  <c r="G15" i="4" s="1"/>
  <c r="G16" i="4" s="1"/>
  <c r="G17" i="4" s="1"/>
  <c r="G18" i="4" s="1"/>
  <c r="G19" i="4" s="1"/>
  <c r="G20" i="4" s="1"/>
  <c r="G21" i="4" s="1"/>
  <c r="G22" i="4" s="1"/>
  <c r="G23" i="4" s="1"/>
  <c r="G24" i="4" s="1"/>
  <c r="G25" i="4" s="1"/>
  <c r="G26" i="4" s="1"/>
  <c r="G27" i="4" s="1"/>
  <c r="I5" i="4"/>
  <c r="K36" i="1"/>
  <c r="D29" i="1"/>
  <c r="F28" i="1"/>
  <c r="F27" i="1"/>
  <c r="F26" i="1"/>
  <c r="I25" i="1"/>
  <c r="F25" i="1"/>
  <c r="F24" i="1"/>
  <c r="I23" i="1"/>
  <c r="F23" i="1"/>
  <c r="I22" i="1"/>
  <c r="F22" i="1"/>
  <c r="I21" i="1"/>
  <c r="F21" i="1"/>
  <c r="F20" i="1"/>
  <c r="F19" i="1"/>
  <c r="F18" i="1"/>
  <c r="F17" i="1"/>
  <c r="F16" i="1"/>
  <c r="I15" i="1"/>
  <c r="F15" i="1"/>
  <c r="I14" i="1"/>
  <c r="F14" i="1"/>
  <c r="I13" i="1"/>
  <c r="F13" i="1"/>
  <c r="F12" i="1"/>
  <c r="F11" i="1"/>
  <c r="F10" i="1"/>
  <c r="F9" i="1"/>
  <c r="F8" i="1"/>
  <c r="F7" i="1"/>
  <c r="F6" i="1"/>
  <c r="F5" i="1"/>
  <c r="F29" i="1"/>
  <c r="J25" i="4" l="1"/>
  <c r="F8" i="5"/>
  <c r="F44" i="5" s="1"/>
  <c r="H37" i="3"/>
  <c r="F16" i="5" s="1"/>
  <c r="O5" i="5" s="1"/>
  <c r="J5" i="4"/>
  <c r="H29" i="4"/>
  <c r="J7" i="4"/>
  <c r="J12" i="4"/>
  <c r="J23" i="4"/>
  <c r="H37" i="1"/>
  <c r="G16" i="5" s="1"/>
  <c r="G8" i="5"/>
  <c r="J11" i="4"/>
  <c r="J27" i="4"/>
  <c r="E29" i="4"/>
  <c r="E41" i="4" s="1"/>
  <c r="E9" i="5" s="1"/>
  <c r="I19" i="4"/>
  <c r="J19" i="4" s="1"/>
  <c r="E10" i="3"/>
  <c r="F29" i="3"/>
  <c r="E28" i="3"/>
  <c r="G5" i="3" s="1"/>
  <c r="G6" i="3" s="1"/>
  <c r="G7" i="3" s="1"/>
  <c r="F29" i="10"/>
  <c r="B8" i="9"/>
  <c r="I28" i="10"/>
  <c r="I24" i="10"/>
  <c r="I20" i="10"/>
  <c r="I17" i="10"/>
  <c r="I27" i="10"/>
  <c r="I23" i="10"/>
  <c r="I19" i="10"/>
  <c r="I16" i="10"/>
  <c r="I5" i="10"/>
  <c r="B5" i="5"/>
  <c r="B37" i="1"/>
  <c r="B5" i="9"/>
  <c r="B38" i="1"/>
  <c r="E34" i="1" s="1"/>
  <c r="B38" i="2"/>
  <c r="E34" i="2" s="1"/>
  <c r="C28" i="2"/>
  <c r="I28" i="2" s="1"/>
  <c r="C28" i="1"/>
  <c r="C28" i="3"/>
  <c r="I28" i="3" s="1"/>
  <c r="B35" i="1"/>
  <c r="H5" i="1" s="1"/>
  <c r="I28" i="4"/>
  <c r="J28" i="4" s="1"/>
  <c r="E7" i="3"/>
  <c r="I7" i="3" s="1"/>
  <c r="E15" i="3"/>
  <c r="I15" i="3" s="1"/>
  <c r="F2" i="5"/>
  <c r="F38" i="5" s="1"/>
  <c r="H24" i="10"/>
  <c r="J24" i="10" s="1"/>
  <c r="H12" i="10"/>
  <c r="H6" i="10"/>
  <c r="E40" i="10"/>
  <c r="B9" i="9"/>
  <c r="F28" i="2"/>
  <c r="F24" i="2"/>
  <c r="F20" i="2"/>
  <c r="F16" i="2"/>
  <c r="C12" i="2"/>
  <c r="I12" i="2" s="1"/>
  <c r="C12" i="1"/>
  <c r="I12" i="1" s="1"/>
  <c r="C12" i="3"/>
  <c r="I12" i="3" s="1"/>
  <c r="B39" i="1"/>
  <c r="H8" i="1"/>
  <c r="H12" i="1"/>
  <c r="J12" i="1" s="1"/>
  <c r="H14" i="1"/>
  <c r="J14" i="1" s="1"/>
  <c r="H16" i="1"/>
  <c r="H18" i="1"/>
  <c r="H20" i="1"/>
  <c r="J20" i="1" s="1"/>
  <c r="H22" i="1"/>
  <c r="J22" i="1" s="1"/>
  <c r="H24" i="1"/>
  <c r="H26" i="1"/>
  <c r="H28" i="1"/>
  <c r="E11" i="3"/>
  <c r="I11" i="3" s="1"/>
  <c r="E12" i="3"/>
  <c r="E13" i="3"/>
  <c r="I13" i="3" s="1"/>
  <c r="F29" i="2"/>
  <c r="B35" i="3"/>
  <c r="H19" i="3" s="1"/>
  <c r="J19" i="3" s="1"/>
  <c r="B35" i="2"/>
  <c r="H15" i="2" s="1"/>
  <c r="J15" i="2" s="1"/>
  <c r="I21" i="2"/>
  <c r="H22" i="10"/>
  <c r="J22" i="10" s="1"/>
  <c r="H14" i="10"/>
  <c r="J14" i="10" s="1"/>
  <c r="H8" i="10"/>
  <c r="H13" i="10"/>
  <c r="H10" i="10"/>
  <c r="H17" i="10"/>
  <c r="J17" i="10" s="1"/>
  <c r="I25" i="10"/>
  <c r="C20" i="2"/>
  <c r="I20" i="2" s="1"/>
  <c r="C20" i="1"/>
  <c r="I20" i="1" s="1"/>
  <c r="C20" i="3"/>
  <c r="I20" i="3" s="1"/>
  <c r="H21" i="10"/>
  <c r="J21" i="10" s="1"/>
  <c r="H25" i="10"/>
  <c r="C26" i="4"/>
  <c r="C18" i="4"/>
  <c r="C10" i="4"/>
  <c r="H28" i="10"/>
  <c r="H20" i="10"/>
  <c r="J20" i="10" s="1"/>
  <c r="H11" i="10"/>
  <c r="H27" i="10"/>
  <c r="H23" i="10"/>
  <c r="J23" i="10" s="1"/>
  <c r="H9" i="10"/>
  <c r="C24" i="4"/>
  <c r="C16" i="4"/>
  <c r="C8" i="4"/>
  <c r="J28" i="10" l="1"/>
  <c r="J25" i="10"/>
  <c r="H20" i="2"/>
  <c r="J20" i="2" s="1"/>
  <c r="H7" i="1"/>
  <c r="H23" i="3"/>
  <c r="J23" i="3" s="1"/>
  <c r="H23" i="1"/>
  <c r="J23" i="1" s="1"/>
  <c r="H19" i="10"/>
  <c r="J19" i="10" s="1"/>
  <c r="H15" i="1"/>
  <c r="J15" i="1" s="1"/>
  <c r="H22" i="2"/>
  <c r="J22" i="2" s="1"/>
  <c r="H19" i="2"/>
  <c r="J19" i="2" s="1"/>
  <c r="H27" i="3"/>
  <c r="J27" i="3" s="1"/>
  <c r="E28" i="1"/>
  <c r="G5" i="1" s="1"/>
  <c r="G6" i="1" s="1"/>
  <c r="E10" i="1"/>
  <c r="E6" i="1"/>
  <c r="I6" i="1" s="1"/>
  <c r="E9" i="1"/>
  <c r="I9" i="1" s="1"/>
  <c r="G2" i="5"/>
  <c r="E5" i="1"/>
  <c r="E8" i="1"/>
  <c r="E11" i="1"/>
  <c r="I11" i="1" s="1"/>
  <c r="E7" i="1"/>
  <c r="I7" i="1" s="1"/>
  <c r="C16" i="2"/>
  <c r="I16" i="2" s="1"/>
  <c r="C16" i="1"/>
  <c r="I16" i="1" s="1"/>
  <c r="J16" i="1" s="1"/>
  <c r="C16" i="3"/>
  <c r="I16" i="3" s="1"/>
  <c r="I16" i="4"/>
  <c r="J16" i="4" s="1"/>
  <c r="J27" i="10"/>
  <c r="C10" i="2"/>
  <c r="I10" i="2" s="1"/>
  <c r="C10" i="3"/>
  <c r="I10" i="3" s="1"/>
  <c r="C10" i="1"/>
  <c r="I10" i="1" s="1"/>
  <c r="I10" i="4"/>
  <c r="J10" i="4" s="1"/>
  <c r="H26" i="2"/>
  <c r="H17" i="2"/>
  <c r="J17" i="2" s="1"/>
  <c r="H12" i="2"/>
  <c r="J12" i="2" s="1"/>
  <c r="H8" i="2"/>
  <c r="H5" i="2"/>
  <c r="H25" i="2"/>
  <c r="J25" i="2" s="1"/>
  <c r="H18" i="2"/>
  <c r="H11" i="2"/>
  <c r="J11" i="2" s="1"/>
  <c r="H9" i="2"/>
  <c r="H7" i="2"/>
  <c r="J7" i="2" s="1"/>
  <c r="H10" i="2"/>
  <c r="H6" i="2"/>
  <c r="J6" i="2" s="1"/>
  <c r="H24" i="2"/>
  <c r="J24" i="2" s="1"/>
  <c r="H23" i="2"/>
  <c r="J23" i="2" s="1"/>
  <c r="E29" i="3"/>
  <c r="E41" i="3" s="1"/>
  <c r="F9" i="5" s="1"/>
  <c r="H7" i="10"/>
  <c r="G8" i="3"/>
  <c r="G9" i="3" s="1"/>
  <c r="G10" i="3" s="1"/>
  <c r="G11" i="3" s="1"/>
  <c r="G12" i="3" s="1"/>
  <c r="G13" i="3" s="1"/>
  <c r="G14" i="3" s="1"/>
  <c r="G15" i="3" s="1"/>
  <c r="G16" i="3" s="1"/>
  <c r="G17" i="3" s="1"/>
  <c r="G18" i="3" s="1"/>
  <c r="G19" i="3" s="1"/>
  <c r="G20" i="3" s="1"/>
  <c r="G21" i="3" s="1"/>
  <c r="G22" i="3" s="1"/>
  <c r="G23" i="3" s="1"/>
  <c r="G24" i="3" s="1"/>
  <c r="G25" i="3" s="1"/>
  <c r="G26" i="3" s="1"/>
  <c r="G27" i="3" s="1"/>
  <c r="E40" i="5"/>
  <c r="N6" i="5"/>
  <c r="H21" i="1"/>
  <c r="J21" i="1" s="1"/>
  <c r="H13" i="1"/>
  <c r="J13" i="1" s="1"/>
  <c r="H13" i="2"/>
  <c r="J13" i="2" s="1"/>
  <c r="C8" i="2"/>
  <c r="C8" i="1"/>
  <c r="I8" i="1" s="1"/>
  <c r="J8" i="1" s="1"/>
  <c r="C8" i="3"/>
  <c r="I8" i="3" s="1"/>
  <c r="I29" i="3" s="1"/>
  <c r="E35" i="3" s="1"/>
  <c r="F3" i="5" s="1"/>
  <c r="F39" i="5" s="1"/>
  <c r="I8" i="4"/>
  <c r="I28" i="1"/>
  <c r="J28" i="1" s="1"/>
  <c r="C24" i="2"/>
  <c r="I24" i="2" s="1"/>
  <c r="C24" i="1"/>
  <c r="I24" i="1" s="1"/>
  <c r="C24" i="3"/>
  <c r="I24" i="3" s="1"/>
  <c r="I24" i="4"/>
  <c r="J24" i="4" s="1"/>
  <c r="H11" i="3"/>
  <c r="J11" i="3" s="1"/>
  <c r="H5" i="3"/>
  <c r="H28" i="3"/>
  <c r="J28" i="3" s="1"/>
  <c r="H24" i="3"/>
  <c r="J24" i="3" s="1"/>
  <c r="H20" i="3"/>
  <c r="J20" i="3" s="1"/>
  <c r="H16" i="3"/>
  <c r="J16" i="3" s="1"/>
  <c r="H14" i="3"/>
  <c r="J14" i="3" s="1"/>
  <c r="H12" i="3"/>
  <c r="J12" i="3" s="1"/>
  <c r="H10" i="3"/>
  <c r="J10" i="3" s="1"/>
  <c r="H8" i="3"/>
  <c r="H6" i="3"/>
  <c r="J6" i="3" s="1"/>
  <c r="H18" i="3"/>
  <c r="H13" i="3"/>
  <c r="J13" i="3" s="1"/>
  <c r="H7" i="3"/>
  <c r="J7" i="3" s="1"/>
  <c r="H25" i="3"/>
  <c r="J25" i="3" s="1"/>
  <c r="H21" i="3"/>
  <c r="J21" i="3" s="1"/>
  <c r="H17" i="3"/>
  <c r="J17" i="3" s="1"/>
  <c r="H26" i="3"/>
  <c r="J26" i="3" s="1"/>
  <c r="H22" i="3"/>
  <c r="J22" i="3" s="1"/>
  <c r="H15" i="3"/>
  <c r="J15" i="3" s="1"/>
  <c r="H9" i="3"/>
  <c r="J9" i="3" s="1"/>
  <c r="J24" i="1"/>
  <c r="B7" i="9"/>
  <c r="E34" i="10"/>
  <c r="H28" i="2"/>
  <c r="J28" i="2" s="1"/>
  <c r="H15" i="10"/>
  <c r="J15" i="10" s="1"/>
  <c r="H18" i="10"/>
  <c r="J18" i="10" s="1"/>
  <c r="H27" i="1"/>
  <c r="J27" i="1" s="1"/>
  <c r="H19" i="1"/>
  <c r="J19" i="1" s="1"/>
  <c r="H10" i="1"/>
  <c r="J10" i="1" s="1"/>
  <c r="H9" i="1"/>
  <c r="J9" i="1" s="1"/>
  <c r="G44" i="5"/>
  <c r="E8" i="9"/>
  <c r="I25" i="9" s="1"/>
  <c r="F8" i="9"/>
  <c r="J25" i="9" s="1"/>
  <c r="H37" i="10"/>
  <c r="F16" i="9" s="1"/>
  <c r="J7" i="1"/>
  <c r="C18" i="1"/>
  <c r="I18" i="1" s="1"/>
  <c r="J18" i="1" s="1"/>
  <c r="I18" i="4"/>
  <c r="J18" i="4" s="1"/>
  <c r="C18" i="2"/>
  <c r="I18" i="2" s="1"/>
  <c r="C18" i="3"/>
  <c r="I18" i="3" s="1"/>
  <c r="C26" i="2"/>
  <c r="I26" i="2" s="1"/>
  <c r="C26" i="3"/>
  <c r="I26" i="3" s="1"/>
  <c r="C26" i="1"/>
  <c r="I26" i="1" s="1"/>
  <c r="J26" i="1" s="1"/>
  <c r="I26" i="4"/>
  <c r="J26" i="4" s="1"/>
  <c r="H27" i="2"/>
  <c r="J27" i="2" s="1"/>
  <c r="H16" i="2"/>
  <c r="J16" i="2" s="1"/>
  <c r="H16" i="10"/>
  <c r="J16" i="10" s="1"/>
  <c r="H11" i="1"/>
  <c r="J11" i="1" s="1"/>
  <c r="E9" i="2"/>
  <c r="I9" i="2" s="1"/>
  <c r="E8" i="2"/>
  <c r="H2" i="5"/>
  <c r="H38" i="5" s="1"/>
  <c r="E10" i="2"/>
  <c r="E11" i="2"/>
  <c r="I11" i="2" s="1"/>
  <c r="H5" i="10"/>
  <c r="H26" i="10"/>
  <c r="J26" i="10" s="1"/>
  <c r="H25" i="1"/>
  <c r="J25" i="1" s="1"/>
  <c r="H17" i="1"/>
  <c r="J17" i="1" s="1"/>
  <c r="H6" i="1"/>
  <c r="J6" i="1" s="1"/>
  <c r="H14" i="2"/>
  <c r="J14" i="2" s="1"/>
  <c r="O4" i="5"/>
  <c r="E16" i="9"/>
  <c r="H21" i="2"/>
  <c r="J21" i="2" s="1"/>
  <c r="J18" i="3" l="1"/>
  <c r="I8" i="2"/>
  <c r="I29" i="2" s="1"/>
  <c r="E35" i="2" s="1"/>
  <c r="H3" i="5" s="1"/>
  <c r="H39" i="5" s="1"/>
  <c r="F40" i="5"/>
  <c r="N5" i="5"/>
  <c r="J10" i="2"/>
  <c r="J18" i="2"/>
  <c r="I5" i="1"/>
  <c r="E29" i="1"/>
  <c r="E41" i="1" s="1"/>
  <c r="G9" i="5" s="1"/>
  <c r="H29" i="1"/>
  <c r="E29" i="2"/>
  <c r="E41" i="2" s="1"/>
  <c r="H9" i="5" s="1"/>
  <c r="G9" i="2"/>
  <c r="G10" i="2" s="1"/>
  <c r="G11" i="2" s="1"/>
  <c r="G12" i="2" s="1"/>
  <c r="G13" i="2" s="1"/>
  <c r="G14" i="2" s="1"/>
  <c r="G15" i="2" s="1"/>
  <c r="G16" i="2" s="1"/>
  <c r="G17" i="2" s="1"/>
  <c r="G18" i="2" s="1"/>
  <c r="G19" i="2" s="1"/>
  <c r="G20" i="2" s="1"/>
  <c r="G21" i="2" s="1"/>
  <c r="G22" i="2" s="1"/>
  <c r="G23" i="2" s="1"/>
  <c r="G24" i="2" s="1"/>
  <c r="G25" i="2" s="1"/>
  <c r="G26" i="2" s="1"/>
  <c r="G27" i="2" s="1"/>
  <c r="J8" i="3"/>
  <c r="H29" i="3"/>
  <c r="J5" i="3"/>
  <c r="J29" i="3" s="1"/>
  <c r="E36" i="3" s="1"/>
  <c r="I29" i="4"/>
  <c r="E35" i="4" s="1"/>
  <c r="E3" i="5" s="1"/>
  <c r="E39" i="5" s="1"/>
  <c r="J8" i="4"/>
  <c r="J29" i="4" s="1"/>
  <c r="E36" i="4" s="1"/>
  <c r="G38" i="5"/>
  <c r="E2" i="9"/>
  <c r="I23" i="9" s="1"/>
  <c r="G7" i="1"/>
  <c r="G8" i="1" s="1"/>
  <c r="G9" i="1" s="1"/>
  <c r="G10" i="1" s="1"/>
  <c r="G11" i="1" s="1"/>
  <c r="G12" i="1" s="1"/>
  <c r="G13" i="1" s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J5" i="10"/>
  <c r="H29" i="10"/>
  <c r="E8" i="10"/>
  <c r="I8" i="10" s="1"/>
  <c r="J8" i="10" s="1"/>
  <c r="E10" i="10"/>
  <c r="I10" i="10" s="1"/>
  <c r="J10" i="10" s="1"/>
  <c r="F2" i="9"/>
  <c r="J23" i="9" s="1"/>
  <c r="E9" i="10"/>
  <c r="I9" i="10" s="1"/>
  <c r="J9" i="10" s="1"/>
  <c r="E12" i="10"/>
  <c r="I12" i="10" s="1"/>
  <c r="J12" i="10" s="1"/>
  <c r="E6" i="10"/>
  <c r="E11" i="10"/>
  <c r="I11" i="10" s="1"/>
  <c r="J11" i="10" s="1"/>
  <c r="E13" i="10"/>
  <c r="I13" i="10" s="1"/>
  <c r="J13" i="10" s="1"/>
  <c r="E7" i="10"/>
  <c r="I7" i="10" s="1"/>
  <c r="J7" i="10" s="1"/>
  <c r="J9" i="2"/>
  <c r="H29" i="2"/>
  <c r="J5" i="2"/>
  <c r="J26" i="2"/>
  <c r="I6" i="10" l="1"/>
  <c r="E29" i="10"/>
  <c r="E41" i="10" s="1"/>
  <c r="F9" i="9" s="1"/>
  <c r="J24" i="9" s="1"/>
  <c r="G7" i="10"/>
  <c r="G8" i="10" s="1"/>
  <c r="G9" i="10" s="1"/>
  <c r="G10" i="10" s="1"/>
  <c r="G11" i="10" s="1"/>
  <c r="G12" i="10" s="1"/>
  <c r="G13" i="10" s="1"/>
  <c r="G14" i="10" s="1"/>
  <c r="G15" i="10" s="1"/>
  <c r="G16" i="10" s="1"/>
  <c r="G17" i="10" s="1"/>
  <c r="G18" i="10" s="1"/>
  <c r="G19" i="10" s="1"/>
  <c r="G20" i="10" s="1"/>
  <c r="G21" i="10" s="1"/>
  <c r="G22" i="10" s="1"/>
  <c r="G23" i="10" s="1"/>
  <c r="G24" i="10" s="1"/>
  <c r="G25" i="10" s="1"/>
  <c r="G26" i="10" s="1"/>
  <c r="G27" i="10" s="1"/>
  <c r="N3" i="5"/>
  <c r="H40" i="5"/>
  <c r="J8" i="2"/>
  <c r="J29" i="2" s="1"/>
  <c r="E36" i="2" s="1"/>
  <c r="E37" i="3"/>
  <c r="F4" i="5"/>
  <c r="E4" i="5"/>
  <c r="E37" i="4"/>
  <c r="E9" i="9"/>
  <c r="I24" i="9" s="1"/>
  <c r="N4" i="5"/>
  <c r="G40" i="5"/>
  <c r="I29" i="1"/>
  <c r="E35" i="1" s="1"/>
  <c r="G3" i="5" s="1"/>
  <c r="J5" i="1"/>
  <c r="J29" i="1" s="1"/>
  <c r="E36" i="1" s="1"/>
  <c r="H4" i="5" l="1"/>
  <c r="E37" i="2"/>
  <c r="E37" i="1"/>
  <c r="G4" i="5"/>
  <c r="E4" i="9" s="1"/>
  <c r="J6" i="10"/>
  <c r="J29" i="10" s="1"/>
  <c r="E36" i="10" s="1"/>
  <c r="I29" i="10"/>
  <c r="E35" i="10" s="1"/>
  <c r="F3" i="9" s="1"/>
  <c r="G39" i="5"/>
  <c r="E3" i="9"/>
  <c r="E39" i="4"/>
  <c r="E7" i="5" s="1"/>
  <c r="H36" i="4"/>
  <c r="E38" i="4"/>
  <c r="E6" i="5" s="1"/>
  <c r="E41" i="5" s="1"/>
  <c r="E5" i="5"/>
  <c r="F5" i="5"/>
  <c r="H36" i="3"/>
  <c r="E38" i="3"/>
  <c r="F6" i="5" s="1"/>
  <c r="F41" i="5" s="1"/>
  <c r="E39" i="3"/>
  <c r="F7" i="5" s="1"/>
  <c r="E37" i="10" l="1"/>
  <c r="F4" i="9"/>
  <c r="E42" i="4"/>
  <c r="E10" i="5" s="1"/>
  <c r="F15" i="5"/>
  <c r="F42" i="5" s="1"/>
  <c r="H34" i="3"/>
  <c r="F13" i="5" s="1"/>
  <c r="E38" i="1"/>
  <c r="G6" i="5" s="1"/>
  <c r="H36" i="1"/>
  <c r="E39" i="1"/>
  <c r="G7" i="5" s="1"/>
  <c r="E7" i="9" s="1"/>
  <c r="G5" i="5"/>
  <c r="E5" i="9" s="1"/>
  <c r="E42" i="3"/>
  <c r="F10" i="5" s="1"/>
  <c r="E15" i="5"/>
  <c r="E42" i="5" s="1"/>
  <c r="H34" i="4"/>
  <c r="E13" i="5" s="1"/>
  <c r="H5" i="5"/>
  <c r="E38" i="2"/>
  <c r="H6" i="5" s="1"/>
  <c r="H41" i="5" s="1"/>
  <c r="H36" i="2"/>
  <c r="E42" i="1" l="1"/>
  <c r="G10" i="5" s="1"/>
  <c r="E10" i="9" s="1"/>
  <c r="B21" i="9" s="1"/>
  <c r="L4" i="5"/>
  <c r="M6" i="5"/>
  <c r="E45" i="5"/>
  <c r="M5" i="5"/>
  <c r="F45" i="5"/>
  <c r="E38" i="10"/>
  <c r="F6" i="9" s="1"/>
  <c r="J26" i="9" s="1"/>
  <c r="H36" i="10"/>
  <c r="F5" i="9"/>
  <c r="E42" i="2"/>
  <c r="H10" i="5" s="1"/>
  <c r="H34" i="2"/>
  <c r="H13" i="5" s="1"/>
  <c r="H15" i="5"/>
  <c r="H42" i="5" s="1"/>
  <c r="L5" i="5"/>
  <c r="F43" i="5"/>
  <c r="H34" i="1"/>
  <c r="G13" i="5" s="1"/>
  <c r="G15" i="5"/>
  <c r="L6" i="5"/>
  <c r="E43" i="5"/>
  <c r="E39" i="2"/>
  <c r="H7" i="5" s="1"/>
  <c r="E6" i="9"/>
  <c r="I26" i="9" s="1"/>
  <c r="G41" i="5"/>
  <c r="G43" i="5" l="1"/>
  <c r="E39" i="10"/>
  <c r="F7" i="9" s="1"/>
  <c r="L3" i="5"/>
  <c r="H43" i="5"/>
  <c r="H34" i="10"/>
  <c r="F13" i="9" s="1"/>
  <c r="C22" i="9" s="1"/>
  <c r="F15" i="9"/>
  <c r="J27" i="9" s="1"/>
  <c r="I29" i="9"/>
  <c r="G42" i="5"/>
  <c r="E15" i="9"/>
  <c r="I27" i="9" s="1"/>
  <c r="E13" i="9"/>
  <c r="C21" i="9" s="1"/>
  <c r="M4" i="5"/>
  <c r="G45" i="5"/>
  <c r="H45" i="5"/>
  <c r="M3" i="5"/>
  <c r="E42" i="10"/>
  <c r="F10" i="9" s="1"/>
  <c r="B22" i="9" s="1"/>
  <c r="I28" i="9" l="1"/>
  <c r="J28" i="9"/>
  <c r="J29" i="9"/>
</calcChain>
</file>

<file path=xl/sharedStrings.xml><?xml version="1.0" encoding="utf-8"?>
<sst xmlns="http://schemas.openxmlformats.org/spreadsheetml/2006/main" count="275" uniqueCount="62">
  <si>
    <t>DAY MODEL</t>
  </si>
  <si>
    <t>Time</t>
  </si>
  <si>
    <t>Cost of electricity (£/kWh)</t>
  </si>
  <si>
    <t>Number of cars re-fuelling</t>
  </si>
  <si>
    <t>Hydrogen Generated and Stored (kg)</t>
  </si>
  <si>
    <t>Hydrogen Sold (kg)</t>
  </si>
  <si>
    <t>Hydrogen Left in Store (kg)</t>
  </si>
  <si>
    <t>Sales (£)</t>
  </si>
  <si>
    <t>Cost to Generate (£)</t>
  </si>
  <si>
    <t>Gross Profit (£)</t>
  </si>
  <si>
    <t>Inputs</t>
  </si>
  <si>
    <t>Outputs</t>
  </si>
  <si>
    <t>CAPEX</t>
  </si>
  <si>
    <t>Variables</t>
  </si>
  <si>
    <t>Hydrogen required per day (kg)</t>
  </si>
  <si>
    <t>Maintenance and other</t>
  </si>
  <si>
    <t>Selling price of hydrogen (£/kg)</t>
  </si>
  <si>
    <t>Cost to generate per day (£)</t>
  </si>
  <si>
    <t>Interest rate</t>
  </si>
  <si>
    <t>Repayment</t>
  </si>
  <si>
    <t>Hydrogen consumed per re-fuel (kg)</t>
  </si>
  <si>
    <t>Gross profit per day (£)</t>
  </si>
  <si>
    <t xml:space="preserve">Annual repayment </t>
  </si>
  <si>
    <t>Profit Kept</t>
  </si>
  <si>
    <t>Energy consumed per re-fuel (kWh)</t>
  </si>
  <si>
    <t>Gross profit per year (£)</t>
  </si>
  <si>
    <t>Number of years to repay</t>
  </si>
  <si>
    <t>Number of cars re-fueling per day</t>
  </si>
  <si>
    <t>Maintenance and other annual outgoings (£)</t>
  </si>
  <si>
    <t xml:space="preserve">Gross Profit over lifespan </t>
  </si>
  <si>
    <t>Energy required to make 1kg Hydrogen (kWh/kg)</t>
  </si>
  <si>
    <t xml:space="preserve">Lifespan (years) </t>
  </si>
  <si>
    <t>Lifespan of system (hours)</t>
  </si>
  <si>
    <t>Efficiency of storage tank</t>
  </si>
  <si>
    <t>Capital loan available (M£)</t>
  </si>
  <si>
    <t>NET PROFIT (£)</t>
  </si>
  <si>
    <t>24h</t>
  </si>
  <si>
    <t>12h</t>
  </si>
  <si>
    <t>8h</t>
  </si>
  <si>
    <t>4h</t>
  </si>
  <si>
    <t>Annual repayment (£)</t>
  </si>
  <si>
    <t>Annual NET PROFIT (£)</t>
  </si>
  <si>
    <t>Gross Profit over lifespan (£)</t>
  </si>
  <si>
    <t>Annual Net Profit (£)</t>
  </si>
  <si>
    <t>Energy consumption to generate hydrogen (MW)</t>
  </si>
  <si>
    <t>Lifespan (years)</t>
  </si>
  <si>
    <t>Final Curve</t>
  </si>
  <si>
    <t>Bias</t>
  </si>
  <si>
    <t>Amplitude</t>
  </si>
  <si>
    <t>Sin(Rad)</t>
  </si>
  <si>
    <t>Radian</t>
  </si>
  <si>
    <t>Angle</t>
  </si>
  <si>
    <t>Charging Time (h)</t>
  </si>
  <si>
    <t>B1</t>
  </si>
  <si>
    <t>B0</t>
  </si>
  <si>
    <t>B0 (2017)</t>
  </si>
  <si>
    <t>B1 (2032)</t>
  </si>
  <si>
    <t>Cost of electricity (p/kWh)</t>
  </si>
  <si>
    <t>Cost of electricity (£/MWh)</t>
  </si>
  <si>
    <t>Capital loan (M£)</t>
  </si>
  <si>
    <t>Key Outputs</t>
  </si>
  <si>
    <t>Scenario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</si>
</sst>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[$-F400]h:mm:ss\ AM/PM"/>
    <numFmt numFmtId="165" formatCode="0.0"/>
    <numFmt numFmtId="166" formatCode="0.000"/>
  </numFmts>
  <fonts count="8" x14ac:knownFonts="1">
    <font>
      <sz val="11"/>
      <color rgb="FF000000"/>
      <name val="Calibri"/>
    </font>
    <font>
      <sz val="12"/>
      <color theme="1"/>
      <name val="Calibri"/>
      <family val="2"/>
      <scheme val="minor"/>
    </font>
    <font>
      <sz val="11"/>
      <color rgb="FFFF0000"/>
      <name val="Calibri"/>
    </font>
    <font>
      <b/>
      <sz val="11"/>
      <color rgb="FF000000"/>
      <name val="Calibri"/>
    </font>
    <font>
      <sz val="12"/>
      <color rgb="FF000000"/>
      <name val="Calibri"/>
    </font>
    <font>
      <sz val="12"/>
      <color theme="1"/>
      <name val="Calibri"/>
      <family val="2"/>
      <scheme val="minor"/>
    </font>
    <font>
      <u/>
      <sz val="11"/>
      <color theme="10"/>
      <name val="Calibri"/>
    </font>
    <font>
      <u/>
      <sz val="11"/>
      <color theme="11"/>
      <name val="Calibri"/>
    </font>
  </fonts>
  <fills count="8">
    <fill>
      <patternFill patternType="none"/>
    </fill>
    <fill>
      <patternFill patternType="gray125"/>
    </fill>
    <fill>
      <patternFill patternType="solid">
        <fgColor rgb="FFFF0000"/>
        <bgColor rgb="FFFF0000"/>
      </patternFill>
    </fill>
    <fill>
      <patternFill patternType="solid">
        <fgColor rgb="FFFFFF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33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</borders>
  <cellStyleXfs count="9">
    <xf numFmtId="0" fontId="0" fillId="0" borderId="0"/>
    <xf numFmtId="0" fontId="4" fillId="0" borderId="0"/>
    <xf numFmtId="0" fontId="5" fillId="0" borderId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83">
    <xf numFmtId="0" fontId="0" fillId="0" borderId="0" xfId="0" applyFont="1" applyAlignment="1"/>
    <xf numFmtId="0" fontId="0" fillId="0" borderId="0" xfId="0" applyFont="1"/>
    <xf numFmtId="0" fontId="0" fillId="0" borderId="1" xfId="0" applyFont="1" applyBorder="1"/>
    <xf numFmtId="0" fontId="0" fillId="0" borderId="0" xfId="0" applyFont="1"/>
    <xf numFmtId="0" fontId="2" fillId="0" borderId="0" xfId="0" applyFont="1"/>
    <xf numFmtId="0" fontId="0" fillId="0" borderId="2" xfId="0" applyFont="1" applyBorder="1"/>
    <xf numFmtId="0" fontId="0" fillId="0" borderId="3" xfId="0" applyFont="1" applyBorder="1"/>
    <xf numFmtId="0" fontId="0" fillId="0" borderId="4" xfId="0" applyFont="1" applyBorder="1"/>
    <xf numFmtId="0" fontId="0" fillId="0" borderId="5" xfId="0" applyFont="1" applyBorder="1"/>
    <xf numFmtId="0" fontId="0" fillId="0" borderId="6" xfId="0" applyFont="1" applyBorder="1"/>
    <xf numFmtId="164" fontId="0" fillId="2" borderId="7" xfId="0" applyNumberFormat="1" applyFont="1" applyFill="1" applyBorder="1"/>
    <xf numFmtId="0" fontId="0" fillId="0" borderId="9" xfId="0" applyFont="1" applyBorder="1"/>
    <xf numFmtId="0" fontId="0" fillId="0" borderId="10" xfId="0" applyFont="1" applyBorder="1"/>
    <xf numFmtId="164" fontId="0" fillId="2" borderId="11" xfId="0" applyNumberFormat="1" applyFont="1" applyFill="1" applyBorder="1"/>
    <xf numFmtId="164" fontId="0" fillId="0" borderId="11" xfId="0" applyNumberFormat="1" applyFont="1" applyBorder="1"/>
    <xf numFmtId="0" fontId="0" fillId="0" borderId="13" xfId="0" applyFont="1" applyBorder="1" applyAlignment="1"/>
    <xf numFmtId="0" fontId="0" fillId="0" borderId="13" xfId="0" applyFont="1" applyBorder="1"/>
    <xf numFmtId="164" fontId="0" fillId="2" borderId="14" xfId="0" applyNumberFormat="1" applyFont="1" applyFill="1" applyBorder="1"/>
    <xf numFmtId="0" fontId="0" fillId="0" borderId="16" xfId="0" applyFont="1" applyBorder="1"/>
    <xf numFmtId="0" fontId="0" fillId="0" borderId="17" xfId="0" applyFont="1" applyBorder="1"/>
    <xf numFmtId="0" fontId="0" fillId="0" borderId="18" xfId="0" applyFont="1" applyBorder="1"/>
    <xf numFmtId="0" fontId="0" fillId="0" borderId="19" xfId="0" applyFont="1" applyBorder="1"/>
    <xf numFmtId="0" fontId="3" fillId="0" borderId="0" xfId="0" applyFont="1"/>
    <xf numFmtId="0" fontId="0" fillId="0" borderId="0" xfId="0" applyFont="1" applyFill="1" applyBorder="1"/>
    <xf numFmtId="0" fontId="0" fillId="0" borderId="0" xfId="0"/>
    <xf numFmtId="165" fontId="0" fillId="0" borderId="0" xfId="0" applyNumberFormat="1" applyFont="1"/>
    <xf numFmtId="1" fontId="0" fillId="0" borderId="0" xfId="0" applyNumberFormat="1" applyFont="1"/>
    <xf numFmtId="1" fontId="0" fillId="0" borderId="0" xfId="0" applyNumberFormat="1" applyFont="1" applyAlignment="1"/>
    <xf numFmtId="0" fontId="4" fillId="0" borderId="0" xfId="1" applyFont="1" applyAlignment="1"/>
    <xf numFmtId="0" fontId="4" fillId="0" borderId="0" xfId="1" applyFont="1"/>
    <xf numFmtId="0" fontId="5" fillId="0" borderId="0" xfId="2"/>
    <xf numFmtId="20" fontId="0" fillId="0" borderId="0" xfId="0" applyNumberFormat="1"/>
    <xf numFmtId="1" fontId="0" fillId="0" borderId="10" xfId="0" applyNumberFormat="1" applyFont="1" applyBorder="1"/>
    <xf numFmtId="1" fontId="0" fillId="0" borderId="17" xfId="0" applyNumberFormat="1" applyFont="1" applyBorder="1"/>
    <xf numFmtId="1" fontId="0" fillId="0" borderId="19" xfId="0" applyNumberFormat="1" applyFont="1" applyBorder="1"/>
    <xf numFmtId="0" fontId="0" fillId="0" borderId="0" xfId="0" applyAlignment="1">
      <alignment wrapText="1"/>
    </xf>
    <xf numFmtId="2" fontId="0" fillId="0" borderId="0" xfId="0" applyNumberFormat="1" applyAlignment="1">
      <alignment wrapText="1"/>
    </xf>
    <xf numFmtId="2" fontId="3" fillId="0" borderId="0" xfId="0" applyNumberFormat="1" applyFont="1" applyAlignment="1">
      <alignment wrapText="1"/>
    </xf>
    <xf numFmtId="20" fontId="5" fillId="0" borderId="0" xfId="2" applyNumberFormat="1"/>
    <xf numFmtId="166" fontId="5" fillId="0" borderId="0" xfId="2" applyNumberFormat="1"/>
    <xf numFmtId="166" fontId="0" fillId="0" borderId="8" xfId="0" applyNumberFormat="1" applyFont="1" applyBorder="1"/>
    <xf numFmtId="166" fontId="0" fillId="0" borderId="12" xfId="0" applyNumberFormat="1" applyFont="1" applyBorder="1"/>
    <xf numFmtId="166" fontId="0" fillId="0" borderId="0" xfId="0" applyNumberFormat="1"/>
    <xf numFmtId="166" fontId="0" fillId="0" borderId="15" xfId="0" applyNumberFormat="1" applyFont="1" applyBorder="1"/>
    <xf numFmtId="166" fontId="4" fillId="0" borderId="0" xfId="1" applyNumberFormat="1" applyFont="1"/>
    <xf numFmtId="0" fontId="0" fillId="0" borderId="21" xfId="0" applyFont="1" applyBorder="1" applyAlignment="1"/>
    <xf numFmtId="0" fontId="0" fillId="0" borderId="26" xfId="0" applyFont="1" applyBorder="1" applyAlignment="1"/>
    <xf numFmtId="0" fontId="0" fillId="0" borderId="27" xfId="0" applyFont="1" applyBorder="1" applyAlignment="1"/>
    <xf numFmtId="0" fontId="0" fillId="0" borderId="28" xfId="0" applyFont="1" applyBorder="1" applyAlignment="1"/>
    <xf numFmtId="0" fontId="0" fillId="0" borderId="20" xfId="0" applyFont="1" applyBorder="1" applyAlignment="1"/>
    <xf numFmtId="0" fontId="0" fillId="0" borderId="29" xfId="0" applyFont="1" applyBorder="1" applyAlignment="1"/>
    <xf numFmtId="0" fontId="0" fillId="0" borderId="30" xfId="0" applyFont="1" applyBorder="1" applyAlignment="1"/>
    <xf numFmtId="1" fontId="0" fillId="4" borderId="0" xfId="0" applyNumberFormat="1" applyFont="1" applyFill="1" applyBorder="1"/>
    <xf numFmtId="165" fontId="0" fillId="5" borderId="0" xfId="0" applyNumberFormat="1" applyFont="1" applyFill="1" applyBorder="1"/>
    <xf numFmtId="165" fontId="0" fillId="3" borderId="0" xfId="0" applyNumberFormat="1" applyFont="1" applyFill="1" applyBorder="1" applyAlignment="1"/>
    <xf numFmtId="165" fontId="0" fillId="6" borderId="22" xfId="0" applyNumberFormat="1" applyFont="1" applyFill="1" applyBorder="1" applyAlignment="1"/>
    <xf numFmtId="1" fontId="0" fillId="0" borderId="21" xfId="0" applyNumberFormat="1" applyFont="1" applyBorder="1" applyAlignment="1"/>
    <xf numFmtId="1" fontId="0" fillId="0" borderId="23" xfId="0" applyNumberFormat="1" applyFont="1" applyBorder="1" applyAlignment="1"/>
    <xf numFmtId="1" fontId="0" fillId="4" borderId="24" xfId="0" applyNumberFormat="1" applyFont="1" applyFill="1" applyBorder="1" applyAlignment="1"/>
    <xf numFmtId="165" fontId="0" fillId="5" borderId="24" xfId="0" applyNumberFormat="1" applyFont="1" applyFill="1" applyBorder="1" applyAlignment="1"/>
    <xf numFmtId="165" fontId="0" fillId="3" borderId="24" xfId="0" applyNumberFormat="1" applyFont="1" applyFill="1" applyBorder="1" applyAlignment="1"/>
    <xf numFmtId="165" fontId="0" fillId="6" borderId="25" xfId="0" applyNumberFormat="1" applyFont="1" applyFill="1" applyBorder="1" applyAlignment="1"/>
    <xf numFmtId="0" fontId="0" fillId="0" borderId="27" xfId="0" applyFont="1" applyBorder="1"/>
    <xf numFmtId="1" fontId="0" fillId="4" borderId="0" xfId="0" applyNumberFormat="1" applyFont="1" applyFill="1"/>
    <xf numFmtId="0" fontId="1" fillId="0" borderId="0" xfId="2" applyFont="1"/>
    <xf numFmtId="0" fontId="0" fillId="7" borderId="31" xfId="0" applyFont="1" applyFill="1" applyBorder="1"/>
    <xf numFmtId="0" fontId="0" fillId="7" borderId="29" xfId="0" applyFont="1" applyFill="1" applyBorder="1"/>
    <xf numFmtId="0" fontId="0" fillId="7" borderId="30" xfId="0" applyFont="1" applyFill="1" applyBorder="1"/>
    <xf numFmtId="0" fontId="1" fillId="0" borderId="0" xfId="2" applyFont="1" applyFill="1" applyBorder="1"/>
    <xf numFmtId="0" fontId="0" fillId="0" borderId="32" xfId="0" applyFont="1" applyBorder="1"/>
    <xf numFmtId="0" fontId="0" fillId="0" borderId="0" xfId="0" applyFont="1" applyFill="1" applyAlignment="1"/>
    <xf numFmtId="0" fontId="5" fillId="0" borderId="0" xfId="2" applyFill="1" applyBorder="1"/>
    <xf numFmtId="166" fontId="5" fillId="7" borderId="31" xfId="2" applyNumberFormat="1" applyFill="1" applyBorder="1"/>
    <xf numFmtId="166" fontId="5" fillId="7" borderId="29" xfId="2" applyNumberFormat="1" applyFill="1" applyBorder="1"/>
    <xf numFmtId="166" fontId="5" fillId="7" borderId="30" xfId="2" applyNumberFormat="1" applyFill="1" applyBorder="1"/>
    <xf numFmtId="0" fontId="0" fillId="0" borderId="0" xfId="0" applyFont="1" applyFill="1" applyBorder="1" applyAlignment="1"/>
    <xf numFmtId="1" fontId="0" fillId="0" borderId="0" xfId="0" applyNumberFormat="1" applyFont="1" applyFill="1" applyBorder="1" applyAlignment="1"/>
    <xf numFmtId="165" fontId="0" fillId="0" borderId="0" xfId="0" applyNumberFormat="1" applyFont="1" applyFill="1" applyBorder="1" applyAlignment="1"/>
    <xf numFmtId="0" fontId="0" fillId="0" borderId="20" xfId="0" applyFont="1" applyBorder="1"/>
    <xf numFmtId="1" fontId="0" fillId="4" borderId="21" xfId="0" applyNumberFormat="1" applyFont="1" applyFill="1" applyBorder="1"/>
    <xf numFmtId="1" fontId="0" fillId="4" borderId="23" xfId="0" applyNumberFormat="1" applyFont="1" applyFill="1" applyBorder="1"/>
    <xf numFmtId="165" fontId="0" fillId="5" borderId="22" xfId="0" applyNumberFormat="1" applyFont="1" applyFill="1" applyBorder="1"/>
    <xf numFmtId="165" fontId="0" fillId="5" borderId="25" xfId="0" applyNumberFormat="1" applyFont="1" applyFill="1" applyBorder="1"/>
  </cellXfs>
  <cellStyles count="9">
    <cellStyle name="Followed Hyperlink" xfId="4" builtinId="9" hidden="1"/>
    <cellStyle name="Followed Hyperlink" xfId="6" builtinId="9" hidden="1"/>
    <cellStyle name="Followed Hyperlink" xfId="8" builtinId="9" hidden="1"/>
    <cellStyle name="Hyperlink" xfId="3" builtinId="8" hidden="1"/>
    <cellStyle name="Hyperlink" xfId="5" builtinId="8" hidden="1"/>
    <cellStyle name="Hyperlink" xfId="7" builtinId="8" hidden="1"/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Hourly</a:t>
            </a:r>
            <a:r>
              <a:rPr lang="en-GB" baseline="0"/>
              <a:t> Cost of Electricity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'Input B0'!$A$15:$A$38</c:f>
              <c:numCache>
                <c:formatCode>h:mm</c:formatCode>
                <c:ptCount val="24"/>
                <c:pt idx="0">
                  <c:v>0</c:v>
                </c:pt>
                <c:pt idx="1">
                  <c:v>4.1666666666666664E-2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xVal>
          <c:yVal>
            <c:numRef>
              <c:f>'Input B0'!$D$15:$D$38</c:f>
              <c:numCache>
                <c:formatCode>General</c:formatCode>
                <c:ptCount val="24"/>
                <c:pt idx="0">
                  <c:v>4.2860000000000005</c:v>
                </c:pt>
                <c:pt idx="1">
                  <c:v>4.2479999999999993</c:v>
                </c:pt>
                <c:pt idx="2">
                  <c:v>3.8509999999999995</c:v>
                </c:pt>
                <c:pt idx="3">
                  <c:v>3.2890000000000001</c:v>
                </c:pt>
                <c:pt idx="4">
                  <c:v>2.7890000000000001</c:v>
                </c:pt>
                <c:pt idx="5">
                  <c:v>2.8660000000000001</c:v>
                </c:pt>
                <c:pt idx="6">
                  <c:v>3.6429999999999998</c:v>
                </c:pt>
                <c:pt idx="7">
                  <c:v>4.4400000000000004</c:v>
                </c:pt>
                <c:pt idx="8">
                  <c:v>4.45</c:v>
                </c:pt>
                <c:pt idx="9">
                  <c:v>4.492</c:v>
                </c:pt>
                <c:pt idx="10">
                  <c:v>4.9000000000000004</c:v>
                </c:pt>
                <c:pt idx="11">
                  <c:v>4.351</c:v>
                </c:pt>
                <c:pt idx="12">
                  <c:v>4</c:v>
                </c:pt>
                <c:pt idx="13">
                  <c:v>3.9170000000000003</c:v>
                </c:pt>
                <c:pt idx="14">
                  <c:v>3.798</c:v>
                </c:pt>
                <c:pt idx="15">
                  <c:v>3.6920000000000002</c:v>
                </c:pt>
                <c:pt idx="16">
                  <c:v>4</c:v>
                </c:pt>
                <c:pt idx="17">
                  <c:v>5.3939999999999992</c:v>
                </c:pt>
                <c:pt idx="18">
                  <c:v>5</c:v>
                </c:pt>
                <c:pt idx="19">
                  <c:v>10</c:v>
                </c:pt>
                <c:pt idx="20">
                  <c:v>5.8999999999999995</c:v>
                </c:pt>
                <c:pt idx="21">
                  <c:v>4.16</c:v>
                </c:pt>
                <c:pt idx="22">
                  <c:v>4.4080000000000004</c:v>
                </c:pt>
                <c:pt idx="23">
                  <c:v>3.657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8BB-46AB-BB88-746EE8A133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11611144"/>
        <c:axId val="-2110255176"/>
      </c:scatterChart>
      <c:valAx>
        <c:axId val="-2111611144"/>
        <c:scaling>
          <c:orientation val="minMax"/>
          <c:max val="1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Time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h:m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110255176"/>
        <c:crosses val="autoZero"/>
        <c:crossBetween val="midCat"/>
        <c:majorUnit val="0.125"/>
        <c:minorUnit val="0.05"/>
      </c:valAx>
      <c:valAx>
        <c:axId val="-21102551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Electricity Price (p/kWh)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11161114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Annual</a:t>
            </a:r>
            <a:r>
              <a:rPr lang="en-GB" baseline="0"/>
              <a:t> Profit and Capital Available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Annual Profit (£)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'B0 Summary'!$K$3:$K$6</c:f>
              <c:numCache>
                <c:formatCode>General</c:formatCode>
                <c:ptCount val="4"/>
                <c:pt idx="0">
                  <c:v>4</c:v>
                </c:pt>
                <c:pt idx="1">
                  <c:v>8</c:v>
                </c:pt>
                <c:pt idx="2" formatCode="0">
                  <c:v>12</c:v>
                </c:pt>
                <c:pt idx="3" formatCode="0">
                  <c:v>24</c:v>
                </c:pt>
              </c:numCache>
            </c:numRef>
          </c:xVal>
          <c:yVal>
            <c:numRef>
              <c:f>'B0 Summary'!$L$3:$L$6</c:f>
              <c:numCache>
                <c:formatCode>0</c:formatCode>
                <c:ptCount val="4"/>
                <c:pt idx="0">
                  <c:v>108878.75859374995</c:v>
                </c:pt>
                <c:pt idx="1">
                  <c:v>105036.42070312495</c:v>
                </c:pt>
                <c:pt idx="2">
                  <c:v>102094.89140624995</c:v>
                </c:pt>
                <c:pt idx="3">
                  <c:v>97754.32851562486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110-45EB-9DE9-5BE8FE9619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12528600"/>
        <c:axId val="-2112196696"/>
      </c:scatterChart>
      <c:scatterChart>
        <c:scatterStyle val="lineMarker"/>
        <c:varyColors val="0"/>
        <c:ser>
          <c:idx val="1"/>
          <c:order val="1"/>
          <c:tx>
            <c:v>Capital Available (M£)</c:v>
          </c:tx>
          <c:spPr>
            <a:ln w="19050" cap="rnd">
              <a:solidFill>
                <a:schemeClr val="accent2"/>
              </a:solidFill>
              <a:prstDash val="lgDash"/>
              <a:round/>
            </a:ln>
            <a:effectLst/>
          </c:spPr>
          <c:marker>
            <c:symbol val="triangle"/>
            <c:size val="7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'B0 Summary'!$K$3:$K$6</c:f>
              <c:numCache>
                <c:formatCode>General</c:formatCode>
                <c:ptCount val="4"/>
                <c:pt idx="0">
                  <c:v>4</c:v>
                </c:pt>
                <c:pt idx="1">
                  <c:v>8</c:v>
                </c:pt>
                <c:pt idx="2" formatCode="0">
                  <c:v>12</c:v>
                </c:pt>
                <c:pt idx="3" formatCode="0">
                  <c:v>24</c:v>
                </c:pt>
              </c:numCache>
            </c:numRef>
          </c:xVal>
          <c:yVal>
            <c:numRef>
              <c:f>'B0 Summary'!$M$3:$M$6</c:f>
              <c:numCache>
                <c:formatCode>0.0</c:formatCode>
                <c:ptCount val="4"/>
                <c:pt idx="0">
                  <c:v>31.858125786173471</c:v>
                </c:pt>
                <c:pt idx="1">
                  <c:v>21.451911048268428</c:v>
                </c:pt>
                <c:pt idx="2">
                  <c:v>15.728240698456034</c:v>
                </c:pt>
                <c:pt idx="3">
                  <c:v>8.5743350023406109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110-45EB-9DE9-5BE8FE9619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35554824"/>
        <c:axId val="-2111019224"/>
      </c:scatterChart>
      <c:valAx>
        <c:axId val="-211252860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Daily Charging Time (h)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112196696"/>
        <c:crosses val="autoZero"/>
        <c:crossBetween val="midCat"/>
        <c:majorUnit val="4"/>
      </c:valAx>
      <c:valAx>
        <c:axId val="-2112196696"/>
        <c:scaling>
          <c:orientation val="minMax"/>
          <c:min val="95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Annual Profit (£)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112528600"/>
        <c:crosses val="autoZero"/>
        <c:crossBetween val="midCat"/>
      </c:valAx>
      <c:valAx>
        <c:axId val="-2111019224"/>
        <c:scaling>
          <c:orientation val="minMax"/>
          <c:max val="8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Capital Available (M£)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35554824"/>
        <c:crosses val="max"/>
        <c:crossBetween val="midCat"/>
        <c:majorUnit val="20"/>
      </c:valAx>
      <c:valAx>
        <c:axId val="21355548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-211101922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System Size Required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Energy Consumption to generate hydrogen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'B0 Summary'!$K$3:$K$6</c:f>
              <c:numCache>
                <c:formatCode>General</c:formatCode>
                <c:ptCount val="4"/>
                <c:pt idx="0">
                  <c:v>4</c:v>
                </c:pt>
                <c:pt idx="1">
                  <c:v>8</c:v>
                </c:pt>
                <c:pt idx="2" formatCode="0">
                  <c:v>12</c:v>
                </c:pt>
                <c:pt idx="3" formatCode="0">
                  <c:v>24</c:v>
                </c:pt>
              </c:numCache>
            </c:numRef>
          </c:cat>
          <c:val>
            <c:numRef>
              <c:f>'B0 Summary'!$N$3:$N$6</c:f>
              <c:numCache>
                <c:formatCode>0.0</c:formatCode>
                <c:ptCount val="4"/>
                <c:pt idx="0">
                  <c:v>12.1875</c:v>
                </c:pt>
                <c:pt idx="1">
                  <c:v>6.09375</c:v>
                </c:pt>
                <c:pt idx="2">
                  <c:v>4.0625</c:v>
                </c:pt>
                <c:pt idx="3">
                  <c:v>2.03125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25-420C-91CC-B5BF30F948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111100792"/>
        <c:axId val="-2116798664"/>
      </c:barChart>
      <c:lineChart>
        <c:grouping val="standard"/>
        <c:varyColors val="0"/>
        <c:ser>
          <c:idx val="1"/>
          <c:order val="1"/>
          <c:tx>
            <c:v>Lifespan</c:v>
          </c:tx>
          <c:spPr>
            <a:ln w="28575" cap="rnd">
              <a:solidFill>
                <a:schemeClr val="accent2"/>
              </a:solidFill>
              <a:prstDash val="lgDash"/>
              <a:round/>
            </a:ln>
            <a:effectLst/>
          </c:spPr>
          <c:marker>
            <c:symbol val="diamond"/>
            <c:size val="7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'B0 Summary'!$K$3:$K$6</c:f>
              <c:numCache>
                <c:formatCode>General</c:formatCode>
                <c:ptCount val="4"/>
                <c:pt idx="0">
                  <c:v>4</c:v>
                </c:pt>
                <c:pt idx="1">
                  <c:v>8</c:v>
                </c:pt>
                <c:pt idx="2" formatCode="0">
                  <c:v>12</c:v>
                </c:pt>
                <c:pt idx="3" formatCode="0">
                  <c:v>24</c:v>
                </c:pt>
              </c:numCache>
            </c:numRef>
          </c:cat>
          <c:val>
            <c:numRef>
              <c:f>'B0 Summary'!$O$3:$O$6</c:f>
              <c:numCache>
                <c:formatCode>0.0</c:formatCode>
                <c:ptCount val="4"/>
                <c:pt idx="0">
                  <c:v>34.340659340659343</c:v>
                </c:pt>
                <c:pt idx="1">
                  <c:v>17.170329670329672</c:v>
                </c:pt>
                <c:pt idx="2">
                  <c:v>11.446886446886447</c:v>
                </c:pt>
                <c:pt idx="3">
                  <c:v>5.7234432234432235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525-420C-91CC-B5BF30F948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110072728"/>
        <c:axId val="-2111781304"/>
      </c:lineChart>
      <c:catAx>
        <c:axId val="-211110079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Daily Charging Time (h)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116798664"/>
        <c:crosses val="autoZero"/>
        <c:auto val="1"/>
        <c:lblAlgn val="ctr"/>
        <c:lblOffset val="100"/>
        <c:noMultiLvlLbl val="0"/>
      </c:catAx>
      <c:valAx>
        <c:axId val="-21167986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Energy Consumption (MW)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111100792"/>
        <c:crosses val="autoZero"/>
        <c:crossBetween val="between"/>
      </c:valAx>
      <c:valAx>
        <c:axId val="-2111781304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Lifespan (years)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110072728"/>
        <c:crosses val="max"/>
        <c:crossBetween val="between"/>
        <c:majorUnit val="5"/>
      </c:valAx>
      <c:catAx>
        <c:axId val="-211007272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-211178130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Future</a:t>
            </a:r>
          </a:p>
          <a:p>
            <a:pPr>
              <a:defRPr/>
            </a:pPr>
            <a:r>
              <a:rPr lang="en-US"/>
              <a:t>Hourly Electricity Price Curve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Hourly Electricity Prices</c:v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numRef>
              <c:f>'Input B1'!$A$14:$A$374</c:f>
              <c:numCache>
                <c:formatCode>General</c:formatCode>
                <c:ptCount val="361"/>
                <c:pt idx="0" formatCode="h:mm">
                  <c:v>0.45833333333333331</c:v>
                </c:pt>
                <c:pt idx="15" formatCode="h:mm">
                  <c:v>0.5</c:v>
                </c:pt>
                <c:pt idx="30" formatCode="h:mm">
                  <c:v>0.54166666666666663</c:v>
                </c:pt>
                <c:pt idx="45" formatCode="h:mm">
                  <c:v>0.58333333333333337</c:v>
                </c:pt>
                <c:pt idx="60" formatCode="h:mm">
                  <c:v>0.625</c:v>
                </c:pt>
                <c:pt idx="75" formatCode="h:mm">
                  <c:v>0.66666666666666663</c:v>
                </c:pt>
                <c:pt idx="90" formatCode="h:mm">
                  <c:v>0.70833333333333337</c:v>
                </c:pt>
                <c:pt idx="105" formatCode="h:mm">
                  <c:v>0.75</c:v>
                </c:pt>
                <c:pt idx="120" formatCode="h:mm">
                  <c:v>0.79166666666666663</c:v>
                </c:pt>
                <c:pt idx="135" formatCode="h:mm">
                  <c:v>0.83333333333333337</c:v>
                </c:pt>
                <c:pt idx="150" formatCode="h:mm">
                  <c:v>0.875</c:v>
                </c:pt>
                <c:pt idx="165" formatCode="h:mm">
                  <c:v>0.91666666666666663</c:v>
                </c:pt>
                <c:pt idx="180" formatCode="h:mm">
                  <c:v>0.95833333333333337</c:v>
                </c:pt>
                <c:pt idx="195" formatCode="h:mm">
                  <c:v>0</c:v>
                </c:pt>
                <c:pt idx="210" formatCode="h:mm">
                  <c:v>4.1666666666666664E-2</c:v>
                </c:pt>
                <c:pt idx="225" formatCode="h:mm">
                  <c:v>8.3333333333333329E-2</c:v>
                </c:pt>
                <c:pt idx="240" formatCode="h:mm">
                  <c:v>0.125</c:v>
                </c:pt>
                <c:pt idx="255" formatCode="h:mm">
                  <c:v>0.16666666666666666</c:v>
                </c:pt>
                <c:pt idx="270" formatCode="h:mm">
                  <c:v>0.20833333333333334</c:v>
                </c:pt>
                <c:pt idx="285" formatCode="h:mm">
                  <c:v>0.25</c:v>
                </c:pt>
                <c:pt idx="300" formatCode="h:mm">
                  <c:v>0.29166666666666669</c:v>
                </c:pt>
                <c:pt idx="315" formatCode="h:mm">
                  <c:v>0.33333333333333331</c:v>
                </c:pt>
                <c:pt idx="330" formatCode="h:mm">
                  <c:v>0.375</c:v>
                </c:pt>
                <c:pt idx="345" formatCode="h:mm">
                  <c:v>0.41666666666666669</c:v>
                </c:pt>
                <c:pt idx="360" formatCode="h:mm">
                  <c:v>0.45833333333333331</c:v>
                </c:pt>
              </c:numCache>
            </c:numRef>
          </c:cat>
          <c:val>
            <c:numRef>
              <c:f>'Input B1'!$H$14:$H$374</c:f>
              <c:numCache>
                <c:formatCode>General</c:formatCode>
                <c:ptCount val="361"/>
                <c:pt idx="0">
                  <c:v>0.1</c:v>
                </c:pt>
                <c:pt idx="1">
                  <c:v>0.10349048128745671</c:v>
                </c:pt>
                <c:pt idx="2">
                  <c:v>0.1069798993405002</c:v>
                </c:pt>
                <c:pt idx="3">
                  <c:v>0.11046719124858878</c:v>
                </c:pt>
                <c:pt idx="4">
                  <c:v>0.11395129474882507</c:v>
                </c:pt>
                <c:pt idx="5">
                  <c:v>0.11743114854953164</c:v>
                </c:pt>
                <c:pt idx="6">
                  <c:v>0.1209056926535307</c:v>
                </c:pt>
                <c:pt idx="7">
                  <c:v>0.12437386868102951</c:v>
                </c:pt>
                <c:pt idx="8">
                  <c:v>0.12783462019201308</c:v>
                </c:pt>
                <c:pt idx="9">
                  <c:v>0.13128689300804619</c:v>
                </c:pt>
                <c:pt idx="10">
                  <c:v>0.13472963553338607</c:v>
                </c:pt>
                <c:pt idx="11">
                  <c:v>0.13816179907530896</c:v>
                </c:pt>
                <c:pt idx="12">
                  <c:v>0.14158233816355187</c:v>
                </c:pt>
                <c:pt idx="13">
                  <c:v>0.14499021086877301</c:v>
                </c:pt>
                <c:pt idx="14">
                  <c:v>0.14838437911993355</c:v>
                </c:pt>
                <c:pt idx="15">
                  <c:v>0.15176380902050415</c:v>
                </c:pt>
                <c:pt idx="16">
                  <c:v>0.15512747116339984</c:v>
                </c:pt>
                <c:pt idx="17">
                  <c:v>0.15847434094454738</c:v>
                </c:pt>
                <c:pt idx="18">
                  <c:v>0.16180339887498948</c:v>
                </c:pt>
                <c:pt idx="19">
                  <c:v>0.16511363089143133</c:v>
                </c:pt>
                <c:pt idx="20">
                  <c:v>0.16840402866513376</c:v>
                </c:pt>
                <c:pt idx="21">
                  <c:v>0.17167358990906006</c:v>
                </c:pt>
                <c:pt idx="22">
                  <c:v>0.17492131868318239</c:v>
                </c:pt>
                <c:pt idx="23">
                  <c:v>0.17814622569785477</c:v>
                </c:pt>
                <c:pt idx="24">
                  <c:v>0.18134732861516006</c:v>
                </c:pt>
                <c:pt idx="25">
                  <c:v>0.18452365234813989</c:v>
                </c:pt>
                <c:pt idx="26">
                  <c:v>0.1876742293578155</c:v>
                </c:pt>
                <c:pt idx="27">
                  <c:v>0.19079809994790936</c:v>
                </c:pt>
                <c:pt idx="28">
                  <c:v>0.19389431255717818</c:v>
                </c:pt>
                <c:pt idx="29">
                  <c:v>0.19696192404926743</c:v>
                </c:pt>
                <c:pt idx="30">
                  <c:v>0.2</c:v>
                </c:pt>
                <c:pt idx="31">
                  <c:v>0.20300761498201084</c:v>
                </c:pt>
                <c:pt idx="32">
                  <c:v>0.205983852846641</c:v>
                </c:pt>
                <c:pt idx="33">
                  <c:v>0.20892780700300542</c:v>
                </c:pt>
                <c:pt idx="34">
                  <c:v>0.2118385806941494</c:v>
                </c:pt>
                <c:pt idx="35">
                  <c:v>0.21471528727020922</c:v>
                </c:pt>
                <c:pt idx="36">
                  <c:v>0.21755705045849463</c:v>
                </c:pt>
                <c:pt idx="37">
                  <c:v>0.22036300463040967</c:v>
                </c:pt>
                <c:pt idx="38">
                  <c:v>0.22313229506513166</c:v>
                </c:pt>
                <c:pt idx="39">
                  <c:v>0.22586407820996748</c:v>
                </c:pt>
                <c:pt idx="40">
                  <c:v>0.22855752193730786</c:v>
                </c:pt>
                <c:pt idx="41">
                  <c:v>0.23121180579810147</c:v>
                </c:pt>
                <c:pt idx="42">
                  <c:v>0.23382612127177166</c:v>
                </c:pt>
                <c:pt idx="43">
                  <c:v>0.2363996720124997</c:v>
                </c:pt>
                <c:pt idx="44">
                  <c:v>0.23893167409179947</c:v>
                </c:pt>
                <c:pt idx="45">
                  <c:v>0.24142135623730951</c:v>
                </c:pt>
                <c:pt idx="46">
                  <c:v>0.24386796006773023</c:v>
                </c:pt>
                <c:pt idx="47">
                  <c:v>0.24627074032383411</c:v>
                </c:pt>
                <c:pt idx="48">
                  <c:v>0.24862896509547885</c:v>
                </c:pt>
                <c:pt idx="49">
                  <c:v>0.2509419160445544</c:v>
                </c:pt>
                <c:pt idx="50">
                  <c:v>0.25320888862379565</c:v>
                </c:pt>
                <c:pt idx="51">
                  <c:v>0.25542919229139416</c:v>
                </c:pt>
                <c:pt idx="52">
                  <c:v>0.2576021507213444</c:v>
                </c:pt>
                <c:pt idx="53">
                  <c:v>0.25972710200945859</c:v>
                </c:pt>
                <c:pt idx="54">
                  <c:v>0.26180339887498949</c:v>
                </c:pt>
                <c:pt idx="55">
                  <c:v>0.2638304088577984</c:v>
                </c:pt>
                <c:pt idx="56">
                  <c:v>0.26580751451100837</c:v>
                </c:pt>
                <c:pt idx="57">
                  <c:v>0.26773411358908483</c:v>
                </c:pt>
                <c:pt idx="58">
                  <c:v>0.26960961923128524</c:v>
                </c:pt>
                <c:pt idx="59">
                  <c:v>0.27143346014042247</c:v>
                </c:pt>
                <c:pt idx="60">
                  <c:v>0.27320508075688776</c:v>
                </c:pt>
                <c:pt idx="61">
                  <c:v>0.27492394142787913</c:v>
                </c:pt>
                <c:pt idx="62">
                  <c:v>0.27658951857178538</c:v>
                </c:pt>
                <c:pt idx="63">
                  <c:v>0.27820130483767358</c:v>
                </c:pt>
                <c:pt idx="64">
                  <c:v>0.27975880925983343</c:v>
                </c:pt>
                <c:pt idx="65">
                  <c:v>0.28126155740733</c:v>
                </c:pt>
                <c:pt idx="66">
                  <c:v>0.2827090915285202</c:v>
                </c:pt>
                <c:pt idx="67">
                  <c:v>0.28410097069048812</c:v>
                </c:pt>
                <c:pt idx="68">
                  <c:v>0.28543677091335751</c:v>
                </c:pt>
                <c:pt idx="69">
                  <c:v>0.28671608529944037</c:v>
                </c:pt>
                <c:pt idx="70">
                  <c:v>0.28793852415718169</c:v>
                </c:pt>
                <c:pt idx="71">
                  <c:v>0.28910371511986332</c:v>
                </c:pt>
                <c:pt idx="72">
                  <c:v>0.29021130325903072</c:v>
                </c:pt>
                <c:pt idx="73">
                  <c:v>0.29126095119260709</c:v>
                </c:pt>
                <c:pt idx="74">
                  <c:v>0.2922523391876638</c:v>
                </c:pt>
                <c:pt idx="75">
                  <c:v>0.29318516525781368</c:v>
                </c:pt>
                <c:pt idx="76">
                  <c:v>0.29405914525519927</c:v>
                </c:pt>
                <c:pt idx="77">
                  <c:v>0.29487401295704707</c:v>
                </c:pt>
                <c:pt idx="78">
                  <c:v>0.29562952014676114</c:v>
                </c:pt>
                <c:pt idx="79">
                  <c:v>0.29632543668953282</c:v>
                </c:pt>
                <c:pt idx="80">
                  <c:v>0.29696155060244162</c:v>
                </c:pt>
                <c:pt idx="81">
                  <c:v>0.2975376681190276</c:v>
                </c:pt>
                <c:pt idx="82">
                  <c:v>0.29805361374831407</c:v>
                </c:pt>
                <c:pt idx="83">
                  <c:v>0.29850923032826437</c:v>
                </c:pt>
                <c:pt idx="84">
                  <c:v>0.29890437907365464</c:v>
                </c:pt>
                <c:pt idx="85">
                  <c:v>0.29923893961834913</c:v>
                </c:pt>
                <c:pt idx="86">
                  <c:v>0.29951281005196484</c:v>
                </c:pt>
                <c:pt idx="87">
                  <c:v>0.29972590695091478</c:v>
                </c:pt>
                <c:pt idx="88">
                  <c:v>0.29987816540381917</c:v>
                </c:pt>
                <c:pt idx="89">
                  <c:v>0.29996953903127827</c:v>
                </c:pt>
                <c:pt idx="90">
                  <c:v>0.30000000000000004</c:v>
                </c:pt>
                <c:pt idx="91">
                  <c:v>0.29996953903127827</c:v>
                </c:pt>
                <c:pt idx="92">
                  <c:v>0.29987816540381917</c:v>
                </c:pt>
                <c:pt idx="93">
                  <c:v>0.29972590695091478</c:v>
                </c:pt>
                <c:pt idx="94">
                  <c:v>0.29951281005196484</c:v>
                </c:pt>
                <c:pt idx="95">
                  <c:v>0.29923893961834913</c:v>
                </c:pt>
                <c:pt idx="96">
                  <c:v>0.29890437907365464</c:v>
                </c:pt>
                <c:pt idx="97">
                  <c:v>0.29850923032826443</c:v>
                </c:pt>
                <c:pt idx="98">
                  <c:v>0.29805361374831407</c:v>
                </c:pt>
                <c:pt idx="99">
                  <c:v>0.2975376681190276</c:v>
                </c:pt>
                <c:pt idx="100">
                  <c:v>0.29696155060244162</c:v>
                </c:pt>
                <c:pt idx="101">
                  <c:v>0.29632543668953282</c:v>
                </c:pt>
                <c:pt idx="102">
                  <c:v>0.29562952014676114</c:v>
                </c:pt>
                <c:pt idx="103">
                  <c:v>0.29487401295704707</c:v>
                </c:pt>
                <c:pt idx="104">
                  <c:v>0.29405914525519927</c:v>
                </c:pt>
                <c:pt idx="105">
                  <c:v>0.29318516525781368</c:v>
                </c:pt>
                <c:pt idx="106">
                  <c:v>0.2922523391876638</c:v>
                </c:pt>
                <c:pt idx="107">
                  <c:v>0.29126095119260709</c:v>
                </c:pt>
                <c:pt idx="108">
                  <c:v>0.29021130325903077</c:v>
                </c:pt>
                <c:pt idx="109">
                  <c:v>0.28910371511986338</c:v>
                </c:pt>
                <c:pt idx="110">
                  <c:v>0.28793852415718169</c:v>
                </c:pt>
                <c:pt idx="111">
                  <c:v>0.28671608529944037</c:v>
                </c:pt>
                <c:pt idx="112">
                  <c:v>0.28543677091335751</c:v>
                </c:pt>
                <c:pt idx="113">
                  <c:v>0.28410097069048806</c:v>
                </c:pt>
                <c:pt idx="114">
                  <c:v>0.2827090915285202</c:v>
                </c:pt>
                <c:pt idx="115">
                  <c:v>0.28126155740733005</c:v>
                </c:pt>
                <c:pt idx="116">
                  <c:v>0.27975880925983343</c:v>
                </c:pt>
                <c:pt idx="117">
                  <c:v>0.27820130483767358</c:v>
                </c:pt>
                <c:pt idx="118">
                  <c:v>0.27658951857178538</c:v>
                </c:pt>
                <c:pt idx="119">
                  <c:v>0.27492394142787918</c:v>
                </c:pt>
                <c:pt idx="120">
                  <c:v>0.27320508075688776</c:v>
                </c:pt>
                <c:pt idx="121">
                  <c:v>0.27143346014042247</c:v>
                </c:pt>
                <c:pt idx="122">
                  <c:v>0.26960961923128524</c:v>
                </c:pt>
                <c:pt idx="123">
                  <c:v>0.26773411358908483</c:v>
                </c:pt>
                <c:pt idx="124">
                  <c:v>0.26580751451100837</c:v>
                </c:pt>
                <c:pt idx="125">
                  <c:v>0.26383040885779835</c:v>
                </c:pt>
                <c:pt idx="126">
                  <c:v>0.26180339887498949</c:v>
                </c:pt>
                <c:pt idx="127">
                  <c:v>0.25972710200945859</c:v>
                </c:pt>
                <c:pt idx="128">
                  <c:v>0.2576021507213444</c:v>
                </c:pt>
                <c:pt idx="129">
                  <c:v>0.25542919229139421</c:v>
                </c:pt>
                <c:pt idx="130">
                  <c:v>0.25320888862379565</c:v>
                </c:pt>
                <c:pt idx="131">
                  <c:v>0.2509419160445544</c:v>
                </c:pt>
                <c:pt idx="132">
                  <c:v>0.24862896509547885</c:v>
                </c:pt>
                <c:pt idx="133">
                  <c:v>0.24627074032383411</c:v>
                </c:pt>
                <c:pt idx="134">
                  <c:v>0.24386796006773023</c:v>
                </c:pt>
                <c:pt idx="135">
                  <c:v>0.24142135623730954</c:v>
                </c:pt>
                <c:pt idx="136">
                  <c:v>0.23893167409179944</c:v>
                </c:pt>
                <c:pt idx="137">
                  <c:v>0.23639967201249973</c:v>
                </c:pt>
                <c:pt idx="138">
                  <c:v>0.23382612127177169</c:v>
                </c:pt>
                <c:pt idx="139">
                  <c:v>0.23121180579810147</c:v>
                </c:pt>
                <c:pt idx="140">
                  <c:v>0.22855752193730791</c:v>
                </c:pt>
                <c:pt idx="141">
                  <c:v>0.22586407820996748</c:v>
                </c:pt>
                <c:pt idx="142">
                  <c:v>0.22313229506513169</c:v>
                </c:pt>
                <c:pt idx="143">
                  <c:v>0.22036300463040964</c:v>
                </c:pt>
                <c:pt idx="144">
                  <c:v>0.21755705045849466</c:v>
                </c:pt>
                <c:pt idx="145">
                  <c:v>0.21471528727020919</c:v>
                </c:pt>
                <c:pt idx="146">
                  <c:v>0.2118385806941494</c:v>
                </c:pt>
                <c:pt idx="147">
                  <c:v>0.20892780700300548</c:v>
                </c:pt>
                <c:pt idx="148">
                  <c:v>0.205983852846641</c:v>
                </c:pt>
                <c:pt idx="149">
                  <c:v>0.20300761498201089</c:v>
                </c:pt>
                <c:pt idx="150">
                  <c:v>0.2</c:v>
                </c:pt>
                <c:pt idx="151">
                  <c:v>0.19696192404926743</c:v>
                </c:pt>
                <c:pt idx="152">
                  <c:v>0.19389431255717815</c:v>
                </c:pt>
                <c:pt idx="153">
                  <c:v>0.19079809994790939</c:v>
                </c:pt>
                <c:pt idx="154">
                  <c:v>0.18767422935781547</c:v>
                </c:pt>
                <c:pt idx="155">
                  <c:v>0.18452365234813992</c:v>
                </c:pt>
                <c:pt idx="156">
                  <c:v>0.18134732861516009</c:v>
                </c:pt>
                <c:pt idx="157">
                  <c:v>0.17814622569785477</c:v>
                </c:pt>
                <c:pt idx="158">
                  <c:v>0.17492131868318245</c:v>
                </c:pt>
                <c:pt idx="159">
                  <c:v>0.17167358990906006</c:v>
                </c:pt>
                <c:pt idx="160">
                  <c:v>0.16840402866513376</c:v>
                </c:pt>
                <c:pt idx="161">
                  <c:v>0.16511363089143133</c:v>
                </c:pt>
                <c:pt idx="162">
                  <c:v>0.16180339887498951</c:v>
                </c:pt>
                <c:pt idx="163">
                  <c:v>0.15847434094454732</c:v>
                </c:pt>
                <c:pt idx="164">
                  <c:v>0.15512747116339987</c:v>
                </c:pt>
                <c:pt idx="165">
                  <c:v>0.15176380902050421</c:v>
                </c:pt>
                <c:pt idx="166">
                  <c:v>0.14838437911993355</c:v>
                </c:pt>
                <c:pt idx="167">
                  <c:v>0.14499021086877306</c:v>
                </c:pt>
                <c:pt idx="168">
                  <c:v>0.14158233816355187</c:v>
                </c:pt>
                <c:pt idx="169">
                  <c:v>0.13816179907530901</c:v>
                </c:pt>
                <c:pt idx="170">
                  <c:v>0.13472963553338607</c:v>
                </c:pt>
                <c:pt idx="171">
                  <c:v>0.13128689300804619</c:v>
                </c:pt>
                <c:pt idx="172">
                  <c:v>0.12783462019201308</c:v>
                </c:pt>
                <c:pt idx="173">
                  <c:v>0.12437386868102951</c:v>
                </c:pt>
                <c:pt idx="174">
                  <c:v>0.12090569265353075</c:v>
                </c:pt>
                <c:pt idx="175">
                  <c:v>0.11743114854953164</c:v>
                </c:pt>
                <c:pt idx="176">
                  <c:v>0.11395129474882511</c:v>
                </c:pt>
                <c:pt idx="177">
                  <c:v>0.11046719124858877</c:v>
                </c:pt>
                <c:pt idx="178">
                  <c:v>0.10697989934050023</c:v>
                </c:pt>
                <c:pt idx="179">
                  <c:v>0.10349048128745669</c:v>
                </c:pt>
                <c:pt idx="180">
                  <c:v>0.10000000000000003</c:v>
                </c:pt>
                <c:pt idx="181">
                  <c:v>9.6509518712543277E-2</c:v>
                </c:pt>
                <c:pt idx="182">
                  <c:v>9.3020100659499824E-2</c:v>
                </c:pt>
                <c:pt idx="183">
                  <c:v>8.9532808751411286E-2</c:v>
                </c:pt>
                <c:pt idx="184">
                  <c:v>8.6048705251174945E-2</c:v>
                </c:pt>
                <c:pt idx="185">
                  <c:v>8.2568851450468411E-2</c:v>
                </c:pt>
                <c:pt idx="186">
                  <c:v>7.90943073464693E-2</c:v>
                </c:pt>
                <c:pt idx="187">
                  <c:v>7.5626131318970544E-2</c:v>
                </c:pt>
                <c:pt idx="188">
                  <c:v>7.2165379807986901E-2</c:v>
                </c:pt>
                <c:pt idx="189">
                  <c:v>6.8713106991953848E-2</c:v>
                </c:pt>
                <c:pt idx="190">
                  <c:v>6.5270364466613912E-2</c:v>
                </c:pt>
                <c:pt idx="191">
                  <c:v>6.1838200924691056E-2</c:v>
                </c:pt>
                <c:pt idx="192">
                  <c:v>5.8417661836448101E-2</c:v>
                </c:pt>
                <c:pt idx="193">
                  <c:v>5.5009789131227005E-2</c:v>
                </c:pt>
                <c:pt idx="194">
                  <c:v>5.16156208800665E-2</c:v>
                </c:pt>
                <c:pt idx="195">
                  <c:v>4.8236190979495844E-2</c:v>
                </c:pt>
                <c:pt idx="196">
                  <c:v>4.4872528836600201E-2</c:v>
                </c:pt>
                <c:pt idx="197">
                  <c:v>4.1525659055452649E-2</c:v>
                </c:pt>
                <c:pt idx="198">
                  <c:v>3.8196601125010547E-2</c:v>
                </c:pt>
                <c:pt idx="199">
                  <c:v>3.4886369108568654E-2</c:v>
                </c:pt>
                <c:pt idx="200">
                  <c:v>3.1595971334866274E-2</c:v>
                </c:pt>
                <c:pt idx="201">
                  <c:v>2.8326410090939919E-2</c:v>
                </c:pt>
                <c:pt idx="202">
                  <c:v>2.5078681316817605E-2</c:v>
                </c:pt>
                <c:pt idx="203">
                  <c:v>2.1853774302145287E-2</c:v>
                </c:pt>
                <c:pt idx="204">
                  <c:v>1.8652671384839961E-2</c:v>
                </c:pt>
                <c:pt idx="205">
                  <c:v>1.5476347651860151E-2</c:v>
                </c:pt>
                <c:pt idx="206">
                  <c:v>1.2325770642184514E-2</c:v>
                </c:pt>
                <c:pt idx="207">
                  <c:v>9.2019000520906641E-3</c:v>
                </c:pt>
                <c:pt idx="208">
                  <c:v>6.1056874428218333E-3</c:v>
                </c:pt>
                <c:pt idx="209">
                  <c:v>3.0380759507326049E-3</c:v>
                </c:pt>
                <c:pt idx="210">
                  <c:v>0</c:v>
                </c:pt>
                <c:pt idx="211">
                  <c:v>-3.0076149820108256E-3</c:v>
                </c:pt>
                <c:pt idx="212">
                  <c:v>-5.9838528466409635E-3</c:v>
                </c:pt>
                <c:pt idx="213">
                  <c:v>-8.9278070030054113E-3</c:v>
                </c:pt>
                <c:pt idx="214">
                  <c:v>-1.1838580694149337E-2</c:v>
                </c:pt>
                <c:pt idx="215">
                  <c:v>-1.4715287270209237E-2</c:v>
                </c:pt>
                <c:pt idx="216">
                  <c:v>-1.7557050458494608E-2</c:v>
                </c:pt>
                <c:pt idx="217">
                  <c:v>-2.0363004630409673E-2</c:v>
                </c:pt>
                <c:pt idx="218">
                  <c:v>-2.3132295065131633E-2</c:v>
                </c:pt>
                <c:pt idx="219">
                  <c:v>-2.5864078209967528E-2</c:v>
                </c:pt>
                <c:pt idx="220">
                  <c:v>-2.8557521937307845E-2</c:v>
                </c:pt>
                <c:pt idx="221">
                  <c:v>-3.12118057981014E-2</c:v>
                </c:pt>
                <c:pt idx="222">
                  <c:v>-3.3826121271771648E-2</c:v>
                </c:pt>
                <c:pt idx="223">
                  <c:v>-3.6399672012499662E-2</c:v>
                </c:pt>
                <c:pt idx="224">
                  <c:v>-3.8931674091799484E-2</c:v>
                </c:pt>
                <c:pt idx="225">
                  <c:v>-4.1421356237309498E-2</c:v>
                </c:pt>
                <c:pt idx="226">
                  <c:v>-4.3867960067730249E-2</c:v>
                </c:pt>
                <c:pt idx="227">
                  <c:v>-4.6270740323834103E-2</c:v>
                </c:pt>
                <c:pt idx="228">
                  <c:v>-4.8628965095478871E-2</c:v>
                </c:pt>
                <c:pt idx="229">
                  <c:v>-5.0941916044554419E-2</c:v>
                </c:pt>
                <c:pt idx="230">
                  <c:v>-5.320888862379558E-2</c:v>
                </c:pt>
                <c:pt idx="231">
                  <c:v>-5.5429192291394119E-2</c:v>
                </c:pt>
                <c:pt idx="232">
                  <c:v>-5.7602150721344419E-2</c:v>
                </c:pt>
                <c:pt idx="233">
                  <c:v>-5.9727102009458577E-2</c:v>
                </c:pt>
                <c:pt idx="234">
                  <c:v>-6.1803398874989479E-2</c:v>
                </c:pt>
                <c:pt idx="235">
                  <c:v>-6.383040885779831E-2</c:v>
                </c:pt>
                <c:pt idx="236">
                  <c:v>-6.5807514511008386E-2</c:v>
                </c:pt>
                <c:pt idx="237">
                  <c:v>-6.7734113589084821E-2</c:v>
                </c:pt>
                <c:pt idx="238">
                  <c:v>-6.9609619231285197E-2</c:v>
                </c:pt>
                <c:pt idx="239">
                  <c:v>-7.1433460140422428E-2</c:v>
                </c:pt>
                <c:pt idx="240">
                  <c:v>-7.3205080756887669E-2</c:v>
                </c:pt>
                <c:pt idx="241">
                  <c:v>-7.4923941427879198E-2</c:v>
                </c:pt>
                <c:pt idx="242">
                  <c:v>-7.6589518571785392E-2</c:v>
                </c:pt>
                <c:pt idx="243">
                  <c:v>-7.8201304837673569E-2</c:v>
                </c:pt>
                <c:pt idx="244">
                  <c:v>-7.9758809259833363E-2</c:v>
                </c:pt>
                <c:pt idx="245">
                  <c:v>-8.1261557407330015E-2</c:v>
                </c:pt>
                <c:pt idx="246">
                  <c:v>-8.2709091528520212E-2</c:v>
                </c:pt>
                <c:pt idx="247">
                  <c:v>-8.4100970690488053E-2</c:v>
                </c:pt>
                <c:pt idx="248">
                  <c:v>-8.5436770913357468E-2</c:v>
                </c:pt>
                <c:pt idx="249">
                  <c:v>-8.6716085299440332E-2</c:v>
                </c:pt>
                <c:pt idx="250">
                  <c:v>-8.7938524157181702E-2</c:v>
                </c:pt>
                <c:pt idx="251">
                  <c:v>-8.9103715119863369E-2</c:v>
                </c:pt>
                <c:pt idx="252">
                  <c:v>-9.0211303259030706E-2</c:v>
                </c:pt>
                <c:pt idx="253">
                  <c:v>-9.1260951192607076E-2</c:v>
                </c:pt>
                <c:pt idx="254">
                  <c:v>-9.2252339187663818E-2</c:v>
                </c:pt>
                <c:pt idx="255">
                  <c:v>-9.3185165257813674E-2</c:v>
                </c:pt>
                <c:pt idx="256">
                  <c:v>-9.4059145255199289E-2</c:v>
                </c:pt>
                <c:pt idx="257">
                  <c:v>-9.4874012957047033E-2</c:v>
                </c:pt>
                <c:pt idx="258">
                  <c:v>-9.5629520146761127E-2</c:v>
                </c:pt>
                <c:pt idx="259">
                  <c:v>-9.6325436689532806E-2</c:v>
                </c:pt>
                <c:pt idx="260">
                  <c:v>-9.6961550602441604E-2</c:v>
                </c:pt>
                <c:pt idx="261">
                  <c:v>-9.7537668119027532E-2</c:v>
                </c:pt>
                <c:pt idx="262">
                  <c:v>-9.8053613748314061E-2</c:v>
                </c:pt>
                <c:pt idx="263">
                  <c:v>-9.8509230328264419E-2</c:v>
                </c:pt>
                <c:pt idx="264">
                  <c:v>-9.890437907365468E-2</c:v>
                </c:pt>
                <c:pt idx="265">
                  <c:v>-9.923893961834912E-2</c:v>
                </c:pt>
                <c:pt idx="266">
                  <c:v>-9.9512810051964856E-2</c:v>
                </c:pt>
                <c:pt idx="267">
                  <c:v>-9.9725906950914767E-2</c:v>
                </c:pt>
                <c:pt idx="268">
                  <c:v>-9.9878165403819164E-2</c:v>
                </c:pt>
                <c:pt idx="269">
                  <c:v>-9.9969539031278254E-2</c:v>
                </c:pt>
                <c:pt idx="270">
                  <c:v>-0.1</c:v>
                </c:pt>
                <c:pt idx="271">
                  <c:v>-9.9969539031278254E-2</c:v>
                </c:pt>
                <c:pt idx="272">
                  <c:v>-9.9878165403819164E-2</c:v>
                </c:pt>
                <c:pt idx="273">
                  <c:v>-9.9725906950914767E-2</c:v>
                </c:pt>
                <c:pt idx="274">
                  <c:v>-9.9512810051964856E-2</c:v>
                </c:pt>
                <c:pt idx="275">
                  <c:v>-9.923893961834912E-2</c:v>
                </c:pt>
                <c:pt idx="276">
                  <c:v>-9.890437907365468E-2</c:v>
                </c:pt>
                <c:pt idx="277">
                  <c:v>-9.8509230328264391E-2</c:v>
                </c:pt>
                <c:pt idx="278">
                  <c:v>-9.8053613748314089E-2</c:v>
                </c:pt>
                <c:pt idx="279">
                  <c:v>-9.753766811902756E-2</c:v>
                </c:pt>
                <c:pt idx="280">
                  <c:v>-9.6961550602441632E-2</c:v>
                </c:pt>
                <c:pt idx="281">
                  <c:v>-9.6325436689532778E-2</c:v>
                </c:pt>
                <c:pt idx="282">
                  <c:v>-9.5629520146761127E-2</c:v>
                </c:pt>
                <c:pt idx="283">
                  <c:v>-9.487401295704706E-2</c:v>
                </c:pt>
                <c:pt idx="284">
                  <c:v>-9.4059145255199317E-2</c:v>
                </c:pt>
                <c:pt idx="285">
                  <c:v>-9.3185165257813701E-2</c:v>
                </c:pt>
                <c:pt idx="286">
                  <c:v>-9.2252339187663762E-2</c:v>
                </c:pt>
                <c:pt idx="287">
                  <c:v>-9.1260951192607104E-2</c:v>
                </c:pt>
                <c:pt idx="288">
                  <c:v>-9.0211303259030734E-2</c:v>
                </c:pt>
                <c:pt idx="289">
                  <c:v>-8.9103715119863397E-2</c:v>
                </c:pt>
                <c:pt idx="290">
                  <c:v>-8.7938524157181674E-2</c:v>
                </c:pt>
                <c:pt idx="291">
                  <c:v>-8.671608529944036E-2</c:v>
                </c:pt>
                <c:pt idx="292">
                  <c:v>-8.5436770913357496E-2</c:v>
                </c:pt>
                <c:pt idx="293">
                  <c:v>-8.4100970690488108E-2</c:v>
                </c:pt>
                <c:pt idx="294">
                  <c:v>-8.2709091528520212E-2</c:v>
                </c:pt>
                <c:pt idx="295">
                  <c:v>-8.1261557407329987E-2</c:v>
                </c:pt>
                <c:pt idx="296">
                  <c:v>-7.9758809259833419E-2</c:v>
                </c:pt>
                <c:pt idx="297">
                  <c:v>-7.8201304837673596E-2</c:v>
                </c:pt>
                <c:pt idx="298">
                  <c:v>-7.658951857178542E-2</c:v>
                </c:pt>
                <c:pt idx="299">
                  <c:v>-7.4923941427879143E-2</c:v>
                </c:pt>
                <c:pt idx="300">
                  <c:v>-7.3205080756887725E-2</c:v>
                </c:pt>
                <c:pt idx="301">
                  <c:v>-7.1433460140422483E-2</c:v>
                </c:pt>
                <c:pt idx="302">
                  <c:v>-6.9609619231285252E-2</c:v>
                </c:pt>
                <c:pt idx="303">
                  <c:v>-6.7734113589084849E-2</c:v>
                </c:pt>
                <c:pt idx="304">
                  <c:v>-6.580751451100833E-2</c:v>
                </c:pt>
                <c:pt idx="305">
                  <c:v>-6.3830408857798365E-2</c:v>
                </c:pt>
                <c:pt idx="306">
                  <c:v>-6.1803398874989507E-2</c:v>
                </c:pt>
                <c:pt idx="307">
                  <c:v>-5.9727102009458605E-2</c:v>
                </c:pt>
                <c:pt idx="308">
                  <c:v>-5.7602150721344364E-2</c:v>
                </c:pt>
                <c:pt idx="309">
                  <c:v>-5.5429192291394175E-2</c:v>
                </c:pt>
                <c:pt idx="310">
                  <c:v>-5.3208888623795636E-2</c:v>
                </c:pt>
                <c:pt idx="311">
                  <c:v>-5.0941916044554447E-2</c:v>
                </c:pt>
                <c:pt idx="312">
                  <c:v>-4.8628965095478927E-2</c:v>
                </c:pt>
                <c:pt idx="313">
                  <c:v>-4.6270740323834075E-2</c:v>
                </c:pt>
                <c:pt idx="314">
                  <c:v>-4.3867960067730249E-2</c:v>
                </c:pt>
                <c:pt idx="315">
                  <c:v>-4.1421356237309526E-2</c:v>
                </c:pt>
                <c:pt idx="316">
                  <c:v>-3.8931674091799512E-2</c:v>
                </c:pt>
                <c:pt idx="317">
                  <c:v>-3.6399672012499662E-2</c:v>
                </c:pt>
                <c:pt idx="318">
                  <c:v>-3.382612127177162E-2</c:v>
                </c:pt>
                <c:pt idx="319">
                  <c:v>-3.1211805798101483E-2</c:v>
                </c:pt>
                <c:pt idx="320">
                  <c:v>-2.8557521937307928E-2</c:v>
                </c:pt>
                <c:pt idx="321">
                  <c:v>-2.5864078209967556E-2</c:v>
                </c:pt>
                <c:pt idx="322">
                  <c:v>-2.3132295065131633E-2</c:v>
                </c:pt>
                <c:pt idx="323">
                  <c:v>-2.0363004630409659E-2</c:v>
                </c:pt>
                <c:pt idx="324">
                  <c:v>-1.7557050458494677E-2</c:v>
                </c:pt>
                <c:pt idx="325">
                  <c:v>-1.4715287270209293E-2</c:v>
                </c:pt>
                <c:pt idx="326">
                  <c:v>-1.1838580694149309E-2</c:v>
                </c:pt>
                <c:pt idx="327">
                  <c:v>-8.9278070030053974E-3</c:v>
                </c:pt>
                <c:pt idx="328">
                  <c:v>-5.9838528466410051E-3</c:v>
                </c:pt>
                <c:pt idx="329">
                  <c:v>-3.0076149820108949E-3</c:v>
                </c:pt>
                <c:pt idx="330">
                  <c:v>0</c:v>
                </c:pt>
                <c:pt idx="331">
                  <c:v>3.0380759507326188E-3</c:v>
                </c:pt>
                <c:pt idx="332">
                  <c:v>6.1056874428218333E-3</c:v>
                </c:pt>
                <c:pt idx="333">
                  <c:v>9.2019000520906086E-3</c:v>
                </c:pt>
                <c:pt idx="334">
                  <c:v>1.2325770642184444E-2</c:v>
                </c:pt>
                <c:pt idx="335">
                  <c:v>1.5476347651860151E-2</c:v>
                </c:pt>
                <c:pt idx="336">
                  <c:v>1.8652671384839975E-2</c:v>
                </c:pt>
                <c:pt idx="337">
                  <c:v>2.1853774302145218E-2</c:v>
                </c:pt>
                <c:pt idx="338">
                  <c:v>2.5078681316817536E-2</c:v>
                </c:pt>
                <c:pt idx="339">
                  <c:v>2.8326410090939849E-2</c:v>
                </c:pt>
                <c:pt idx="340">
                  <c:v>3.1595971334866288E-2</c:v>
                </c:pt>
                <c:pt idx="341">
                  <c:v>3.4886369108568668E-2</c:v>
                </c:pt>
                <c:pt idx="342">
                  <c:v>3.8196601125010478E-2</c:v>
                </c:pt>
                <c:pt idx="343">
                  <c:v>4.1525659055452573E-2</c:v>
                </c:pt>
                <c:pt idx="344">
                  <c:v>4.4872528836600215E-2</c:v>
                </c:pt>
                <c:pt idx="345">
                  <c:v>4.8236190979495865E-2</c:v>
                </c:pt>
                <c:pt idx="346">
                  <c:v>5.161562088006643E-2</c:v>
                </c:pt>
                <c:pt idx="347">
                  <c:v>5.5009789131226935E-2</c:v>
                </c:pt>
                <c:pt idx="348">
                  <c:v>5.8417661836448032E-2</c:v>
                </c:pt>
                <c:pt idx="349">
                  <c:v>6.183820092469107E-2</c:v>
                </c:pt>
                <c:pt idx="350">
                  <c:v>6.5270364466613925E-2</c:v>
                </c:pt>
                <c:pt idx="351">
                  <c:v>6.8713106991953779E-2</c:v>
                </c:pt>
                <c:pt idx="352">
                  <c:v>7.2165379807986832E-2</c:v>
                </c:pt>
                <c:pt idx="353">
                  <c:v>7.5626131318970558E-2</c:v>
                </c:pt>
                <c:pt idx="354">
                  <c:v>7.9094307346469328E-2</c:v>
                </c:pt>
                <c:pt idx="355">
                  <c:v>8.2568851450468342E-2</c:v>
                </c:pt>
                <c:pt idx="356">
                  <c:v>8.6048705251174876E-2</c:v>
                </c:pt>
                <c:pt idx="357">
                  <c:v>8.9532808751411133E-2</c:v>
                </c:pt>
                <c:pt idx="358">
                  <c:v>9.3020100659499838E-2</c:v>
                </c:pt>
                <c:pt idx="359">
                  <c:v>9.6509518712543291E-2</c:v>
                </c:pt>
                <c:pt idx="360">
                  <c:v>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7D-4BAC-BE5B-B750147B7A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2107708440"/>
        <c:axId val="-2107705432"/>
      </c:lineChart>
      <c:catAx>
        <c:axId val="-2107708440"/>
        <c:scaling>
          <c:orientation val="minMax"/>
        </c:scaling>
        <c:delete val="1"/>
        <c:axPos val="b"/>
        <c:numFmt formatCode="h:mm" sourceLinked="1"/>
        <c:majorTickMark val="out"/>
        <c:minorTickMark val="none"/>
        <c:tickLblPos val="nextTo"/>
        <c:crossAx val="-2107705432"/>
        <c:crosses val="autoZero"/>
        <c:auto val="1"/>
        <c:lblAlgn val="ctr"/>
        <c:lblOffset val="100"/>
        <c:noMultiLvlLbl val="0"/>
      </c:catAx>
      <c:valAx>
        <c:axId val="-2107705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Daily Electricity Price (£)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107708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1030287</xdr:colOff>
      <xdr:row>10</xdr:row>
      <xdr:rowOff>117475</xdr:rowOff>
    </xdr:from>
    <xdr:to>
      <xdr:col>6</xdr:col>
      <xdr:colOff>661987</xdr:colOff>
      <xdr:row>24</xdr:row>
      <xdr:rowOff>41275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1917700</xdr:colOff>
      <xdr:row>1</xdr:row>
      <xdr:rowOff>177800</xdr:rowOff>
    </xdr:from>
    <xdr:to>
      <xdr:col>4</xdr:col>
      <xdr:colOff>749300</xdr:colOff>
      <xdr:row>6</xdr:row>
      <xdr:rowOff>127000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7213600" y="368300"/>
          <a:ext cx="2641600" cy="914400"/>
        </a:xfrm>
        <a:prstGeom prst="rect">
          <a:avLst/>
        </a:prstGeom>
        <a:solidFill>
          <a:schemeClr val="accent2">
            <a:lumMod val="60000"/>
            <a:lumOff val="40000"/>
          </a:schemeClr>
        </a:solidFill>
        <a:ln w="381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/>
            <a:t>These can be varied,</a:t>
          </a:r>
          <a:r>
            <a:rPr lang="en-US" sz="1600" baseline="0"/>
            <a:t> as desired, to replicate your data</a:t>
          </a:r>
          <a:r>
            <a:rPr lang="en-US" sz="1100" baseline="0"/>
            <a:t>. </a:t>
          </a:r>
          <a:endParaRPr lang="en-US" sz="1100"/>
        </a:p>
      </xdr:txBody>
    </xdr:sp>
    <xdr:clientData/>
  </xdr:twoCellAnchor>
  <xdr:twoCellAnchor>
    <xdr:from>
      <xdr:col>2</xdr:col>
      <xdr:colOff>19050</xdr:colOff>
      <xdr:row>5</xdr:row>
      <xdr:rowOff>12700</xdr:rowOff>
    </xdr:from>
    <xdr:to>
      <xdr:col>2</xdr:col>
      <xdr:colOff>1692277</xdr:colOff>
      <xdr:row>5</xdr:row>
      <xdr:rowOff>19050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>
        <a:xfrm flipH="1">
          <a:off x="4648200" y="1022350"/>
          <a:ext cx="1673227" cy="6350"/>
        </a:xfrm>
        <a:prstGeom prst="straightConnector1">
          <a:avLst/>
        </a:prstGeom>
        <a:ln w="19050" cmpd="sng">
          <a:solidFill>
            <a:srgbClr val="000000"/>
          </a:solidFill>
          <a:tailEnd type="arrow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1152525</xdr:colOff>
      <xdr:row>6</xdr:row>
      <xdr:rowOff>133350</xdr:rowOff>
    </xdr:from>
    <xdr:to>
      <xdr:col>3</xdr:col>
      <xdr:colOff>279400</xdr:colOff>
      <xdr:row>13</xdr:row>
      <xdr:rowOff>0</xdr:rowOff>
    </xdr:to>
    <xdr:cxnSp macro="">
      <xdr:nvCxnSpPr>
        <xdr:cNvPr id="8" name="Straight Arrow Connector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CxnSpPr/>
      </xdr:nvCxnSpPr>
      <xdr:spPr>
        <a:xfrm flipH="1">
          <a:off x="5781675" y="1343025"/>
          <a:ext cx="822325" cy="1285875"/>
        </a:xfrm>
        <a:prstGeom prst="straightConnector1">
          <a:avLst/>
        </a:prstGeom>
        <a:ln w="28575" cmpd="sng">
          <a:solidFill>
            <a:srgbClr val="000000"/>
          </a:solidFill>
          <a:tailEnd type="arrow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317500</xdr:colOff>
      <xdr:row>17</xdr:row>
      <xdr:rowOff>107950</xdr:rowOff>
    </xdr:from>
    <xdr:to>
      <xdr:col>3</xdr:col>
      <xdr:colOff>1857375</xdr:colOff>
      <xdr:row>32</xdr:row>
      <xdr:rowOff>6350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2409825</xdr:colOff>
      <xdr:row>17</xdr:row>
      <xdr:rowOff>133350</xdr:rowOff>
    </xdr:from>
    <xdr:to>
      <xdr:col>7</xdr:col>
      <xdr:colOff>968375</xdr:colOff>
      <xdr:row>32</xdr:row>
      <xdr:rowOff>19050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609600</xdr:colOff>
      <xdr:row>10</xdr:row>
      <xdr:rowOff>38100</xdr:rowOff>
    </xdr:from>
    <xdr:to>
      <xdr:col>0</xdr:col>
      <xdr:colOff>3251200</xdr:colOff>
      <xdr:row>15</xdr:row>
      <xdr:rowOff>63500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609600" y="1854200"/>
          <a:ext cx="2641600" cy="914400"/>
        </a:xfrm>
        <a:prstGeom prst="rect">
          <a:avLst/>
        </a:prstGeom>
        <a:solidFill>
          <a:schemeClr val="accent2">
            <a:lumMod val="60000"/>
            <a:lumOff val="40000"/>
          </a:schemeClr>
        </a:solidFill>
        <a:ln w="381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/>
            <a:t>These can be varied,</a:t>
          </a:r>
          <a:r>
            <a:rPr lang="en-US" sz="1600" baseline="0"/>
            <a:t> as desired, to replicate your data</a:t>
          </a:r>
          <a:r>
            <a:rPr lang="en-US" sz="1100" baseline="0"/>
            <a:t>. </a:t>
          </a:r>
          <a:endParaRPr lang="en-US" sz="1100"/>
        </a:p>
      </xdr:txBody>
    </xdr:sp>
    <xdr:clientData/>
  </xdr:twoCellAnchor>
  <xdr:twoCellAnchor>
    <xdr:from>
      <xdr:col>0</xdr:col>
      <xdr:colOff>3263900</xdr:colOff>
      <xdr:row>8</xdr:row>
      <xdr:rowOff>177800</xdr:rowOff>
    </xdr:from>
    <xdr:to>
      <xdr:col>1</xdr:col>
      <xdr:colOff>355600</xdr:colOff>
      <xdr:row>11</xdr:row>
      <xdr:rowOff>88900</xdr:rowOff>
    </xdr:to>
    <xdr:cxnSp macro="">
      <xdr:nvCxnSpPr>
        <xdr:cNvPr id="6" name="Straight Arrow Connector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CxnSpPr/>
      </xdr:nvCxnSpPr>
      <xdr:spPr>
        <a:xfrm flipV="1">
          <a:off x="3263900" y="1638300"/>
          <a:ext cx="520700" cy="457200"/>
        </a:xfrm>
        <a:prstGeom prst="straightConnector1">
          <a:avLst/>
        </a:prstGeom>
        <a:ln w="28575" cmpd="sng">
          <a:solidFill>
            <a:srgbClr val="000000"/>
          </a:solidFill>
          <a:tailEnd type="arrow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279400</xdr:colOff>
      <xdr:row>11</xdr:row>
      <xdr:rowOff>76199</xdr:rowOff>
    </xdr:from>
    <xdr:to>
      <xdr:col>11</xdr:col>
      <xdr:colOff>660400</xdr:colOff>
      <xdr:row>15</xdr:row>
      <xdr:rowOff>180974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12090400" y="2209799"/>
          <a:ext cx="2066925" cy="866775"/>
        </a:xfrm>
        <a:prstGeom prst="rect">
          <a:avLst/>
        </a:prstGeom>
        <a:solidFill>
          <a:schemeClr val="accent2">
            <a:lumMod val="60000"/>
            <a:lumOff val="40000"/>
          </a:schemeClr>
        </a:solidFill>
        <a:ln w="381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/>
            <a:t>This</a:t>
          </a:r>
          <a:r>
            <a:rPr lang="en-US" sz="1600" baseline="0"/>
            <a:t> table shows the key results of the analysis</a:t>
          </a:r>
          <a:endParaRPr lang="en-US" sz="1100"/>
        </a:p>
      </xdr:txBody>
    </xdr:sp>
    <xdr:clientData/>
  </xdr:twoCellAnchor>
  <xdr:twoCellAnchor>
    <xdr:from>
      <xdr:col>10</xdr:col>
      <xdr:colOff>622300</xdr:colOff>
      <xdr:row>6</xdr:row>
      <xdr:rowOff>0</xdr:rowOff>
    </xdr:from>
    <xdr:to>
      <xdr:col>10</xdr:col>
      <xdr:colOff>622300</xdr:colOff>
      <xdr:row>11</xdr:row>
      <xdr:rowOff>50800</xdr:rowOff>
    </xdr:to>
    <xdr:cxnSp macro="">
      <xdr:nvCxnSpPr>
        <xdr:cNvPr id="8" name="Straight Arrow Connector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 flipV="1">
          <a:off x="14782800" y="1104900"/>
          <a:ext cx="0" cy="952500"/>
        </a:xfrm>
        <a:prstGeom prst="straightConnector1">
          <a:avLst/>
        </a:prstGeom>
        <a:ln w="28575" cmpd="sng">
          <a:solidFill>
            <a:srgbClr val="000000"/>
          </a:solidFill>
          <a:tailEnd type="arrow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16</xdr:row>
      <xdr:rowOff>0</xdr:rowOff>
    </xdr:from>
    <xdr:to>
      <xdr:col>17</xdr:col>
      <xdr:colOff>317500</xdr:colOff>
      <xdr:row>42</xdr:row>
      <xdr:rowOff>12700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1219200</xdr:colOff>
      <xdr:row>2</xdr:row>
      <xdr:rowOff>88900</xdr:rowOff>
    </xdr:from>
    <xdr:to>
      <xdr:col>3</xdr:col>
      <xdr:colOff>1701800</xdr:colOff>
      <xdr:row>7</xdr:row>
      <xdr:rowOff>50800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 txBox="1"/>
      </xdr:nvSpPr>
      <xdr:spPr>
        <a:xfrm>
          <a:off x="6591300" y="469900"/>
          <a:ext cx="2349500" cy="914400"/>
        </a:xfrm>
        <a:prstGeom prst="rect">
          <a:avLst/>
        </a:prstGeom>
        <a:solidFill>
          <a:schemeClr val="accent2">
            <a:lumMod val="60000"/>
            <a:lumOff val="40000"/>
          </a:schemeClr>
        </a:solidFill>
        <a:ln w="381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/>
            <a:t>These can be varied,</a:t>
          </a:r>
          <a:r>
            <a:rPr lang="en-US" sz="1600" baseline="0"/>
            <a:t> as desired, to replicate your data</a:t>
          </a:r>
          <a:r>
            <a:rPr lang="en-US" sz="1100" baseline="0"/>
            <a:t>. </a:t>
          </a:r>
          <a:endParaRPr lang="en-US" sz="1100"/>
        </a:p>
      </xdr:txBody>
    </xdr:sp>
    <xdr:clientData/>
  </xdr:twoCellAnchor>
  <xdr:twoCellAnchor>
    <xdr:from>
      <xdr:col>2</xdr:col>
      <xdr:colOff>0</xdr:colOff>
      <xdr:row>4</xdr:row>
      <xdr:rowOff>177800</xdr:rowOff>
    </xdr:from>
    <xdr:to>
      <xdr:col>2</xdr:col>
      <xdr:colOff>1219200</xdr:colOff>
      <xdr:row>4</xdr:row>
      <xdr:rowOff>180975</xdr:rowOff>
    </xdr:to>
    <xdr:cxnSp macro="">
      <xdr:nvCxnSpPr>
        <xdr:cNvPr id="6" name="Straight Arrow Connector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CxnSpPr/>
      </xdr:nvCxnSpPr>
      <xdr:spPr>
        <a:xfrm flipH="1">
          <a:off x="4695825" y="977900"/>
          <a:ext cx="1219200" cy="3175"/>
        </a:xfrm>
        <a:prstGeom prst="straightConnector1">
          <a:avLst/>
        </a:prstGeom>
        <a:ln w="19050" cmpd="sng">
          <a:solidFill>
            <a:srgbClr val="000000"/>
          </a:solidFill>
          <a:tailEnd type="arrow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1168400</xdr:colOff>
      <xdr:row>24</xdr:row>
      <xdr:rowOff>25399</xdr:rowOff>
    </xdr:from>
    <xdr:to>
      <xdr:col>1</xdr:col>
      <xdr:colOff>50800</xdr:colOff>
      <xdr:row>28</xdr:row>
      <xdr:rowOff>123824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/>
      </xdr:nvSpPr>
      <xdr:spPr>
        <a:xfrm>
          <a:off x="1168400" y="4645024"/>
          <a:ext cx="1882775" cy="860425"/>
        </a:xfrm>
        <a:prstGeom prst="rect">
          <a:avLst/>
        </a:prstGeom>
        <a:solidFill>
          <a:schemeClr val="accent2">
            <a:lumMod val="60000"/>
            <a:lumOff val="40000"/>
          </a:schemeClr>
        </a:solidFill>
        <a:ln w="381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/>
            <a:t>This</a:t>
          </a:r>
          <a:r>
            <a:rPr lang="en-US" sz="1600" baseline="0"/>
            <a:t> table shows the key results of the analysis</a:t>
          </a:r>
          <a:endParaRPr lang="en-US" sz="1100"/>
        </a:p>
      </xdr:txBody>
    </xdr:sp>
    <xdr:clientData/>
  </xdr:twoCellAnchor>
  <xdr:twoCellAnchor>
    <xdr:from>
      <xdr:col>0</xdr:col>
      <xdr:colOff>1219200</xdr:colOff>
      <xdr:row>12</xdr:row>
      <xdr:rowOff>38100</xdr:rowOff>
    </xdr:from>
    <xdr:to>
      <xdr:col>1</xdr:col>
      <xdr:colOff>139700</xdr:colOff>
      <xdr:row>17</xdr:row>
      <xdr:rowOff>63500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/>
      </xdr:nvSpPr>
      <xdr:spPr>
        <a:xfrm>
          <a:off x="1219200" y="2171700"/>
          <a:ext cx="2349500" cy="914400"/>
        </a:xfrm>
        <a:prstGeom prst="rect">
          <a:avLst/>
        </a:prstGeom>
        <a:solidFill>
          <a:schemeClr val="accent2">
            <a:lumMod val="60000"/>
            <a:lumOff val="40000"/>
          </a:schemeClr>
        </a:solidFill>
        <a:ln w="381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/>
            <a:t>These can be varied,</a:t>
          </a:r>
          <a:r>
            <a:rPr lang="en-US" sz="1600" baseline="0"/>
            <a:t> as desired, to replicate your data</a:t>
          </a:r>
          <a:r>
            <a:rPr lang="en-US" sz="1100" baseline="0"/>
            <a:t>. </a:t>
          </a:r>
          <a:endParaRPr lang="en-US" sz="1100"/>
        </a:p>
      </xdr:txBody>
    </xdr:sp>
    <xdr:clientData/>
  </xdr:twoCellAnchor>
  <xdr:twoCellAnchor>
    <xdr:from>
      <xdr:col>0</xdr:col>
      <xdr:colOff>3073400</xdr:colOff>
      <xdr:row>8</xdr:row>
      <xdr:rowOff>177800</xdr:rowOff>
    </xdr:from>
    <xdr:to>
      <xdr:col>1</xdr:col>
      <xdr:colOff>406400</xdr:colOff>
      <xdr:row>12</xdr:row>
      <xdr:rowOff>25400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CxnSpPr/>
      </xdr:nvCxnSpPr>
      <xdr:spPr>
        <a:xfrm flipV="1">
          <a:off x="3073400" y="1612900"/>
          <a:ext cx="762000" cy="571500"/>
        </a:xfrm>
        <a:prstGeom prst="straightConnector1">
          <a:avLst/>
        </a:prstGeom>
        <a:ln w="19050" cmpd="sng">
          <a:solidFill>
            <a:srgbClr val="000000"/>
          </a:solidFill>
          <a:tailEnd type="arrow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76200</xdr:colOff>
      <xdr:row>22</xdr:row>
      <xdr:rowOff>12700</xdr:rowOff>
    </xdr:from>
    <xdr:to>
      <xdr:col>1</xdr:col>
      <xdr:colOff>838200</xdr:colOff>
      <xdr:row>25</xdr:row>
      <xdr:rowOff>50800</xdr:rowOff>
    </xdr:to>
    <xdr:cxnSp macro="">
      <xdr:nvCxnSpPr>
        <xdr:cNvPr id="9" name="Straight Arrow Connector 8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CxnSpPr/>
      </xdr:nvCxnSpPr>
      <xdr:spPr>
        <a:xfrm flipV="1">
          <a:off x="3505200" y="3987800"/>
          <a:ext cx="762000" cy="571500"/>
        </a:xfrm>
        <a:prstGeom prst="straightConnector1">
          <a:avLst/>
        </a:prstGeom>
        <a:ln w="19050" cmpd="sng">
          <a:solidFill>
            <a:srgbClr val="000000"/>
          </a:solidFill>
          <a:tailEnd type="arrow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E372"/>
  <sheetViews>
    <sheetView workbookViewId="0"/>
  </sheetViews>
  <sheetFormatPr defaultColWidth="12.42578125" defaultRowHeight="15.75" x14ac:dyDescent="0.25"/>
  <cols>
    <col min="1" max="1" width="45" style="30" bestFit="1" customWidth="1"/>
    <col min="2" max="2" width="24.42578125" style="30" bestFit="1" customWidth="1"/>
    <col min="3" max="3" width="25.42578125" style="30" bestFit="1" customWidth="1"/>
    <col min="4" max="4" width="24.42578125" style="30" bestFit="1" customWidth="1"/>
    <col min="5" max="5" width="60.28515625" style="30" bestFit="1" customWidth="1"/>
    <col min="6" max="6" width="12.42578125" style="30"/>
    <col min="7" max="7" width="16" style="30" customWidth="1"/>
    <col min="8" max="23" width="12.42578125" style="30"/>
    <col min="24" max="25" width="12.42578125" style="30" customWidth="1"/>
    <col min="26" max="16384" width="12.42578125" style="30"/>
  </cols>
  <sheetData>
    <row r="1" spans="1:31" x14ac:dyDescent="0.25">
      <c r="A1" s="22" t="s">
        <v>10</v>
      </c>
      <c r="B1" s="3"/>
    </row>
    <row r="2" spans="1:31" ht="16.5" thickBot="1" x14ac:dyDescent="0.3">
      <c r="A2" s="3"/>
      <c r="B2" s="3"/>
    </row>
    <row r="3" spans="1:31" x14ac:dyDescent="0.25">
      <c r="A3" s="3" t="s">
        <v>16</v>
      </c>
      <c r="B3" s="65">
        <v>10</v>
      </c>
      <c r="D3" s="64"/>
      <c r="E3" s="68"/>
    </row>
    <row r="4" spans="1:31" x14ac:dyDescent="0.25">
      <c r="A4" s="3" t="s">
        <v>20</v>
      </c>
      <c r="B4" s="66">
        <v>5</v>
      </c>
    </row>
    <row r="5" spans="1:31" x14ac:dyDescent="0.25">
      <c r="A5" s="3" t="s">
        <v>24</v>
      </c>
      <c r="B5" s="66">
        <v>325</v>
      </c>
    </row>
    <row r="6" spans="1:31" x14ac:dyDescent="0.25">
      <c r="A6" s="3" t="s">
        <v>27</v>
      </c>
      <c r="B6" s="66">
        <v>150</v>
      </c>
    </row>
    <row r="7" spans="1:31" x14ac:dyDescent="0.25">
      <c r="A7" s="3" t="s">
        <v>33</v>
      </c>
      <c r="B7" s="66">
        <v>1</v>
      </c>
    </row>
    <row r="8" spans="1:31" x14ac:dyDescent="0.25">
      <c r="A8" s="3" t="s">
        <v>30</v>
      </c>
      <c r="B8" s="66">
        <v>65</v>
      </c>
    </row>
    <row r="9" spans="1:31" ht="16.5" thickBot="1" x14ac:dyDescent="0.3">
      <c r="A9" s="3" t="s">
        <v>32</v>
      </c>
      <c r="B9" s="67">
        <v>50000</v>
      </c>
      <c r="X9" s="36"/>
      <c r="Y9" s="36"/>
      <c r="Z9" s="36"/>
      <c r="AA9" s="36"/>
      <c r="AB9" s="36"/>
      <c r="AC9" s="36"/>
      <c r="AD9" s="36"/>
      <c r="AE9" s="36"/>
    </row>
    <row r="10" spans="1:31" x14ac:dyDescent="0.25">
      <c r="X10" s="36"/>
      <c r="Y10" s="36"/>
      <c r="Z10" s="36"/>
      <c r="AA10" s="36"/>
      <c r="AB10" s="36"/>
      <c r="AC10" s="36"/>
      <c r="AD10" s="36"/>
      <c r="AE10" s="36"/>
    </row>
    <row r="11" spans="1:31" x14ac:dyDescent="0.25">
      <c r="X11" s="36"/>
      <c r="Y11" s="36"/>
      <c r="Z11" s="36"/>
      <c r="AA11" s="36"/>
      <c r="AB11" s="36"/>
      <c r="AC11" s="36"/>
      <c r="AD11" s="36"/>
      <c r="AE11" s="36"/>
    </row>
    <row r="12" spans="1:31" x14ac:dyDescent="0.25">
      <c r="C12" s="31"/>
      <c r="X12" s="36"/>
      <c r="Y12" s="36"/>
      <c r="Z12" s="36"/>
      <c r="AA12" s="36"/>
      <c r="AB12" s="36"/>
      <c r="AC12" s="36"/>
      <c r="AD12" s="36"/>
      <c r="AE12" s="36"/>
    </row>
    <row r="13" spans="1:31" ht="16.5" thickBot="1" x14ac:dyDescent="0.3">
      <c r="C13" s="24"/>
      <c r="X13" s="36"/>
      <c r="Y13" s="36"/>
      <c r="Z13" s="36"/>
      <c r="AA13" s="36"/>
      <c r="AB13" s="36"/>
      <c r="AC13" s="36"/>
      <c r="AD13" s="36"/>
      <c r="AE13" s="36"/>
    </row>
    <row r="14" spans="1:31" ht="16.5" thickBot="1" x14ac:dyDescent="0.3">
      <c r="A14" s="30" t="s">
        <v>1</v>
      </c>
      <c r="B14" s="6" t="s">
        <v>58</v>
      </c>
      <c r="C14" s="69" t="s">
        <v>2</v>
      </c>
      <c r="D14" s="69" t="s">
        <v>57</v>
      </c>
      <c r="X14" s="36"/>
      <c r="Y14" s="36"/>
      <c r="Z14" s="36"/>
      <c r="AA14" s="36"/>
      <c r="AB14" s="36"/>
      <c r="AC14" s="36"/>
      <c r="AD14" s="36"/>
      <c r="AE14" s="36"/>
    </row>
    <row r="15" spans="1:31" x14ac:dyDescent="0.25">
      <c r="A15" s="38">
        <v>0</v>
      </c>
      <c r="B15" s="35">
        <v>42.86</v>
      </c>
      <c r="C15" s="72">
        <f>B15/1000</f>
        <v>4.2860000000000002E-2</v>
      </c>
      <c r="D15" s="71">
        <f>C15*100</f>
        <v>4.2860000000000005</v>
      </c>
      <c r="X15" s="36"/>
      <c r="Y15" s="36"/>
      <c r="Z15" s="36"/>
      <c r="AA15" s="36"/>
      <c r="AB15" s="36"/>
      <c r="AC15" s="36"/>
      <c r="AD15" s="36"/>
      <c r="AE15" s="36"/>
    </row>
    <row r="16" spans="1:31" x14ac:dyDescent="0.25">
      <c r="A16" s="38">
        <v>4.1666666666666664E-2</v>
      </c>
      <c r="B16" s="35">
        <v>42.48</v>
      </c>
      <c r="C16" s="73">
        <f t="shared" ref="C16:C38" si="0">B16/1000</f>
        <v>4.2479999999999997E-2</v>
      </c>
      <c r="D16" s="71">
        <f t="shared" ref="D16:D38" si="1">C16*100</f>
        <v>4.2479999999999993</v>
      </c>
      <c r="X16" s="36"/>
      <c r="Y16" s="36"/>
      <c r="Z16" s="36"/>
      <c r="AA16" s="36"/>
      <c r="AB16" s="36"/>
      <c r="AC16" s="36"/>
      <c r="AD16" s="36"/>
      <c r="AE16" s="36"/>
    </row>
    <row r="17" spans="1:31" x14ac:dyDescent="0.25">
      <c r="A17" s="38">
        <v>8.3333333333333301E-2</v>
      </c>
      <c r="B17" s="35">
        <v>38.51</v>
      </c>
      <c r="C17" s="73">
        <f t="shared" si="0"/>
        <v>3.8509999999999996E-2</v>
      </c>
      <c r="D17" s="71">
        <f t="shared" si="1"/>
        <v>3.8509999999999995</v>
      </c>
      <c r="X17" s="37"/>
      <c r="Y17" s="37"/>
      <c r="Z17" s="37"/>
      <c r="AA17" s="37"/>
      <c r="AB17" s="37"/>
      <c r="AC17" s="37"/>
      <c r="AD17" s="37"/>
      <c r="AE17" s="37"/>
    </row>
    <row r="18" spans="1:31" x14ac:dyDescent="0.25">
      <c r="A18" s="38">
        <v>0.125</v>
      </c>
      <c r="B18" s="35">
        <v>32.89</v>
      </c>
      <c r="C18" s="73">
        <f t="shared" si="0"/>
        <v>3.2890000000000003E-2</v>
      </c>
      <c r="D18" s="71">
        <f t="shared" si="1"/>
        <v>3.2890000000000001</v>
      </c>
    </row>
    <row r="19" spans="1:31" x14ac:dyDescent="0.25">
      <c r="A19" s="38">
        <v>0.16666666666666699</v>
      </c>
      <c r="B19" s="35">
        <v>27.89</v>
      </c>
      <c r="C19" s="73">
        <f t="shared" si="0"/>
        <v>2.7890000000000002E-2</v>
      </c>
      <c r="D19" s="71">
        <f t="shared" si="1"/>
        <v>2.7890000000000001</v>
      </c>
    </row>
    <row r="20" spans="1:31" x14ac:dyDescent="0.25">
      <c r="A20" s="38">
        <v>0.20833333333333301</v>
      </c>
      <c r="B20" s="35">
        <v>28.66</v>
      </c>
      <c r="C20" s="73">
        <f t="shared" si="0"/>
        <v>2.8660000000000001E-2</v>
      </c>
      <c r="D20" s="71">
        <f t="shared" si="1"/>
        <v>2.8660000000000001</v>
      </c>
    </row>
    <row r="21" spans="1:31" x14ac:dyDescent="0.25">
      <c r="A21" s="38">
        <v>0.25</v>
      </c>
      <c r="B21" s="35">
        <v>36.43</v>
      </c>
      <c r="C21" s="73">
        <f t="shared" si="0"/>
        <v>3.6429999999999997E-2</v>
      </c>
      <c r="D21" s="71">
        <f t="shared" si="1"/>
        <v>3.6429999999999998</v>
      </c>
    </row>
    <row r="22" spans="1:31" x14ac:dyDescent="0.25">
      <c r="A22" s="38">
        <v>0.29166666666666702</v>
      </c>
      <c r="B22" s="35">
        <v>44.4</v>
      </c>
      <c r="C22" s="73">
        <f t="shared" si="0"/>
        <v>4.4400000000000002E-2</v>
      </c>
      <c r="D22" s="71">
        <f t="shared" si="1"/>
        <v>4.4400000000000004</v>
      </c>
    </row>
    <row r="23" spans="1:31" x14ac:dyDescent="0.25">
      <c r="A23" s="38">
        <v>0.33333333333333298</v>
      </c>
      <c r="B23" s="35">
        <v>44.5</v>
      </c>
      <c r="C23" s="73">
        <f t="shared" si="0"/>
        <v>4.4499999999999998E-2</v>
      </c>
      <c r="D23" s="71">
        <f t="shared" si="1"/>
        <v>4.45</v>
      </c>
    </row>
    <row r="24" spans="1:31" x14ac:dyDescent="0.25">
      <c r="A24" s="38">
        <v>0.375</v>
      </c>
      <c r="B24" s="35">
        <v>44.92</v>
      </c>
      <c r="C24" s="73">
        <f t="shared" si="0"/>
        <v>4.4920000000000002E-2</v>
      </c>
      <c r="D24" s="71">
        <f t="shared" si="1"/>
        <v>4.492</v>
      </c>
    </row>
    <row r="25" spans="1:31" x14ac:dyDescent="0.25">
      <c r="A25" s="38">
        <v>0.41666666666666702</v>
      </c>
      <c r="B25" s="35">
        <v>49</v>
      </c>
      <c r="C25" s="73">
        <f t="shared" si="0"/>
        <v>4.9000000000000002E-2</v>
      </c>
      <c r="D25" s="71">
        <f t="shared" si="1"/>
        <v>4.9000000000000004</v>
      </c>
    </row>
    <row r="26" spans="1:31" x14ac:dyDescent="0.25">
      <c r="A26" s="38">
        <v>0.45833333333333298</v>
      </c>
      <c r="B26" s="35">
        <v>43.51</v>
      </c>
      <c r="C26" s="73">
        <f t="shared" si="0"/>
        <v>4.351E-2</v>
      </c>
      <c r="D26" s="71">
        <f t="shared" si="1"/>
        <v>4.351</v>
      </c>
    </row>
    <row r="27" spans="1:31" x14ac:dyDescent="0.25">
      <c r="A27" s="38">
        <v>0.5</v>
      </c>
      <c r="B27" s="35">
        <v>40</v>
      </c>
      <c r="C27" s="73">
        <f t="shared" si="0"/>
        <v>0.04</v>
      </c>
      <c r="D27" s="71">
        <f t="shared" si="1"/>
        <v>4</v>
      </c>
    </row>
    <row r="28" spans="1:31" x14ac:dyDescent="0.25">
      <c r="A28" s="38">
        <v>0.54166666666666696</v>
      </c>
      <c r="B28" s="35">
        <v>39.17</v>
      </c>
      <c r="C28" s="73">
        <f t="shared" si="0"/>
        <v>3.9170000000000003E-2</v>
      </c>
      <c r="D28" s="71">
        <f t="shared" si="1"/>
        <v>3.9170000000000003</v>
      </c>
    </row>
    <row r="29" spans="1:31" x14ac:dyDescent="0.25">
      <c r="A29" s="38">
        <v>0.58333333333333304</v>
      </c>
      <c r="B29" s="35">
        <v>37.979999999999997</v>
      </c>
      <c r="C29" s="73">
        <f t="shared" si="0"/>
        <v>3.798E-2</v>
      </c>
      <c r="D29" s="71">
        <f t="shared" si="1"/>
        <v>3.798</v>
      </c>
    </row>
    <row r="30" spans="1:31" x14ac:dyDescent="0.25">
      <c r="A30" s="38">
        <v>0.625</v>
      </c>
      <c r="B30" s="35">
        <v>36.92</v>
      </c>
      <c r="C30" s="73">
        <f t="shared" si="0"/>
        <v>3.6920000000000001E-2</v>
      </c>
      <c r="D30" s="71">
        <f t="shared" si="1"/>
        <v>3.6920000000000002</v>
      </c>
    </row>
    <row r="31" spans="1:31" x14ac:dyDescent="0.25">
      <c r="A31" s="38">
        <v>0.66666666666666696</v>
      </c>
      <c r="B31" s="35">
        <v>40</v>
      </c>
      <c r="C31" s="73">
        <f t="shared" si="0"/>
        <v>0.04</v>
      </c>
      <c r="D31" s="71">
        <f t="shared" si="1"/>
        <v>4</v>
      </c>
    </row>
    <row r="32" spans="1:31" x14ac:dyDescent="0.25">
      <c r="A32" s="38">
        <v>0.70833333333333304</v>
      </c>
      <c r="B32" s="35">
        <v>53.94</v>
      </c>
      <c r="C32" s="73">
        <f t="shared" si="0"/>
        <v>5.3939999999999995E-2</v>
      </c>
      <c r="D32" s="71">
        <f t="shared" si="1"/>
        <v>5.3939999999999992</v>
      </c>
    </row>
    <row r="33" spans="1:4" x14ac:dyDescent="0.25">
      <c r="A33" s="38">
        <v>0.75</v>
      </c>
      <c r="B33" s="35">
        <v>50</v>
      </c>
      <c r="C33" s="73">
        <f t="shared" si="0"/>
        <v>0.05</v>
      </c>
      <c r="D33" s="71">
        <f t="shared" si="1"/>
        <v>5</v>
      </c>
    </row>
    <row r="34" spans="1:4" x14ac:dyDescent="0.25">
      <c r="A34" s="38">
        <v>0.79166666666666696</v>
      </c>
      <c r="B34" s="35">
        <v>100</v>
      </c>
      <c r="C34" s="73">
        <f t="shared" si="0"/>
        <v>0.1</v>
      </c>
      <c r="D34" s="71">
        <f t="shared" si="1"/>
        <v>10</v>
      </c>
    </row>
    <row r="35" spans="1:4" x14ac:dyDescent="0.25">
      <c r="A35" s="38">
        <v>0.83333333333333304</v>
      </c>
      <c r="B35" s="35">
        <v>59</v>
      </c>
      <c r="C35" s="73">
        <f t="shared" si="0"/>
        <v>5.8999999999999997E-2</v>
      </c>
      <c r="D35" s="71">
        <f t="shared" si="1"/>
        <v>5.8999999999999995</v>
      </c>
    </row>
    <row r="36" spans="1:4" x14ac:dyDescent="0.25">
      <c r="A36" s="38">
        <v>0.875</v>
      </c>
      <c r="B36" s="35">
        <v>41.6</v>
      </c>
      <c r="C36" s="73">
        <f t="shared" si="0"/>
        <v>4.1599999999999998E-2</v>
      </c>
      <c r="D36" s="71">
        <f t="shared" si="1"/>
        <v>4.16</v>
      </c>
    </row>
    <row r="37" spans="1:4" x14ac:dyDescent="0.25">
      <c r="A37" s="38">
        <v>0.91666666666666696</v>
      </c>
      <c r="B37" s="35">
        <v>44.08</v>
      </c>
      <c r="C37" s="73">
        <f t="shared" si="0"/>
        <v>4.4080000000000001E-2</v>
      </c>
      <c r="D37" s="71">
        <f t="shared" si="1"/>
        <v>4.4080000000000004</v>
      </c>
    </row>
    <row r="38" spans="1:4" ht="16.5" thickBot="1" x14ac:dyDescent="0.3">
      <c r="A38" s="38">
        <v>0.95833333333333304</v>
      </c>
      <c r="B38" s="35">
        <v>36.57</v>
      </c>
      <c r="C38" s="74">
        <f t="shared" si="0"/>
        <v>3.6569999999999998E-2</v>
      </c>
      <c r="D38" s="71">
        <f t="shared" si="1"/>
        <v>3.657</v>
      </c>
    </row>
    <row r="39" spans="1:4" x14ac:dyDescent="0.25">
      <c r="C39" s="24"/>
    </row>
    <row r="40" spans="1:4" x14ac:dyDescent="0.25">
      <c r="C40" s="24"/>
    </row>
    <row r="41" spans="1:4" x14ac:dyDescent="0.25">
      <c r="C41" s="24"/>
    </row>
    <row r="42" spans="1:4" x14ac:dyDescent="0.25">
      <c r="C42" s="31"/>
    </row>
    <row r="43" spans="1:4" x14ac:dyDescent="0.25">
      <c r="C43" s="24"/>
    </row>
    <row r="44" spans="1:4" x14ac:dyDescent="0.25">
      <c r="C44" s="24"/>
    </row>
    <row r="45" spans="1:4" x14ac:dyDescent="0.25">
      <c r="C45" s="24"/>
    </row>
    <row r="46" spans="1:4" x14ac:dyDescent="0.25">
      <c r="C46" s="24"/>
    </row>
    <row r="47" spans="1:4" x14ac:dyDescent="0.25">
      <c r="C47" s="24"/>
    </row>
    <row r="48" spans="1:4" x14ac:dyDescent="0.25">
      <c r="C48" s="24"/>
    </row>
    <row r="49" spans="3:3" x14ac:dyDescent="0.25">
      <c r="C49" s="24"/>
    </row>
    <row r="50" spans="3:3" x14ac:dyDescent="0.25">
      <c r="C50" s="24"/>
    </row>
    <row r="51" spans="3:3" x14ac:dyDescent="0.25">
      <c r="C51" s="24"/>
    </row>
    <row r="52" spans="3:3" x14ac:dyDescent="0.25">
      <c r="C52" s="24"/>
    </row>
    <row r="53" spans="3:3" x14ac:dyDescent="0.25">
      <c r="C53" s="24"/>
    </row>
    <row r="54" spans="3:3" x14ac:dyDescent="0.25">
      <c r="C54" s="24"/>
    </row>
    <row r="55" spans="3:3" x14ac:dyDescent="0.25">
      <c r="C55" s="24"/>
    </row>
    <row r="56" spans="3:3" x14ac:dyDescent="0.25">
      <c r="C56" s="24"/>
    </row>
    <row r="57" spans="3:3" x14ac:dyDescent="0.25">
      <c r="C57" s="31"/>
    </row>
    <row r="58" spans="3:3" x14ac:dyDescent="0.25">
      <c r="C58" s="24"/>
    </row>
    <row r="59" spans="3:3" x14ac:dyDescent="0.25">
      <c r="C59" s="24"/>
    </row>
    <row r="60" spans="3:3" x14ac:dyDescent="0.25">
      <c r="C60" s="24"/>
    </row>
    <row r="61" spans="3:3" x14ac:dyDescent="0.25">
      <c r="C61" s="24"/>
    </row>
    <row r="62" spans="3:3" x14ac:dyDescent="0.25">
      <c r="C62" s="24"/>
    </row>
    <row r="63" spans="3:3" x14ac:dyDescent="0.25">
      <c r="C63" s="24"/>
    </row>
    <row r="64" spans="3:3" x14ac:dyDescent="0.25">
      <c r="C64" s="24"/>
    </row>
    <row r="65" spans="3:3" x14ac:dyDescent="0.25">
      <c r="C65" s="24"/>
    </row>
    <row r="66" spans="3:3" x14ac:dyDescent="0.25">
      <c r="C66" s="24"/>
    </row>
    <row r="67" spans="3:3" x14ac:dyDescent="0.25">
      <c r="C67" s="24"/>
    </row>
    <row r="68" spans="3:3" x14ac:dyDescent="0.25">
      <c r="C68" s="24"/>
    </row>
    <row r="69" spans="3:3" x14ac:dyDescent="0.25">
      <c r="C69" s="24"/>
    </row>
    <row r="70" spans="3:3" x14ac:dyDescent="0.25">
      <c r="C70" s="24"/>
    </row>
    <row r="71" spans="3:3" x14ac:dyDescent="0.25">
      <c r="C71" s="24"/>
    </row>
    <row r="72" spans="3:3" x14ac:dyDescent="0.25">
      <c r="C72" s="31"/>
    </row>
    <row r="73" spans="3:3" x14ac:dyDescent="0.25">
      <c r="C73" s="24"/>
    </row>
    <row r="74" spans="3:3" x14ac:dyDescent="0.25">
      <c r="C74" s="24"/>
    </row>
    <row r="75" spans="3:3" x14ac:dyDescent="0.25">
      <c r="C75" s="24"/>
    </row>
    <row r="76" spans="3:3" x14ac:dyDescent="0.25">
      <c r="C76" s="24"/>
    </row>
    <row r="77" spans="3:3" x14ac:dyDescent="0.25">
      <c r="C77" s="24"/>
    </row>
    <row r="78" spans="3:3" x14ac:dyDescent="0.25">
      <c r="C78" s="24"/>
    </row>
    <row r="79" spans="3:3" x14ac:dyDescent="0.25">
      <c r="C79" s="24"/>
    </row>
    <row r="80" spans="3:3" x14ac:dyDescent="0.25">
      <c r="C80" s="24"/>
    </row>
    <row r="81" spans="3:3" x14ac:dyDescent="0.25">
      <c r="C81" s="24"/>
    </row>
    <row r="82" spans="3:3" x14ac:dyDescent="0.25">
      <c r="C82" s="24"/>
    </row>
    <row r="83" spans="3:3" x14ac:dyDescent="0.25">
      <c r="C83" s="24"/>
    </row>
    <row r="84" spans="3:3" x14ac:dyDescent="0.25">
      <c r="C84" s="24"/>
    </row>
    <row r="85" spans="3:3" x14ac:dyDescent="0.25">
      <c r="C85" s="24"/>
    </row>
    <row r="86" spans="3:3" x14ac:dyDescent="0.25">
      <c r="C86" s="24"/>
    </row>
    <row r="87" spans="3:3" x14ac:dyDescent="0.25">
      <c r="C87" s="31"/>
    </row>
    <row r="88" spans="3:3" x14ac:dyDescent="0.25">
      <c r="C88" s="24"/>
    </row>
    <row r="89" spans="3:3" x14ac:dyDescent="0.25">
      <c r="C89" s="24"/>
    </row>
    <row r="90" spans="3:3" x14ac:dyDescent="0.25">
      <c r="C90" s="24"/>
    </row>
    <row r="91" spans="3:3" x14ac:dyDescent="0.25">
      <c r="C91" s="24"/>
    </row>
    <row r="92" spans="3:3" x14ac:dyDescent="0.25">
      <c r="C92" s="24"/>
    </row>
    <row r="93" spans="3:3" x14ac:dyDescent="0.25">
      <c r="C93" s="24"/>
    </row>
    <row r="94" spans="3:3" x14ac:dyDescent="0.25">
      <c r="C94" s="24"/>
    </row>
    <row r="95" spans="3:3" x14ac:dyDescent="0.25">
      <c r="C95" s="24"/>
    </row>
    <row r="96" spans="3:3" x14ac:dyDescent="0.25">
      <c r="C96" s="24"/>
    </row>
    <row r="97" spans="3:3" x14ac:dyDescent="0.25">
      <c r="C97" s="24"/>
    </row>
    <row r="98" spans="3:3" x14ac:dyDescent="0.25">
      <c r="C98" s="24"/>
    </row>
    <row r="99" spans="3:3" x14ac:dyDescent="0.25">
      <c r="C99" s="24"/>
    </row>
    <row r="100" spans="3:3" x14ac:dyDescent="0.25">
      <c r="C100" s="24"/>
    </row>
    <row r="101" spans="3:3" x14ac:dyDescent="0.25">
      <c r="C101" s="24"/>
    </row>
    <row r="102" spans="3:3" x14ac:dyDescent="0.25">
      <c r="C102" s="31"/>
    </row>
    <row r="103" spans="3:3" x14ac:dyDescent="0.25">
      <c r="C103" s="31"/>
    </row>
    <row r="104" spans="3:3" x14ac:dyDescent="0.25">
      <c r="C104" s="24"/>
    </row>
    <row r="105" spans="3:3" x14ac:dyDescent="0.25">
      <c r="C105" s="24"/>
    </row>
    <row r="106" spans="3:3" x14ac:dyDescent="0.25">
      <c r="C106" s="24"/>
    </row>
    <row r="107" spans="3:3" x14ac:dyDescent="0.25">
      <c r="C107" s="24"/>
    </row>
    <row r="108" spans="3:3" x14ac:dyDescent="0.25">
      <c r="C108" s="24"/>
    </row>
    <row r="109" spans="3:3" x14ac:dyDescent="0.25">
      <c r="C109" s="24"/>
    </row>
    <row r="110" spans="3:3" x14ac:dyDescent="0.25">
      <c r="C110" s="24"/>
    </row>
    <row r="111" spans="3:3" x14ac:dyDescent="0.25">
      <c r="C111" s="24"/>
    </row>
    <row r="112" spans="3:3" x14ac:dyDescent="0.25">
      <c r="C112" s="24"/>
    </row>
    <row r="113" spans="3:3" x14ac:dyDescent="0.25">
      <c r="C113" s="24"/>
    </row>
    <row r="114" spans="3:3" x14ac:dyDescent="0.25">
      <c r="C114" s="24"/>
    </row>
    <row r="115" spans="3:3" x14ac:dyDescent="0.25">
      <c r="C115" s="24"/>
    </row>
    <row r="116" spans="3:3" x14ac:dyDescent="0.25">
      <c r="C116" s="24"/>
    </row>
    <row r="117" spans="3:3" x14ac:dyDescent="0.25">
      <c r="C117" s="31"/>
    </row>
    <row r="118" spans="3:3" x14ac:dyDescent="0.25">
      <c r="C118" s="31"/>
    </row>
    <row r="119" spans="3:3" x14ac:dyDescent="0.25">
      <c r="C119" s="24"/>
    </row>
    <row r="120" spans="3:3" x14ac:dyDescent="0.25">
      <c r="C120" s="24"/>
    </row>
    <row r="121" spans="3:3" x14ac:dyDescent="0.25">
      <c r="C121" s="24"/>
    </row>
    <row r="122" spans="3:3" x14ac:dyDescent="0.25">
      <c r="C122" s="24"/>
    </row>
    <row r="123" spans="3:3" x14ac:dyDescent="0.25">
      <c r="C123" s="24"/>
    </row>
    <row r="124" spans="3:3" x14ac:dyDescent="0.25">
      <c r="C124" s="24"/>
    </row>
    <row r="125" spans="3:3" x14ac:dyDescent="0.25">
      <c r="C125" s="24"/>
    </row>
    <row r="126" spans="3:3" x14ac:dyDescent="0.25">
      <c r="C126" s="24"/>
    </row>
    <row r="127" spans="3:3" x14ac:dyDescent="0.25">
      <c r="C127" s="24"/>
    </row>
    <row r="128" spans="3:3" x14ac:dyDescent="0.25">
      <c r="C128" s="24"/>
    </row>
    <row r="129" spans="3:3" x14ac:dyDescent="0.25">
      <c r="C129" s="24"/>
    </row>
    <row r="130" spans="3:3" x14ac:dyDescent="0.25">
      <c r="C130" s="24"/>
    </row>
    <row r="131" spans="3:3" x14ac:dyDescent="0.25">
      <c r="C131" s="24"/>
    </row>
    <row r="132" spans="3:3" x14ac:dyDescent="0.25">
      <c r="C132" s="31"/>
    </row>
    <row r="133" spans="3:3" x14ac:dyDescent="0.25">
      <c r="C133" s="31"/>
    </row>
    <row r="134" spans="3:3" x14ac:dyDescent="0.25">
      <c r="C134" s="24"/>
    </row>
    <row r="135" spans="3:3" x14ac:dyDescent="0.25">
      <c r="C135" s="24"/>
    </row>
    <row r="136" spans="3:3" x14ac:dyDescent="0.25">
      <c r="C136" s="24"/>
    </row>
    <row r="137" spans="3:3" x14ac:dyDescent="0.25">
      <c r="C137" s="24"/>
    </row>
    <row r="138" spans="3:3" x14ac:dyDescent="0.25">
      <c r="C138" s="24"/>
    </row>
    <row r="139" spans="3:3" x14ac:dyDescent="0.25">
      <c r="C139" s="24"/>
    </row>
    <row r="140" spans="3:3" x14ac:dyDescent="0.25">
      <c r="C140" s="24"/>
    </row>
    <row r="141" spans="3:3" x14ac:dyDescent="0.25">
      <c r="C141" s="24"/>
    </row>
    <row r="142" spans="3:3" x14ac:dyDescent="0.25">
      <c r="C142" s="24"/>
    </row>
    <row r="143" spans="3:3" x14ac:dyDescent="0.25">
      <c r="C143" s="24"/>
    </row>
    <row r="144" spans="3:3" x14ac:dyDescent="0.25">
      <c r="C144" s="24"/>
    </row>
    <row r="145" spans="3:3" x14ac:dyDescent="0.25">
      <c r="C145" s="24"/>
    </row>
    <row r="146" spans="3:3" x14ac:dyDescent="0.25">
      <c r="C146" s="24"/>
    </row>
    <row r="147" spans="3:3" x14ac:dyDescent="0.25">
      <c r="C147" s="31"/>
    </row>
    <row r="148" spans="3:3" x14ac:dyDescent="0.25">
      <c r="C148" s="31"/>
    </row>
    <row r="149" spans="3:3" x14ac:dyDescent="0.25">
      <c r="C149" s="24"/>
    </row>
    <row r="150" spans="3:3" x14ac:dyDescent="0.25">
      <c r="C150" s="24"/>
    </row>
    <row r="151" spans="3:3" x14ac:dyDescent="0.25">
      <c r="C151" s="24"/>
    </row>
    <row r="152" spans="3:3" x14ac:dyDescent="0.25">
      <c r="C152" s="24"/>
    </row>
    <row r="153" spans="3:3" x14ac:dyDescent="0.25">
      <c r="C153" s="24"/>
    </row>
    <row r="154" spans="3:3" x14ac:dyDescent="0.25">
      <c r="C154" s="24"/>
    </row>
    <row r="155" spans="3:3" x14ac:dyDescent="0.25">
      <c r="C155" s="24"/>
    </row>
    <row r="156" spans="3:3" x14ac:dyDescent="0.25">
      <c r="C156" s="24"/>
    </row>
    <row r="157" spans="3:3" x14ac:dyDescent="0.25">
      <c r="C157" s="24"/>
    </row>
    <row r="158" spans="3:3" x14ac:dyDescent="0.25">
      <c r="C158" s="24"/>
    </row>
    <row r="159" spans="3:3" x14ac:dyDescent="0.25">
      <c r="C159" s="24"/>
    </row>
    <row r="160" spans="3:3" x14ac:dyDescent="0.25">
      <c r="C160" s="24"/>
    </row>
    <row r="161" spans="3:3" x14ac:dyDescent="0.25">
      <c r="C161" s="24"/>
    </row>
    <row r="162" spans="3:3" x14ac:dyDescent="0.25">
      <c r="C162" s="31"/>
    </row>
    <row r="163" spans="3:3" x14ac:dyDescent="0.25">
      <c r="C163" s="31"/>
    </row>
    <row r="164" spans="3:3" x14ac:dyDescent="0.25">
      <c r="C164" s="24"/>
    </row>
    <row r="165" spans="3:3" x14ac:dyDescent="0.25">
      <c r="C165" s="24"/>
    </row>
    <row r="166" spans="3:3" x14ac:dyDescent="0.25">
      <c r="C166" s="24"/>
    </row>
    <row r="167" spans="3:3" x14ac:dyDescent="0.25">
      <c r="C167" s="24"/>
    </row>
    <row r="168" spans="3:3" x14ac:dyDescent="0.25">
      <c r="C168" s="24"/>
    </row>
    <row r="169" spans="3:3" x14ac:dyDescent="0.25">
      <c r="C169" s="24"/>
    </row>
    <row r="170" spans="3:3" x14ac:dyDescent="0.25">
      <c r="C170" s="24"/>
    </row>
    <row r="171" spans="3:3" x14ac:dyDescent="0.25">
      <c r="C171" s="24"/>
    </row>
    <row r="172" spans="3:3" x14ac:dyDescent="0.25">
      <c r="C172" s="24"/>
    </row>
    <row r="173" spans="3:3" x14ac:dyDescent="0.25">
      <c r="C173" s="24"/>
    </row>
    <row r="174" spans="3:3" x14ac:dyDescent="0.25">
      <c r="C174" s="24"/>
    </row>
    <row r="175" spans="3:3" x14ac:dyDescent="0.25">
      <c r="C175" s="24"/>
    </row>
    <row r="176" spans="3:3" x14ac:dyDescent="0.25">
      <c r="C176" s="24"/>
    </row>
    <row r="177" spans="3:3" x14ac:dyDescent="0.25">
      <c r="C177" s="31"/>
    </row>
    <row r="178" spans="3:3" x14ac:dyDescent="0.25">
      <c r="C178" s="31"/>
    </row>
    <row r="179" spans="3:3" x14ac:dyDescent="0.25">
      <c r="C179" s="24"/>
    </row>
    <row r="180" spans="3:3" x14ac:dyDescent="0.25">
      <c r="C180" s="24"/>
    </row>
    <row r="181" spans="3:3" x14ac:dyDescent="0.25">
      <c r="C181" s="24"/>
    </row>
    <row r="182" spans="3:3" x14ac:dyDescent="0.25">
      <c r="C182" s="24"/>
    </row>
    <row r="183" spans="3:3" x14ac:dyDescent="0.25">
      <c r="C183" s="24"/>
    </row>
    <row r="184" spans="3:3" x14ac:dyDescent="0.25">
      <c r="C184" s="24"/>
    </row>
    <row r="185" spans="3:3" x14ac:dyDescent="0.25">
      <c r="C185" s="24"/>
    </row>
    <row r="186" spans="3:3" x14ac:dyDescent="0.25">
      <c r="C186" s="24"/>
    </row>
    <row r="187" spans="3:3" x14ac:dyDescent="0.25">
      <c r="C187" s="24"/>
    </row>
    <row r="188" spans="3:3" x14ac:dyDescent="0.25">
      <c r="C188" s="24"/>
    </row>
    <row r="189" spans="3:3" x14ac:dyDescent="0.25">
      <c r="C189" s="24"/>
    </row>
    <row r="190" spans="3:3" x14ac:dyDescent="0.25">
      <c r="C190" s="24"/>
    </row>
    <row r="191" spans="3:3" x14ac:dyDescent="0.25">
      <c r="C191" s="24"/>
    </row>
    <row r="192" spans="3:3" x14ac:dyDescent="0.25">
      <c r="C192" s="31"/>
    </row>
    <row r="193" spans="3:3" x14ac:dyDescent="0.25">
      <c r="C193" s="24"/>
    </row>
    <row r="194" spans="3:3" x14ac:dyDescent="0.25">
      <c r="C194" s="24"/>
    </row>
    <row r="195" spans="3:3" x14ac:dyDescent="0.25">
      <c r="C195" s="24"/>
    </row>
    <row r="196" spans="3:3" x14ac:dyDescent="0.25">
      <c r="C196" s="24"/>
    </row>
    <row r="197" spans="3:3" x14ac:dyDescent="0.25">
      <c r="C197" s="24"/>
    </row>
    <row r="198" spans="3:3" x14ac:dyDescent="0.25">
      <c r="C198" s="24"/>
    </row>
    <row r="199" spans="3:3" x14ac:dyDescent="0.25">
      <c r="C199" s="24"/>
    </row>
    <row r="200" spans="3:3" x14ac:dyDescent="0.25">
      <c r="C200" s="24"/>
    </row>
    <row r="201" spans="3:3" x14ac:dyDescent="0.25">
      <c r="C201" s="24"/>
    </row>
    <row r="202" spans="3:3" x14ac:dyDescent="0.25">
      <c r="C202" s="24"/>
    </row>
    <row r="203" spans="3:3" x14ac:dyDescent="0.25">
      <c r="C203" s="24"/>
    </row>
    <row r="204" spans="3:3" x14ac:dyDescent="0.25">
      <c r="C204" s="24"/>
    </row>
    <row r="205" spans="3:3" x14ac:dyDescent="0.25">
      <c r="C205" s="24"/>
    </row>
    <row r="206" spans="3:3" x14ac:dyDescent="0.25">
      <c r="C206" s="24"/>
    </row>
    <row r="207" spans="3:3" x14ac:dyDescent="0.25">
      <c r="C207" s="31"/>
    </row>
    <row r="208" spans="3:3" x14ac:dyDescent="0.25">
      <c r="C208" s="24"/>
    </row>
    <row r="209" spans="3:3" x14ac:dyDescent="0.25">
      <c r="C209" s="24"/>
    </row>
    <row r="210" spans="3:3" x14ac:dyDescent="0.25">
      <c r="C210" s="24"/>
    </row>
    <row r="211" spans="3:3" x14ac:dyDescent="0.25">
      <c r="C211" s="24"/>
    </row>
    <row r="212" spans="3:3" x14ac:dyDescent="0.25">
      <c r="C212" s="24"/>
    </row>
    <row r="213" spans="3:3" x14ac:dyDescent="0.25">
      <c r="C213" s="24"/>
    </row>
    <row r="214" spans="3:3" x14ac:dyDescent="0.25">
      <c r="C214" s="24"/>
    </row>
    <row r="215" spans="3:3" x14ac:dyDescent="0.25">
      <c r="C215" s="24"/>
    </row>
    <row r="216" spans="3:3" x14ac:dyDescent="0.25">
      <c r="C216" s="24"/>
    </row>
    <row r="217" spans="3:3" x14ac:dyDescent="0.25">
      <c r="C217" s="24"/>
    </row>
    <row r="218" spans="3:3" x14ac:dyDescent="0.25">
      <c r="C218" s="24"/>
    </row>
    <row r="219" spans="3:3" x14ac:dyDescent="0.25">
      <c r="C219" s="24"/>
    </row>
    <row r="220" spans="3:3" x14ac:dyDescent="0.25">
      <c r="C220" s="24"/>
    </row>
    <row r="221" spans="3:3" x14ac:dyDescent="0.25">
      <c r="C221" s="24"/>
    </row>
    <row r="222" spans="3:3" x14ac:dyDescent="0.25">
      <c r="C222" s="31"/>
    </row>
    <row r="223" spans="3:3" x14ac:dyDescent="0.25">
      <c r="C223" s="24"/>
    </row>
    <row r="224" spans="3:3" x14ac:dyDescent="0.25">
      <c r="C224" s="24"/>
    </row>
    <row r="225" spans="3:3" x14ac:dyDescent="0.25">
      <c r="C225" s="24"/>
    </row>
    <row r="226" spans="3:3" x14ac:dyDescent="0.25">
      <c r="C226" s="24"/>
    </row>
    <row r="227" spans="3:3" x14ac:dyDescent="0.25">
      <c r="C227" s="24"/>
    </row>
    <row r="228" spans="3:3" x14ac:dyDescent="0.25">
      <c r="C228" s="24"/>
    </row>
    <row r="229" spans="3:3" x14ac:dyDescent="0.25">
      <c r="C229" s="24"/>
    </row>
    <row r="230" spans="3:3" x14ac:dyDescent="0.25">
      <c r="C230" s="24"/>
    </row>
    <row r="231" spans="3:3" x14ac:dyDescent="0.25">
      <c r="C231" s="24"/>
    </row>
    <row r="232" spans="3:3" x14ac:dyDescent="0.25">
      <c r="C232" s="24"/>
    </row>
    <row r="233" spans="3:3" x14ac:dyDescent="0.25">
      <c r="C233" s="24"/>
    </row>
    <row r="234" spans="3:3" x14ac:dyDescent="0.25">
      <c r="C234" s="24"/>
    </row>
    <row r="235" spans="3:3" x14ac:dyDescent="0.25">
      <c r="C235" s="24"/>
    </row>
    <row r="236" spans="3:3" x14ac:dyDescent="0.25">
      <c r="C236" s="24"/>
    </row>
    <row r="237" spans="3:3" x14ac:dyDescent="0.25">
      <c r="C237" s="31"/>
    </row>
    <row r="238" spans="3:3" x14ac:dyDescent="0.25">
      <c r="C238" s="24"/>
    </row>
    <row r="239" spans="3:3" x14ac:dyDescent="0.25">
      <c r="C239" s="24"/>
    </row>
    <row r="240" spans="3:3" x14ac:dyDescent="0.25">
      <c r="C240" s="24"/>
    </row>
    <row r="241" spans="3:3" x14ac:dyDescent="0.25">
      <c r="C241" s="24"/>
    </row>
    <row r="242" spans="3:3" x14ac:dyDescent="0.25">
      <c r="C242" s="24"/>
    </row>
    <row r="243" spans="3:3" x14ac:dyDescent="0.25">
      <c r="C243" s="24"/>
    </row>
    <row r="244" spans="3:3" x14ac:dyDescent="0.25">
      <c r="C244" s="24"/>
    </row>
    <row r="245" spans="3:3" x14ac:dyDescent="0.25">
      <c r="C245" s="24"/>
    </row>
    <row r="246" spans="3:3" x14ac:dyDescent="0.25">
      <c r="C246" s="24"/>
    </row>
    <row r="247" spans="3:3" x14ac:dyDescent="0.25">
      <c r="C247" s="24"/>
    </row>
    <row r="248" spans="3:3" x14ac:dyDescent="0.25">
      <c r="C248" s="24"/>
    </row>
    <row r="249" spans="3:3" x14ac:dyDescent="0.25">
      <c r="C249" s="24"/>
    </row>
    <row r="250" spans="3:3" x14ac:dyDescent="0.25">
      <c r="C250" s="24"/>
    </row>
    <row r="251" spans="3:3" x14ac:dyDescent="0.25">
      <c r="C251" s="24"/>
    </row>
    <row r="252" spans="3:3" x14ac:dyDescent="0.25">
      <c r="C252" s="31"/>
    </row>
    <row r="253" spans="3:3" x14ac:dyDescent="0.25">
      <c r="C253" s="24"/>
    </row>
    <row r="254" spans="3:3" x14ac:dyDescent="0.25">
      <c r="C254" s="24"/>
    </row>
    <row r="255" spans="3:3" x14ac:dyDescent="0.25">
      <c r="C255" s="24"/>
    </row>
    <row r="256" spans="3:3" x14ac:dyDescent="0.25">
      <c r="C256" s="24"/>
    </row>
    <row r="257" spans="3:3" x14ac:dyDescent="0.25">
      <c r="C257" s="24"/>
    </row>
    <row r="258" spans="3:3" x14ac:dyDescent="0.25">
      <c r="C258" s="24"/>
    </row>
    <row r="259" spans="3:3" x14ac:dyDescent="0.25">
      <c r="C259" s="24"/>
    </row>
    <row r="260" spans="3:3" x14ac:dyDescent="0.25">
      <c r="C260" s="24"/>
    </row>
    <row r="261" spans="3:3" x14ac:dyDescent="0.25">
      <c r="C261" s="24"/>
    </row>
    <row r="262" spans="3:3" x14ac:dyDescent="0.25">
      <c r="C262" s="24"/>
    </row>
    <row r="263" spans="3:3" x14ac:dyDescent="0.25">
      <c r="C263" s="24"/>
    </row>
    <row r="264" spans="3:3" x14ac:dyDescent="0.25">
      <c r="C264" s="24"/>
    </row>
    <row r="265" spans="3:3" x14ac:dyDescent="0.25">
      <c r="C265" s="24"/>
    </row>
    <row r="266" spans="3:3" x14ac:dyDescent="0.25">
      <c r="C266" s="24"/>
    </row>
    <row r="267" spans="3:3" x14ac:dyDescent="0.25">
      <c r="C267" s="31"/>
    </row>
    <row r="268" spans="3:3" x14ac:dyDescent="0.25">
      <c r="C268" s="24"/>
    </row>
    <row r="269" spans="3:3" x14ac:dyDescent="0.25">
      <c r="C269" s="24"/>
    </row>
    <row r="270" spans="3:3" x14ac:dyDescent="0.25">
      <c r="C270" s="24"/>
    </row>
    <row r="271" spans="3:3" x14ac:dyDescent="0.25">
      <c r="C271" s="24"/>
    </row>
    <row r="272" spans="3:3" x14ac:dyDescent="0.25">
      <c r="C272" s="24"/>
    </row>
    <row r="273" spans="3:3" x14ac:dyDescent="0.25">
      <c r="C273" s="24"/>
    </row>
    <row r="274" spans="3:3" x14ac:dyDescent="0.25">
      <c r="C274" s="24"/>
    </row>
    <row r="275" spans="3:3" x14ac:dyDescent="0.25">
      <c r="C275" s="24"/>
    </row>
    <row r="276" spans="3:3" x14ac:dyDescent="0.25">
      <c r="C276" s="24"/>
    </row>
    <row r="277" spans="3:3" x14ac:dyDescent="0.25">
      <c r="C277" s="24"/>
    </row>
    <row r="278" spans="3:3" x14ac:dyDescent="0.25">
      <c r="C278" s="24"/>
    </row>
    <row r="279" spans="3:3" x14ac:dyDescent="0.25">
      <c r="C279" s="24"/>
    </row>
    <row r="280" spans="3:3" x14ac:dyDescent="0.25">
      <c r="C280" s="24"/>
    </row>
    <row r="281" spans="3:3" x14ac:dyDescent="0.25">
      <c r="C281" s="24"/>
    </row>
    <row r="282" spans="3:3" x14ac:dyDescent="0.25">
      <c r="C282" s="31"/>
    </row>
    <row r="283" spans="3:3" x14ac:dyDescent="0.25">
      <c r="C283" s="24"/>
    </row>
    <row r="284" spans="3:3" x14ac:dyDescent="0.25">
      <c r="C284" s="24"/>
    </row>
    <row r="285" spans="3:3" x14ac:dyDescent="0.25">
      <c r="C285" s="24"/>
    </row>
    <row r="286" spans="3:3" x14ac:dyDescent="0.25">
      <c r="C286" s="24"/>
    </row>
    <row r="287" spans="3:3" x14ac:dyDescent="0.25">
      <c r="C287" s="24"/>
    </row>
    <row r="288" spans="3:3" x14ac:dyDescent="0.25">
      <c r="C288" s="24"/>
    </row>
    <row r="289" spans="3:3" x14ac:dyDescent="0.25">
      <c r="C289" s="24"/>
    </row>
    <row r="290" spans="3:3" x14ac:dyDescent="0.25">
      <c r="C290" s="24"/>
    </row>
    <row r="291" spans="3:3" x14ac:dyDescent="0.25">
      <c r="C291" s="24"/>
    </row>
    <row r="292" spans="3:3" x14ac:dyDescent="0.25">
      <c r="C292" s="24"/>
    </row>
    <row r="293" spans="3:3" x14ac:dyDescent="0.25">
      <c r="C293" s="24"/>
    </row>
    <row r="294" spans="3:3" x14ac:dyDescent="0.25">
      <c r="C294" s="24"/>
    </row>
    <row r="295" spans="3:3" x14ac:dyDescent="0.25">
      <c r="C295" s="24"/>
    </row>
    <row r="296" spans="3:3" x14ac:dyDescent="0.25">
      <c r="C296" s="24"/>
    </row>
    <row r="297" spans="3:3" x14ac:dyDescent="0.25">
      <c r="C297" s="31"/>
    </row>
    <row r="298" spans="3:3" x14ac:dyDescent="0.25">
      <c r="C298" s="24"/>
    </row>
    <row r="299" spans="3:3" x14ac:dyDescent="0.25">
      <c r="C299" s="24"/>
    </row>
    <row r="300" spans="3:3" x14ac:dyDescent="0.25">
      <c r="C300" s="24"/>
    </row>
    <row r="301" spans="3:3" x14ac:dyDescent="0.25">
      <c r="C301" s="24"/>
    </row>
    <row r="302" spans="3:3" x14ac:dyDescent="0.25">
      <c r="C302" s="24"/>
    </row>
    <row r="303" spans="3:3" x14ac:dyDescent="0.25">
      <c r="C303" s="24"/>
    </row>
    <row r="304" spans="3:3" x14ac:dyDescent="0.25">
      <c r="C304" s="24"/>
    </row>
    <row r="305" spans="3:3" x14ac:dyDescent="0.25">
      <c r="C305" s="24"/>
    </row>
    <row r="306" spans="3:3" x14ac:dyDescent="0.25">
      <c r="C306" s="24"/>
    </row>
    <row r="307" spans="3:3" x14ac:dyDescent="0.25">
      <c r="C307" s="24"/>
    </row>
    <row r="308" spans="3:3" x14ac:dyDescent="0.25">
      <c r="C308" s="24"/>
    </row>
    <row r="309" spans="3:3" x14ac:dyDescent="0.25">
      <c r="C309" s="24"/>
    </row>
    <row r="310" spans="3:3" x14ac:dyDescent="0.25">
      <c r="C310" s="24"/>
    </row>
    <row r="311" spans="3:3" x14ac:dyDescent="0.25">
      <c r="C311" s="24"/>
    </row>
    <row r="312" spans="3:3" x14ac:dyDescent="0.25">
      <c r="C312" s="31"/>
    </row>
    <row r="313" spans="3:3" x14ac:dyDescent="0.25">
      <c r="C313" s="24"/>
    </row>
    <row r="314" spans="3:3" x14ac:dyDescent="0.25">
      <c r="C314" s="24"/>
    </row>
    <row r="315" spans="3:3" x14ac:dyDescent="0.25">
      <c r="C315" s="24"/>
    </row>
    <row r="316" spans="3:3" x14ac:dyDescent="0.25">
      <c r="C316" s="24"/>
    </row>
    <row r="317" spans="3:3" x14ac:dyDescent="0.25">
      <c r="C317" s="24"/>
    </row>
    <row r="318" spans="3:3" x14ac:dyDescent="0.25">
      <c r="C318" s="24"/>
    </row>
    <row r="319" spans="3:3" x14ac:dyDescent="0.25">
      <c r="C319" s="24"/>
    </row>
    <row r="320" spans="3:3" x14ac:dyDescent="0.25">
      <c r="C320" s="24"/>
    </row>
    <row r="321" spans="3:3" x14ac:dyDescent="0.25">
      <c r="C321" s="24"/>
    </row>
    <row r="322" spans="3:3" x14ac:dyDescent="0.25">
      <c r="C322" s="24"/>
    </row>
    <row r="323" spans="3:3" x14ac:dyDescent="0.25">
      <c r="C323" s="24"/>
    </row>
    <row r="324" spans="3:3" x14ac:dyDescent="0.25">
      <c r="C324" s="24"/>
    </row>
    <row r="325" spans="3:3" x14ac:dyDescent="0.25">
      <c r="C325" s="24"/>
    </row>
    <row r="326" spans="3:3" x14ac:dyDescent="0.25">
      <c r="C326" s="24"/>
    </row>
    <row r="327" spans="3:3" x14ac:dyDescent="0.25">
      <c r="C327" s="31"/>
    </row>
    <row r="328" spans="3:3" x14ac:dyDescent="0.25">
      <c r="C328" s="24"/>
    </row>
    <row r="329" spans="3:3" x14ac:dyDescent="0.25">
      <c r="C329" s="24"/>
    </row>
    <row r="330" spans="3:3" x14ac:dyDescent="0.25">
      <c r="C330" s="24"/>
    </row>
    <row r="331" spans="3:3" x14ac:dyDescent="0.25">
      <c r="C331" s="24"/>
    </row>
    <row r="332" spans="3:3" x14ac:dyDescent="0.25">
      <c r="C332" s="24"/>
    </row>
    <row r="333" spans="3:3" x14ac:dyDescent="0.25">
      <c r="C333" s="24"/>
    </row>
    <row r="334" spans="3:3" x14ac:dyDescent="0.25">
      <c r="C334" s="24"/>
    </row>
    <row r="335" spans="3:3" x14ac:dyDescent="0.25">
      <c r="C335" s="24"/>
    </row>
    <row r="336" spans="3:3" x14ac:dyDescent="0.25">
      <c r="C336" s="24"/>
    </row>
    <row r="337" spans="3:3" x14ac:dyDescent="0.25">
      <c r="C337" s="24"/>
    </row>
    <row r="338" spans="3:3" x14ac:dyDescent="0.25">
      <c r="C338" s="24"/>
    </row>
    <row r="339" spans="3:3" x14ac:dyDescent="0.25">
      <c r="C339" s="24"/>
    </row>
    <row r="340" spans="3:3" x14ac:dyDescent="0.25">
      <c r="C340" s="24"/>
    </row>
    <row r="341" spans="3:3" x14ac:dyDescent="0.25">
      <c r="C341" s="24"/>
    </row>
    <row r="342" spans="3:3" x14ac:dyDescent="0.25">
      <c r="C342" s="31"/>
    </row>
    <row r="343" spans="3:3" x14ac:dyDescent="0.25">
      <c r="C343" s="24"/>
    </row>
    <row r="344" spans="3:3" x14ac:dyDescent="0.25">
      <c r="C344" s="24"/>
    </row>
    <row r="345" spans="3:3" x14ac:dyDescent="0.25">
      <c r="C345" s="24"/>
    </row>
    <row r="346" spans="3:3" x14ac:dyDescent="0.25">
      <c r="C346" s="24"/>
    </row>
    <row r="347" spans="3:3" x14ac:dyDescent="0.25">
      <c r="C347" s="24"/>
    </row>
    <row r="348" spans="3:3" x14ac:dyDescent="0.25">
      <c r="C348" s="24"/>
    </row>
    <row r="349" spans="3:3" x14ac:dyDescent="0.25">
      <c r="C349" s="24"/>
    </row>
    <row r="350" spans="3:3" x14ac:dyDescent="0.25">
      <c r="C350" s="24"/>
    </row>
    <row r="351" spans="3:3" x14ac:dyDescent="0.25">
      <c r="C351" s="24"/>
    </row>
    <row r="352" spans="3:3" x14ac:dyDescent="0.25">
      <c r="C352" s="24"/>
    </row>
    <row r="353" spans="3:3" x14ac:dyDescent="0.25">
      <c r="C353" s="24"/>
    </row>
    <row r="354" spans="3:3" x14ac:dyDescent="0.25">
      <c r="C354" s="24"/>
    </row>
    <row r="355" spans="3:3" x14ac:dyDescent="0.25">
      <c r="C355" s="24"/>
    </row>
    <row r="356" spans="3:3" x14ac:dyDescent="0.25">
      <c r="C356" s="24"/>
    </row>
    <row r="357" spans="3:3" x14ac:dyDescent="0.25">
      <c r="C357" s="31"/>
    </row>
    <row r="358" spans="3:3" x14ac:dyDescent="0.25">
      <c r="C358" s="24"/>
    </row>
    <row r="359" spans="3:3" x14ac:dyDescent="0.25">
      <c r="C359" s="24"/>
    </row>
    <row r="360" spans="3:3" x14ac:dyDescent="0.25">
      <c r="C360" s="24"/>
    </row>
    <row r="361" spans="3:3" x14ac:dyDescent="0.25">
      <c r="C361" s="24"/>
    </row>
    <row r="362" spans="3:3" x14ac:dyDescent="0.25">
      <c r="C362" s="24"/>
    </row>
    <row r="363" spans="3:3" x14ac:dyDescent="0.25">
      <c r="C363" s="24"/>
    </row>
    <row r="364" spans="3:3" x14ac:dyDescent="0.25">
      <c r="C364" s="24"/>
    </row>
    <row r="365" spans="3:3" x14ac:dyDescent="0.25">
      <c r="C365" s="24"/>
    </row>
    <row r="366" spans="3:3" x14ac:dyDescent="0.25">
      <c r="C366" s="24"/>
    </row>
    <row r="367" spans="3:3" x14ac:dyDescent="0.25">
      <c r="C367" s="24"/>
    </row>
    <row r="368" spans="3:3" x14ac:dyDescent="0.25">
      <c r="C368" s="24"/>
    </row>
    <row r="369" spans="3:3" x14ac:dyDescent="0.25">
      <c r="C369" s="24"/>
    </row>
    <row r="370" spans="3:3" x14ac:dyDescent="0.25">
      <c r="C370" s="24"/>
    </row>
    <row r="371" spans="3:3" x14ac:dyDescent="0.25">
      <c r="C371" s="24"/>
    </row>
    <row r="372" spans="3:3" x14ac:dyDescent="0.25">
      <c r="C372" s="31"/>
    </row>
  </sheetData>
  <pageMargins left="0.7" right="0.7" top="0.75" bottom="0.75" header="0.3" footer="0.3"/>
  <pageSetup paperSize="9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O52"/>
  <sheetViews>
    <sheetView tabSelected="1" workbookViewId="0"/>
  </sheetViews>
  <sheetFormatPr defaultColWidth="8.85546875" defaultRowHeight="15" x14ac:dyDescent="0.25"/>
  <cols>
    <col min="1" max="1" width="45" bestFit="1" customWidth="1"/>
    <col min="4" max="4" width="46.42578125" bestFit="1" customWidth="1"/>
    <col min="5" max="5" width="12" bestFit="1" customWidth="1"/>
    <col min="6" max="8" width="15.7109375" bestFit="1" customWidth="1"/>
    <col min="11" max="11" width="16.42578125" bestFit="1" customWidth="1"/>
    <col min="12" max="12" width="19.42578125" bestFit="1" customWidth="1"/>
    <col min="13" max="13" width="24.85546875" bestFit="1" customWidth="1"/>
    <col min="14" max="14" width="46.42578125" bestFit="1" customWidth="1"/>
    <col min="15" max="15" width="15.140625" bestFit="1" customWidth="1"/>
  </cols>
  <sheetData>
    <row r="1" spans="1:15" ht="15.75" thickBot="1" x14ac:dyDescent="0.3">
      <c r="A1" s="22" t="s">
        <v>10</v>
      </c>
      <c r="B1" s="3"/>
      <c r="D1" s="22" t="s">
        <v>11</v>
      </c>
      <c r="E1" s="3" t="s">
        <v>36</v>
      </c>
      <c r="F1" t="s">
        <v>37</v>
      </c>
      <c r="G1" t="s">
        <v>38</v>
      </c>
      <c r="H1" t="s">
        <v>39</v>
      </c>
    </row>
    <row r="2" spans="1:15" ht="15.75" thickBot="1" x14ac:dyDescent="0.3">
      <c r="A2" s="3"/>
      <c r="B2" s="3"/>
      <c r="D2" s="3" t="s">
        <v>14</v>
      </c>
      <c r="E2" s="3">
        <f>'24h'!E34</f>
        <v>750</v>
      </c>
      <c r="F2" s="3">
        <f>'12h'!E34</f>
        <v>750</v>
      </c>
      <c r="G2" s="26">
        <f>'8h'!E34</f>
        <v>750</v>
      </c>
      <c r="H2" s="26">
        <f>'4h'!E34</f>
        <v>750</v>
      </c>
      <c r="K2" s="46" t="s">
        <v>52</v>
      </c>
      <c r="L2" s="47" t="s">
        <v>43</v>
      </c>
      <c r="M2" s="62" t="s">
        <v>34</v>
      </c>
      <c r="N2" s="62" t="s">
        <v>44</v>
      </c>
      <c r="O2" s="48" t="s">
        <v>45</v>
      </c>
    </row>
    <row r="3" spans="1:15" x14ac:dyDescent="0.25">
      <c r="A3" s="3" t="s">
        <v>16</v>
      </c>
      <c r="B3" s="65">
        <f>'Input B0'!B3</f>
        <v>10</v>
      </c>
      <c r="D3" s="3" t="s">
        <v>17</v>
      </c>
      <c r="E3" s="3">
        <f>'24h'!E35</f>
        <v>2143.5984375000003</v>
      </c>
      <c r="F3" s="26">
        <f>'12h'!E35</f>
        <v>1905.7593749999999</v>
      </c>
      <c r="G3" s="26">
        <f>'8h'!E35</f>
        <v>1744.5796874999999</v>
      </c>
      <c r="H3" s="26">
        <f>'4h'!E35</f>
        <v>1534.0406249999999</v>
      </c>
      <c r="K3" s="45">
        <v>4</v>
      </c>
      <c r="L3" s="52">
        <f>H10</f>
        <v>108878.75859374995</v>
      </c>
      <c r="M3" s="53">
        <f>H13</f>
        <v>31.858125786173471</v>
      </c>
      <c r="N3" s="54">
        <f>H9</f>
        <v>12.1875</v>
      </c>
      <c r="O3" s="55">
        <f>H16</f>
        <v>34.340659340659343</v>
      </c>
    </row>
    <row r="4" spans="1:15" x14ac:dyDescent="0.25">
      <c r="A4" s="3" t="s">
        <v>20</v>
      </c>
      <c r="B4" s="66">
        <f>'24h'!B36</f>
        <v>5</v>
      </c>
      <c r="D4" s="3" t="s">
        <v>21</v>
      </c>
      <c r="E4" s="3">
        <f>'24h'!E36</f>
        <v>5356.4015625000002</v>
      </c>
      <c r="F4" s="26">
        <f>'12h'!E36</f>
        <v>5594.2406249999995</v>
      </c>
      <c r="G4" s="26">
        <f>'8h'!E36</f>
        <v>5755.4203125000004</v>
      </c>
      <c r="H4" s="26">
        <f>'4h'!E36</f>
        <v>5965.9593750000004</v>
      </c>
      <c r="K4" s="45">
        <v>8</v>
      </c>
      <c r="L4" s="52">
        <f>G10</f>
        <v>105036.42070312495</v>
      </c>
      <c r="M4" s="53">
        <f>G13</f>
        <v>21.451911048268428</v>
      </c>
      <c r="N4" s="54">
        <f>G9</f>
        <v>6.09375</v>
      </c>
      <c r="O4" s="55">
        <f>G16</f>
        <v>17.170329670329672</v>
      </c>
    </row>
    <row r="5" spans="1:15" x14ac:dyDescent="0.25">
      <c r="A5" s="3" t="s">
        <v>24</v>
      </c>
      <c r="B5" s="66">
        <f>'24h'!B37</f>
        <v>325</v>
      </c>
      <c r="D5" s="3" t="s">
        <v>25</v>
      </c>
      <c r="E5" s="3">
        <f>'24h'!E37</f>
        <v>1955086.5703125</v>
      </c>
      <c r="F5" s="26">
        <f>'12h'!E37</f>
        <v>2041897.8281249998</v>
      </c>
      <c r="G5" s="26">
        <f>'8h'!E37</f>
        <v>2100728.4140625</v>
      </c>
      <c r="H5" s="26">
        <f>'4h'!E37</f>
        <v>2177575.171875</v>
      </c>
      <c r="K5" s="56">
        <v>12</v>
      </c>
      <c r="L5" s="52">
        <f>F10</f>
        <v>102094.89140624995</v>
      </c>
      <c r="M5" s="53">
        <f>F13</f>
        <v>15.728240698456034</v>
      </c>
      <c r="N5" s="54">
        <f>F9</f>
        <v>4.0625</v>
      </c>
      <c r="O5" s="55">
        <f>F16</f>
        <v>11.446886446886447</v>
      </c>
    </row>
    <row r="6" spans="1:15" ht="15.75" thickBot="1" x14ac:dyDescent="0.3">
      <c r="A6" s="3" t="s">
        <v>27</v>
      </c>
      <c r="B6" s="66">
        <f>'24h'!B38</f>
        <v>150</v>
      </c>
      <c r="D6" s="3" t="s">
        <v>28</v>
      </c>
      <c r="E6" s="26">
        <f>'24h'!E38</f>
        <v>97754.328515625006</v>
      </c>
      <c r="F6" s="26">
        <f>'12h'!E38</f>
        <v>102094.89140625</v>
      </c>
      <c r="G6" s="26">
        <f>'8h'!E38</f>
        <v>105036.42070312501</v>
      </c>
      <c r="H6" s="26">
        <f>'4h'!E38</f>
        <v>108878.75859375001</v>
      </c>
      <c r="K6" s="57">
        <v>24</v>
      </c>
      <c r="L6" s="58">
        <f>E10</f>
        <v>97754.32851562486</v>
      </c>
      <c r="M6" s="59">
        <f>E13</f>
        <v>8.5743350023406109</v>
      </c>
      <c r="N6" s="60">
        <f>E9</f>
        <v>2.03125</v>
      </c>
      <c r="O6" s="61">
        <f>E16</f>
        <v>5.7234432234432235</v>
      </c>
    </row>
    <row r="7" spans="1:15" x14ac:dyDescent="0.25">
      <c r="A7" s="3" t="s">
        <v>33</v>
      </c>
      <c r="B7" s="66">
        <f>'24h'!B39</f>
        <v>1</v>
      </c>
      <c r="D7" s="3" t="s">
        <v>42</v>
      </c>
      <c r="E7" s="26">
        <f>'24h'!E39</f>
        <v>10630335.632994935</v>
      </c>
      <c r="F7" s="26">
        <f>'12h'!E39</f>
        <v>22204703.945956387</v>
      </c>
      <c r="G7" s="26">
        <f>'8h'!E39</f>
        <v>34266689.446417846</v>
      </c>
      <c r="H7" s="26">
        <f>'4h'!E39</f>
        <v>71040398.807735234</v>
      </c>
    </row>
    <row r="8" spans="1:15" x14ac:dyDescent="0.25">
      <c r="A8" s="3" t="s">
        <v>30</v>
      </c>
      <c r="B8" s="66">
        <f>'24h'!B40</f>
        <v>65</v>
      </c>
      <c r="D8" s="3" t="s">
        <v>31</v>
      </c>
      <c r="E8" s="25">
        <f>'24h'!E40</f>
        <v>5.7234432234432235</v>
      </c>
      <c r="F8" s="25">
        <f>'12h'!E40</f>
        <v>11.446886446886447</v>
      </c>
      <c r="G8" s="25">
        <f>'8h'!E40</f>
        <v>17.170329670329672</v>
      </c>
      <c r="H8" s="25">
        <f>'4h'!E40</f>
        <v>34.340659340659343</v>
      </c>
    </row>
    <row r="9" spans="1:15" ht="15.75" thickBot="1" x14ac:dyDescent="0.3">
      <c r="A9" s="3" t="s">
        <v>32</v>
      </c>
      <c r="B9" s="67">
        <f>'24h'!B41</f>
        <v>50000</v>
      </c>
      <c r="D9" s="3" t="s">
        <v>44</v>
      </c>
      <c r="E9" s="25">
        <f>'24h'!E41</f>
        <v>2.03125</v>
      </c>
      <c r="F9" s="25">
        <f>'12h'!E41</f>
        <v>4.0625</v>
      </c>
      <c r="G9" s="25">
        <f>'8h'!E41</f>
        <v>6.09375</v>
      </c>
      <c r="H9" s="25">
        <f>'4h'!E41</f>
        <v>12.1875</v>
      </c>
    </row>
    <row r="10" spans="1:15" x14ac:dyDescent="0.25">
      <c r="D10" s="3" t="s">
        <v>41</v>
      </c>
      <c r="E10" s="63">
        <f>'24h'!E42</f>
        <v>97754.32851562486</v>
      </c>
      <c r="F10" s="63">
        <f>'12h'!E42</f>
        <v>102094.89140624995</v>
      </c>
      <c r="G10" s="63">
        <f>'8h'!E42</f>
        <v>105036.42070312495</v>
      </c>
      <c r="H10" s="63">
        <f>'4h'!E42</f>
        <v>108878.75859374995</v>
      </c>
    </row>
    <row r="12" spans="1:15" x14ac:dyDescent="0.25">
      <c r="D12" s="22" t="s">
        <v>12</v>
      </c>
    </row>
    <row r="13" spans="1:15" x14ac:dyDescent="0.25">
      <c r="D13" s="3" t="s">
        <v>59</v>
      </c>
      <c r="E13" s="25">
        <f>'24h'!H34</f>
        <v>8.5743350023406109</v>
      </c>
      <c r="F13" s="25">
        <f>'12h'!H34</f>
        <v>15.728240698456034</v>
      </c>
      <c r="G13" s="25">
        <f>'8h'!H34</f>
        <v>21.451911048268428</v>
      </c>
      <c r="H13" s="25">
        <f>'4h'!H34</f>
        <v>31.858125786173471</v>
      </c>
    </row>
    <row r="14" spans="1:15" x14ac:dyDescent="0.25">
      <c r="D14" s="3" t="s">
        <v>18</v>
      </c>
      <c r="E14" s="3">
        <f>'24h'!H35</f>
        <v>0.05</v>
      </c>
      <c r="F14" s="3">
        <f>'12h'!H35</f>
        <v>0.05</v>
      </c>
      <c r="G14" s="3">
        <f>'8h'!H35</f>
        <v>0.05</v>
      </c>
      <c r="H14" s="3">
        <f>'4h'!H35</f>
        <v>0.05</v>
      </c>
    </row>
    <row r="15" spans="1:15" x14ac:dyDescent="0.25">
      <c r="D15" s="3" t="s">
        <v>40</v>
      </c>
      <c r="E15" s="26">
        <f>'24h'!H36</f>
        <v>1759577.91328125</v>
      </c>
      <c r="F15" s="26">
        <f>'12h'!H36</f>
        <v>1837708.0453124999</v>
      </c>
      <c r="G15" s="26">
        <f>'8h'!H36</f>
        <v>1890655.5726562501</v>
      </c>
      <c r="H15" s="26">
        <f>'4h'!H36</f>
        <v>1959817.6546875001</v>
      </c>
    </row>
    <row r="16" spans="1:15" x14ac:dyDescent="0.25">
      <c r="D16" s="3" t="s">
        <v>26</v>
      </c>
      <c r="E16" s="25">
        <f>'24h'!H37</f>
        <v>5.7234432234432235</v>
      </c>
      <c r="F16" s="25">
        <f>'12h'!H37</f>
        <v>11.446886446886447</v>
      </c>
      <c r="G16" s="25">
        <f>'8h'!H37</f>
        <v>17.170329670329672</v>
      </c>
      <c r="H16" s="25">
        <f>'4h'!H37</f>
        <v>34.340659340659343</v>
      </c>
    </row>
    <row r="37" spans="4:8" x14ac:dyDescent="0.25">
      <c r="D37" s="22" t="str">
        <f t="shared" ref="D37:H44" si="0">D1</f>
        <v>Outputs</v>
      </c>
      <c r="E37" s="3" t="str">
        <f t="shared" si="0"/>
        <v>24h</v>
      </c>
      <c r="F37" t="str">
        <f t="shared" si="0"/>
        <v>12h</v>
      </c>
      <c r="G37" t="str">
        <f t="shared" si="0"/>
        <v>8h</v>
      </c>
      <c r="H37" t="str">
        <f t="shared" si="0"/>
        <v>4h</v>
      </c>
    </row>
    <row r="38" spans="4:8" x14ac:dyDescent="0.25">
      <c r="D38" s="3" t="str">
        <f t="shared" si="0"/>
        <v>Hydrogen required per day (kg)</v>
      </c>
      <c r="E38" s="3">
        <f t="shared" si="0"/>
        <v>750</v>
      </c>
      <c r="F38" s="3">
        <f t="shared" si="0"/>
        <v>750</v>
      </c>
      <c r="G38" s="26">
        <f t="shared" si="0"/>
        <v>750</v>
      </c>
      <c r="H38" s="26">
        <f t="shared" si="0"/>
        <v>750</v>
      </c>
    </row>
    <row r="39" spans="4:8" x14ac:dyDescent="0.25">
      <c r="D39" s="3" t="str">
        <f t="shared" si="0"/>
        <v>Cost to generate per day (£)</v>
      </c>
      <c r="E39" s="3">
        <f t="shared" si="0"/>
        <v>2143.5984375000003</v>
      </c>
      <c r="F39" s="26">
        <f t="shared" si="0"/>
        <v>1905.7593749999999</v>
      </c>
      <c r="G39" s="26">
        <f t="shared" si="0"/>
        <v>1744.5796874999999</v>
      </c>
      <c r="H39" s="26">
        <f t="shared" si="0"/>
        <v>1534.0406249999999</v>
      </c>
    </row>
    <row r="40" spans="4:8" x14ac:dyDescent="0.25">
      <c r="D40" s="3" t="str">
        <f>D9</f>
        <v>Energy consumption to generate hydrogen (MW)</v>
      </c>
      <c r="E40" s="25">
        <f>E9</f>
        <v>2.03125</v>
      </c>
      <c r="F40" s="25">
        <f>F9</f>
        <v>4.0625</v>
      </c>
      <c r="G40" s="25">
        <f>G9</f>
        <v>6.09375</v>
      </c>
      <c r="H40" s="25">
        <f>H9</f>
        <v>12.1875</v>
      </c>
    </row>
    <row r="41" spans="4:8" x14ac:dyDescent="0.25">
      <c r="D41" s="3" t="str">
        <f>D6</f>
        <v>Maintenance and other annual outgoings (£)</v>
      </c>
      <c r="E41" s="26">
        <f>E6</f>
        <v>97754.328515625006</v>
      </c>
      <c r="F41" s="26">
        <f>F6</f>
        <v>102094.89140625</v>
      </c>
      <c r="G41" s="26">
        <f>G6</f>
        <v>105036.42070312501</v>
      </c>
      <c r="H41" s="26">
        <f>H6</f>
        <v>108878.75859375001</v>
      </c>
    </row>
    <row r="42" spans="4:8" x14ac:dyDescent="0.25">
      <c r="D42" s="3" t="str">
        <f>D15</f>
        <v>Annual repayment (£)</v>
      </c>
      <c r="E42" s="26">
        <f>E15</f>
        <v>1759577.91328125</v>
      </c>
      <c r="F42" s="26">
        <f>F15</f>
        <v>1837708.0453124999</v>
      </c>
      <c r="G42" s="26">
        <f>G15</f>
        <v>1890655.5726562501</v>
      </c>
      <c r="H42" s="26">
        <f>H15</f>
        <v>1959817.6546875001</v>
      </c>
    </row>
    <row r="43" spans="4:8" x14ac:dyDescent="0.25">
      <c r="D43" s="3" t="str">
        <f>D10</f>
        <v>Annual NET PROFIT (£)</v>
      </c>
      <c r="E43" s="26">
        <f>E10</f>
        <v>97754.32851562486</v>
      </c>
      <c r="F43" s="26">
        <f>F10</f>
        <v>102094.89140624995</v>
      </c>
      <c r="G43" s="26">
        <f>G10</f>
        <v>105036.42070312495</v>
      </c>
      <c r="H43" s="26">
        <f>H10</f>
        <v>108878.75859374995</v>
      </c>
    </row>
    <row r="44" spans="4:8" x14ac:dyDescent="0.25">
      <c r="D44" s="3" t="str">
        <f t="shared" si="0"/>
        <v xml:space="preserve">Lifespan (years) </v>
      </c>
      <c r="E44" s="25">
        <f t="shared" si="0"/>
        <v>5.7234432234432235</v>
      </c>
      <c r="F44" s="25">
        <f t="shared" si="0"/>
        <v>11.446886446886447</v>
      </c>
      <c r="G44" s="25">
        <f t="shared" si="0"/>
        <v>17.170329670329672</v>
      </c>
      <c r="H44" s="25">
        <f t="shared" si="0"/>
        <v>34.340659340659343</v>
      </c>
    </row>
    <row r="45" spans="4:8" x14ac:dyDescent="0.25">
      <c r="D45" s="3" t="str">
        <f>D13</f>
        <v>Capital loan (M£)</v>
      </c>
      <c r="E45" s="25">
        <f>E13</f>
        <v>8.5743350023406109</v>
      </c>
      <c r="F45" s="25">
        <f>F13</f>
        <v>15.728240698456034</v>
      </c>
      <c r="G45" s="25">
        <f>G13</f>
        <v>21.451911048268428</v>
      </c>
      <c r="H45" s="25">
        <f>H13</f>
        <v>31.858125786173471</v>
      </c>
    </row>
    <row r="48" spans="4:8" x14ac:dyDescent="0.25">
      <c r="D48" s="22"/>
    </row>
    <row r="50" spans="4:8" x14ac:dyDescent="0.25">
      <c r="D50" s="3"/>
      <c r="E50" s="3"/>
      <c r="F50" s="3"/>
      <c r="G50" s="3"/>
      <c r="H50" s="3"/>
    </row>
    <row r="52" spans="4:8" x14ac:dyDescent="0.25">
      <c r="D52" s="3"/>
      <c r="E52" s="25"/>
      <c r="F52" s="25"/>
      <c r="G52" s="25"/>
      <c r="H52" s="25"/>
    </row>
  </sheetData>
  <pageMargins left="0.7" right="0.7" top="0.75" bottom="0.75" header="0.3" footer="0.3"/>
  <pageSetup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4"/>
  <sheetViews>
    <sheetView topLeftCell="A2" workbookViewId="0">
      <selection activeCell="J23" sqref="J23"/>
    </sheetView>
  </sheetViews>
  <sheetFormatPr defaultColWidth="8.85546875" defaultRowHeight="15" x14ac:dyDescent="0.25"/>
  <cols>
    <col min="1" max="1" width="45" bestFit="1" customWidth="1"/>
    <col min="2" max="2" width="11.28515625" bestFit="1" customWidth="1"/>
    <col min="3" max="3" width="24.42578125" bestFit="1" customWidth="1"/>
    <col min="4" max="4" width="45.140625" bestFit="1" customWidth="1"/>
    <col min="5" max="5" width="34.140625" bestFit="1" customWidth="1"/>
    <col min="6" max="6" width="18" bestFit="1" customWidth="1"/>
    <col min="7" max="7" width="25" bestFit="1" customWidth="1"/>
    <col min="8" max="8" width="12" bestFit="1" customWidth="1"/>
    <col min="9" max="9" width="19" bestFit="1" customWidth="1"/>
    <col min="10" max="10" width="22" bestFit="1" customWidth="1"/>
  </cols>
  <sheetData>
    <row r="1" spans="1:10" x14ac:dyDescent="0.25">
      <c r="A1" s="3"/>
      <c r="B1" s="3"/>
      <c r="C1" s="3"/>
      <c r="D1" s="3"/>
      <c r="E1" s="3"/>
      <c r="F1" s="3"/>
      <c r="G1" s="3"/>
      <c r="H1" s="3"/>
      <c r="I1" s="3"/>
      <c r="J1" s="3"/>
    </row>
    <row r="2" spans="1:10" ht="15.75" thickBot="1" x14ac:dyDescent="0.3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.75" thickBot="1" x14ac:dyDescent="0.3">
      <c r="A3" s="3"/>
      <c r="B3" s="2" t="s">
        <v>0</v>
      </c>
      <c r="C3" s="3"/>
      <c r="D3" s="3"/>
      <c r="E3" s="4"/>
      <c r="F3" s="3"/>
      <c r="G3" s="3"/>
      <c r="H3" s="3"/>
      <c r="I3" s="3"/>
      <c r="J3" s="3"/>
    </row>
    <row r="4" spans="1:10" ht="15.75" thickBot="1" x14ac:dyDescent="0.3">
      <c r="A4" s="3"/>
      <c r="B4" s="5" t="s">
        <v>1</v>
      </c>
      <c r="C4" s="6" t="s">
        <v>2</v>
      </c>
      <c r="D4" s="7" t="s">
        <v>3</v>
      </c>
      <c r="E4" s="8" t="s">
        <v>4</v>
      </c>
      <c r="F4" s="8" t="s">
        <v>5</v>
      </c>
      <c r="G4" s="8" t="s">
        <v>6</v>
      </c>
      <c r="H4" s="8" t="s">
        <v>7</v>
      </c>
      <c r="I4" s="8" t="s">
        <v>8</v>
      </c>
      <c r="J4" s="9" t="s">
        <v>9</v>
      </c>
    </row>
    <row r="5" spans="1:10" ht="15.75" x14ac:dyDescent="0.25">
      <c r="A5" s="3"/>
      <c r="B5" s="10">
        <v>0</v>
      </c>
      <c r="C5" s="39">
        <f>'Input B0'!C15</f>
        <v>4.2860000000000002E-2</v>
      </c>
      <c r="D5" s="11">
        <v>0</v>
      </c>
      <c r="E5" s="3">
        <f>E$34/24</f>
        <v>31.25</v>
      </c>
      <c r="F5" s="3">
        <f t="shared" ref="F5:F28" si="0">D5*B$36</f>
        <v>0</v>
      </c>
      <c r="G5" s="3">
        <f>(G28+E28)-F5</f>
        <v>31.25</v>
      </c>
      <c r="H5" s="3">
        <f t="shared" ref="H5:H28" si="1">F5*B$35</f>
        <v>0</v>
      </c>
      <c r="I5" s="3">
        <f t="shared" ref="I5:I28" si="2">C5*E5*B$40</f>
        <v>87.059375000000003</v>
      </c>
      <c r="J5" s="12">
        <f t="shared" ref="J5:J28" si="3">H5-I5</f>
        <v>-87.059375000000003</v>
      </c>
    </row>
    <row r="6" spans="1:10" ht="15.75" x14ac:dyDescent="0.25">
      <c r="A6" s="3"/>
      <c r="B6" s="13">
        <v>4.1666666666666699E-2</v>
      </c>
      <c r="C6" s="39">
        <f>'Input B0'!C16</f>
        <v>4.2479999999999997E-2</v>
      </c>
      <c r="D6" s="11">
        <v>0</v>
      </c>
      <c r="E6" s="3">
        <f t="shared" ref="E6:E28" si="4">E$34/24</f>
        <v>31.25</v>
      </c>
      <c r="F6" s="3">
        <f t="shared" si="0"/>
        <v>0</v>
      </c>
      <c r="G6" s="3">
        <f t="shared" ref="G6:G27" si="5">(G5+E5)-F6</f>
        <v>62.5</v>
      </c>
      <c r="H6" s="3">
        <f t="shared" si="1"/>
        <v>0</v>
      </c>
      <c r="I6" s="3">
        <f t="shared" si="2"/>
        <v>86.287499999999994</v>
      </c>
      <c r="J6" s="12">
        <f t="shared" si="3"/>
        <v>-86.287499999999994</v>
      </c>
    </row>
    <row r="7" spans="1:10" ht="15.75" x14ac:dyDescent="0.25">
      <c r="A7" s="3"/>
      <c r="B7" s="13">
        <v>8.3333333333333301E-2</v>
      </c>
      <c r="C7" s="39">
        <f>'Input B0'!C17</f>
        <v>3.8509999999999996E-2</v>
      </c>
      <c r="D7" s="11">
        <v>0</v>
      </c>
      <c r="E7" s="3">
        <f t="shared" si="4"/>
        <v>31.25</v>
      </c>
      <c r="F7" s="3">
        <f t="shared" si="0"/>
        <v>0</v>
      </c>
      <c r="G7" s="3">
        <f t="shared" si="5"/>
        <v>93.75</v>
      </c>
      <c r="H7" s="3">
        <f t="shared" si="1"/>
        <v>0</v>
      </c>
      <c r="I7" s="3">
        <f t="shared" si="2"/>
        <v>78.223437500000003</v>
      </c>
      <c r="J7" s="12">
        <f t="shared" si="3"/>
        <v>-78.223437500000003</v>
      </c>
    </row>
    <row r="8" spans="1:10" ht="15.75" x14ac:dyDescent="0.25">
      <c r="A8" s="3"/>
      <c r="B8" s="13">
        <v>0.125</v>
      </c>
      <c r="C8" s="39">
        <f>'Input B0'!C18</f>
        <v>3.2890000000000003E-2</v>
      </c>
      <c r="D8" s="11">
        <v>0</v>
      </c>
      <c r="E8" s="3">
        <f t="shared" si="4"/>
        <v>31.25</v>
      </c>
      <c r="F8" s="3">
        <f t="shared" si="0"/>
        <v>0</v>
      </c>
      <c r="G8" s="3">
        <f t="shared" si="5"/>
        <v>125</v>
      </c>
      <c r="H8" s="3">
        <f t="shared" si="1"/>
        <v>0</v>
      </c>
      <c r="I8" s="3">
        <f t="shared" si="2"/>
        <v>66.807812499999997</v>
      </c>
      <c r="J8" s="12">
        <f t="shared" si="3"/>
        <v>-66.807812499999997</v>
      </c>
    </row>
    <row r="9" spans="1:10" ht="15.75" x14ac:dyDescent="0.25">
      <c r="A9" s="3"/>
      <c r="B9" s="13">
        <v>0.16666666666666699</v>
      </c>
      <c r="C9" s="39">
        <f>'Input B0'!C19</f>
        <v>2.7890000000000002E-2</v>
      </c>
      <c r="D9" s="11">
        <v>0</v>
      </c>
      <c r="E9" s="3">
        <f t="shared" si="4"/>
        <v>31.25</v>
      </c>
      <c r="F9" s="3">
        <f t="shared" si="0"/>
        <v>0</v>
      </c>
      <c r="G9" s="3">
        <f t="shared" si="5"/>
        <v>156.25</v>
      </c>
      <c r="H9" s="3">
        <f t="shared" si="1"/>
        <v>0</v>
      </c>
      <c r="I9" s="3">
        <f t="shared" si="2"/>
        <v>56.651562500000004</v>
      </c>
      <c r="J9" s="12">
        <f t="shared" si="3"/>
        <v>-56.651562500000004</v>
      </c>
    </row>
    <row r="10" spans="1:10" ht="15.75" x14ac:dyDescent="0.25">
      <c r="A10" s="3"/>
      <c r="B10" s="13">
        <v>0.20833333333333301</v>
      </c>
      <c r="C10" s="39">
        <f>'Input B0'!C20</f>
        <v>2.8660000000000001E-2</v>
      </c>
      <c r="D10" s="11">
        <v>0</v>
      </c>
      <c r="E10" s="3">
        <f t="shared" si="4"/>
        <v>31.25</v>
      </c>
      <c r="F10" s="3">
        <f t="shared" si="0"/>
        <v>0</v>
      </c>
      <c r="G10" s="3">
        <f t="shared" si="5"/>
        <v>187.5</v>
      </c>
      <c r="H10" s="3">
        <f t="shared" si="1"/>
        <v>0</v>
      </c>
      <c r="I10" s="3">
        <f t="shared" si="2"/>
        <v>58.215625000000003</v>
      </c>
      <c r="J10" s="12">
        <f t="shared" si="3"/>
        <v>-58.215625000000003</v>
      </c>
    </row>
    <row r="11" spans="1:10" ht="15.75" x14ac:dyDescent="0.25">
      <c r="A11" s="3"/>
      <c r="B11" s="13">
        <v>0.25</v>
      </c>
      <c r="C11" s="39">
        <f>'Input B0'!C21</f>
        <v>3.6429999999999997E-2</v>
      </c>
      <c r="D11" s="11">
        <v>0</v>
      </c>
      <c r="E11" s="3">
        <f t="shared" si="4"/>
        <v>31.25</v>
      </c>
      <c r="F11" s="3">
        <f t="shared" si="0"/>
        <v>0</v>
      </c>
      <c r="G11" s="3">
        <f t="shared" si="5"/>
        <v>218.75</v>
      </c>
      <c r="H11" s="3">
        <f t="shared" si="1"/>
        <v>0</v>
      </c>
      <c r="I11" s="3">
        <f t="shared" si="2"/>
        <v>73.998437499999994</v>
      </c>
      <c r="J11" s="12">
        <f t="shared" si="3"/>
        <v>-73.998437499999994</v>
      </c>
    </row>
    <row r="12" spans="1:10" ht="15.75" x14ac:dyDescent="0.25">
      <c r="A12" s="3"/>
      <c r="B12" s="14">
        <v>0.29166666666666702</v>
      </c>
      <c r="C12" s="39">
        <f>'Input B0'!C22</f>
        <v>4.4400000000000002E-2</v>
      </c>
      <c r="D12" s="15">
        <v>10</v>
      </c>
      <c r="E12" s="3">
        <f t="shared" si="4"/>
        <v>31.25</v>
      </c>
      <c r="F12" s="3">
        <f t="shared" si="0"/>
        <v>50</v>
      </c>
      <c r="G12" s="3">
        <f t="shared" si="5"/>
        <v>200</v>
      </c>
      <c r="H12" s="3">
        <f t="shared" si="1"/>
        <v>500</v>
      </c>
      <c r="I12" s="3">
        <f t="shared" si="2"/>
        <v>90.1875</v>
      </c>
      <c r="J12" s="12">
        <f t="shared" si="3"/>
        <v>409.8125</v>
      </c>
    </row>
    <row r="13" spans="1:10" ht="15.75" x14ac:dyDescent="0.25">
      <c r="A13" s="3"/>
      <c r="B13" s="14">
        <v>0.33333333333333398</v>
      </c>
      <c r="C13" s="39">
        <f>'Input B0'!C23</f>
        <v>4.4499999999999998E-2</v>
      </c>
      <c r="D13" s="15">
        <v>10</v>
      </c>
      <c r="E13" s="3">
        <f t="shared" si="4"/>
        <v>31.25</v>
      </c>
      <c r="F13" s="3">
        <f t="shared" si="0"/>
        <v>50</v>
      </c>
      <c r="G13" s="3">
        <f t="shared" si="5"/>
        <v>181.25</v>
      </c>
      <c r="H13" s="3">
        <f t="shared" si="1"/>
        <v>500</v>
      </c>
      <c r="I13" s="3">
        <f t="shared" si="2"/>
        <v>90.390625</v>
      </c>
      <c r="J13" s="12">
        <f t="shared" si="3"/>
        <v>409.609375</v>
      </c>
    </row>
    <row r="14" spans="1:10" ht="15.75" x14ac:dyDescent="0.25">
      <c r="A14" s="3"/>
      <c r="B14" s="14">
        <v>0.375</v>
      </c>
      <c r="C14" s="39">
        <f>'Input B0'!C24</f>
        <v>4.4920000000000002E-2</v>
      </c>
      <c r="D14" s="15">
        <v>15</v>
      </c>
      <c r="E14" s="3">
        <f t="shared" si="4"/>
        <v>31.25</v>
      </c>
      <c r="F14" s="3">
        <f t="shared" si="0"/>
        <v>75</v>
      </c>
      <c r="G14" s="3">
        <f t="shared" si="5"/>
        <v>137.5</v>
      </c>
      <c r="H14" s="3">
        <f t="shared" si="1"/>
        <v>750</v>
      </c>
      <c r="I14" s="3">
        <f t="shared" si="2"/>
        <v>91.243750000000006</v>
      </c>
      <c r="J14" s="12">
        <f t="shared" si="3"/>
        <v>658.75625000000002</v>
      </c>
    </row>
    <row r="15" spans="1:10" ht="15.75" x14ac:dyDescent="0.25">
      <c r="A15" s="3"/>
      <c r="B15" s="14">
        <v>0.41666666666666702</v>
      </c>
      <c r="C15" s="39">
        <f>'Input B0'!C25</f>
        <v>4.9000000000000002E-2</v>
      </c>
      <c r="D15" s="15">
        <v>5</v>
      </c>
      <c r="E15" s="3">
        <f t="shared" si="4"/>
        <v>31.25</v>
      </c>
      <c r="F15" s="3">
        <f t="shared" si="0"/>
        <v>25</v>
      </c>
      <c r="G15" s="3">
        <f t="shared" si="5"/>
        <v>143.75</v>
      </c>
      <c r="H15" s="3">
        <f t="shared" si="1"/>
        <v>250</v>
      </c>
      <c r="I15" s="3">
        <f t="shared" si="2"/>
        <v>99.53125</v>
      </c>
      <c r="J15" s="12">
        <f t="shared" si="3"/>
        <v>150.46875</v>
      </c>
    </row>
    <row r="16" spans="1:10" ht="15.75" x14ac:dyDescent="0.25">
      <c r="A16" s="3"/>
      <c r="B16" s="14">
        <v>0.45833333333333398</v>
      </c>
      <c r="C16" s="39">
        <f>'Input B0'!C26</f>
        <v>4.351E-2</v>
      </c>
      <c r="D16" s="15">
        <v>5</v>
      </c>
      <c r="E16" s="3">
        <f t="shared" si="4"/>
        <v>31.25</v>
      </c>
      <c r="F16" s="3">
        <f t="shared" si="0"/>
        <v>25</v>
      </c>
      <c r="G16" s="3">
        <f t="shared" si="5"/>
        <v>150</v>
      </c>
      <c r="H16" s="3">
        <f t="shared" si="1"/>
        <v>250</v>
      </c>
      <c r="I16" s="3">
        <f t="shared" si="2"/>
        <v>88.379687500000003</v>
      </c>
      <c r="J16" s="12">
        <f t="shared" si="3"/>
        <v>161.62031250000001</v>
      </c>
    </row>
    <row r="17" spans="1:10" ht="15.75" x14ac:dyDescent="0.25">
      <c r="A17" s="3"/>
      <c r="B17" s="14">
        <v>0.5</v>
      </c>
      <c r="C17" s="39">
        <f>'Input B0'!C27</f>
        <v>0.04</v>
      </c>
      <c r="D17" s="15">
        <v>4</v>
      </c>
      <c r="E17" s="3">
        <f t="shared" si="4"/>
        <v>31.25</v>
      </c>
      <c r="F17" s="3">
        <f t="shared" si="0"/>
        <v>20</v>
      </c>
      <c r="G17" s="3">
        <f t="shared" si="5"/>
        <v>161.25</v>
      </c>
      <c r="H17" s="3">
        <f t="shared" si="1"/>
        <v>200</v>
      </c>
      <c r="I17" s="3">
        <f t="shared" si="2"/>
        <v>81.25</v>
      </c>
      <c r="J17" s="12">
        <f t="shared" si="3"/>
        <v>118.75</v>
      </c>
    </row>
    <row r="18" spans="1:10" ht="15.75" x14ac:dyDescent="0.25">
      <c r="A18" s="3"/>
      <c r="B18" s="14">
        <v>0.54166666666666696</v>
      </c>
      <c r="C18" s="39">
        <f>'Input B0'!C28</f>
        <v>3.9170000000000003E-2</v>
      </c>
      <c r="D18" s="15">
        <v>2</v>
      </c>
      <c r="E18" s="3">
        <f t="shared" si="4"/>
        <v>31.25</v>
      </c>
      <c r="F18" s="3">
        <f t="shared" si="0"/>
        <v>10</v>
      </c>
      <c r="G18" s="3">
        <f t="shared" si="5"/>
        <v>182.5</v>
      </c>
      <c r="H18" s="3">
        <f t="shared" si="1"/>
        <v>100</v>
      </c>
      <c r="I18" s="3">
        <f t="shared" si="2"/>
        <v>79.564062500000006</v>
      </c>
      <c r="J18" s="12">
        <f t="shared" si="3"/>
        <v>20.435937499999994</v>
      </c>
    </row>
    <row r="19" spans="1:10" ht="15.75" x14ac:dyDescent="0.25">
      <c r="A19" s="3"/>
      <c r="B19" s="14">
        <v>0.58333333333333404</v>
      </c>
      <c r="C19" s="39">
        <f>'Input B0'!C29</f>
        <v>3.798E-2</v>
      </c>
      <c r="D19" s="15">
        <v>2</v>
      </c>
      <c r="E19" s="3">
        <f t="shared" si="4"/>
        <v>31.25</v>
      </c>
      <c r="F19" s="3">
        <f t="shared" si="0"/>
        <v>10</v>
      </c>
      <c r="G19" s="3">
        <f t="shared" si="5"/>
        <v>203.75</v>
      </c>
      <c r="H19" s="3">
        <f t="shared" si="1"/>
        <v>100</v>
      </c>
      <c r="I19" s="3">
        <f t="shared" si="2"/>
        <v>77.146874999999994</v>
      </c>
      <c r="J19" s="12">
        <f t="shared" si="3"/>
        <v>22.853125000000006</v>
      </c>
    </row>
    <row r="20" spans="1:10" ht="15.75" x14ac:dyDescent="0.25">
      <c r="A20" s="3"/>
      <c r="B20" s="14">
        <v>0.625</v>
      </c>
      <c r="C20" s="39">
        <f>'Input B0'!C30</f>
        <v>3.6920000000000001E-2</v>
      </c>
      <c r="D20" s="15">
        <v>2</v>
      </c>
      <c r="E20" s="3">
        <f t="shared" si="4"/>
        <v>31.25</v>
      </c>
      <c r="F20" s="3">
        <f t="shared" si="0"/>
        <v>10</v>
      </c>
      <c r="G20" s="3">
        <f t="shared" si="5"/>
        <v>225</v>
      </c>
      <c r="H20" s="3">
        <f t="shared" si="1"/>
        <v>100</v>
      </c>
      <c r="I20" s="3">
        <f t="shared" si="2"/>
        <v>74.993750000000006</v>
      </c>
      <c r="J20" s="12">
        <f t="shared" si="3"/>
        <v>25.006249999999994</v>
      </c>
    </row>
    <row r="21" spans="1:10" ht="15.75" x14ac:dyDescent="0.25">
      <c r="A21" s="3"/>
      <c r="B21" s="14">
        <v>0.66666666666666696</v>
      </c>
      <c r="C21" s="39">
        <f>'Input B0'!C31</f>
        <v>0.04</v>
      </c>
      <c r="D21" s="15">
        <v>2</v>
      </c>
      <c r="E21" s="3">
        <f t="shared" si="4"/>
        <v>31.25</v>
      </c>
      <c r="F21" s="3">
        <f t="shared" si="0"/>
        <v>10</v>
      </c>
      <c r="G21" s="3">
        <f t="shared" si="5"/>
        <v>246.25</v>
      </c>
      <c r="H21" s="3">
        <f t="shared" si="1"/>
        <v>100</v>
      </c>
      <c r="I21" s="3">
        <f t="shared" si="2"/>
        <v>81.25</v>
      </c>
      <c r="J21" s="12">
        <f t="shared" si="3"/>
        <v>18.75</v>
      </c>
    </row>
    <row r="22" spans="1:10" ht="15.75" x14ac:dyDescent="0.25">
      <c r="A22" s="3"/>
      <c r="B22" s="14">
        <v>0.70833333333333404</v>
      </c>
      <c r="C22" s="39">
        <f>'Input B0'!C32</f>
        <v>5.3939999999999995E-2</v>
      </c>
      <c r="D22" s="15">
        <v>3</v>
      </c>
      <c r="E22" s="3">
        <f t="shared" si="4"/>
        <v>31.25</v>
      </c>
      <c r="F22" s="3">
        <f t="shared" si="0"/>
        <v>15</v>
      </c>
      <c r="G22" s="3">
        <f t="shared" si="5"/>
        <v>262.5</v>
      </c>
      <c r="H22" s="3">
        <f t="shared" si="1"/>
        <v>150</v>
      </c>
      <c r="I22" s="3">
        <f t="shared" si="2"/>
        <v>109.565625</v>
      </c>
      <c r="J22" s="12">
        <f t="shared" si="3"/>
        <v>40.434375000000003</v>
      </c>
    </row>
    <row r="23" spans="1:10" ht="15.75" x14ac:dyDescent="0.25">
      <c r="A23" s="3"/>
      <c r="B23" s="14">
        <v>0.750000000000001</v>
      </c>
      <c r="C23" s="39">
        <f>'Input B0'!C33</f>
        <v>0.05</v>
      </c>
      <c r="D23" s="15">
        <v>25</v>
      </c>
      <c r="E23" s="3">
        <f t="shared" si="4"/>
        <v>31.25</v>
      </c>
      <c r="F23" s="3">
        <f t="shared" si="0"/>
        <v>125</v>
      </c>
      <c r="G23" s="3">
        <f t="shared" si="5"/>
        <v>168.75</v>
      </c>
      <c r="H23" s="3">
        <f t="shared" si="1"/>
        <v>1250</v>
      </c>
      <c r="I23" s="3">
        <f t="shared" si="2"/>
        <v>101.5625</v>
      </c>
      <c r="J23" s="12">
        <f t="shared" si="3"/>
        <v>1148.4375</v>
      </c>
    </row>
    <row r="24" spans="1:10" ht="15.75" x14ac:dyDescent="0.25">
      <c r="A24" s="3"/>
      <c r="B24" s="14">
        <v>0.79166666666666696</v>
      </c>
      <c r="C24" s="39">
        <f>'Input B0'!C34</f>
        <v>0.1</v>
      </c>
      <c r="D24" s="15">
        <v>25</v>
      </c>
      <c r="E24" s="3">
        <f t="shared" si="4"/>
        <v>31.25</v>
      </c>
      <c r="F24" s="3">
        <f t="shared" si="0"/>
        <v>125</v>
      </c>
      <c r="G24" s="3">
        <f t="shared" si="5"/>
        <v>75</v>
      </c>
      <c r="H24" s="3">
        <f t="shared" si="1"/>
        <v>1250</v>
      </c>
      <c r="I24" s="3">
        <f t="shared" si="2"/>
        <v>203.125</v>
      </c>
      <c r="J24" s="12">
        <f t="shared" si="3"/>
        <v>1046.875</v>
      </c>
    </row>
    <row r="25" spans="1:10" ht="15.75" x14ac:dyDescent="0.25">
      <c r="A25" s="3"/>
      <c r="B25" s="14">
        <v>0.83333333333333404</v>
      </c>
      <c r="C25" s="39">
        <f>'Input B0'!C35</f>
        <v>5.8999999999999997E-2</v>
      </c>
      <c r="D25" s="15">
        <v>25</v>
      </c>
      <c r="E25" s="3">
        <f t="shared" si="4"/>
        <v>31.25</v>
      </c>
      <c r="F25" s="3">
        <f t="shared" si="0"/>
        <v>125</v>
      </c>
      <c r="G25" s="3">
        <f t="shared" si="5"/>
        <v>-18.75</v>
      </c>
      <c r="H25" s="3">
        <f t="shared" si="1"/>
        <v>1250</v>
      </c>
      <c r="I25" s="3">
        <f t="shared" si="2"/>
        <v>119.84375</v>
      </c>
      <c r="J25" s="12">
        <f t="shared" si="3"/>
        <v>1130.15625</v>
      </c>
    </row>
    <row r="26" spans="1:10" ht="15.75" x14ac:dyDescent="0.25">
      <c r="A26" s="3"/>
      <c r="B26" s="14">
        <v>0.875000000000001</v>
      </c>
      <c r="C26" s="39">
        <f>'Input B0'!C36</f>
        <v>4.1599999999999998E-2</v>
      </c>
      <c r="D26" s="15">
        <v>10</v>
      </c>
      <c r="E26" s="3">
        <f t="shared" si="4"/>
        <v>31.25</v>
      </c>
      <c r="F26" s="3">
        <f t="shared" si="0"/>
        <v>50</v>
      </c>
      <c r="G26" s="3">
        <f t="shared" si="5"/>
        <v>-37.5</v>
      </c>
      <c r="H26" s="3">
        <f t="shared" si="1"/>
        <v>500</v>
      </c>
      <c r="I26" s="3">
        <f t="shared" si="2"/>
        <v>84.5</v>
      </c>
      <c r="J26" s="12">
        <f t="shared" si="3"/>
        <v>415.5</v>
      </c>
    </row>
    <row r="27" spans="1:10" ht="15.75" x14ac:dyDescent="0.25">
      <c r="A27" s="3"/>
      <c r="B27" s="14">
        <v>0.91666666666666696</v>
      </c>
      <c r="C27" s="39">
        <f>'Input B0'!C37</f>
        <v>4.4080000000000001E-2</v>
      </c>
      <c r="D27" s="16">
        <v>5</v>
      </c>
      <c r="E27" s="3">
        <f t="shared" si="4"/>
        <v>31.25</v>
      </c>
      <c r="F27" s="3">
        <f t="shared" si="0"/>
        <v>25</v>
      </c>
      <c r="G27" s="3">
        <f t="shared" si="5"/>
        <v>-31.25</v>
      </c>
      <c r="H27" s="3">
        <f t="shared" si="1"/>
        <v>250</v>
      </c>
      <c r="I27" s="3">
        <f t="shared" si="2"/>
        <v>89.537499999999994</v>
      </c>
      <c r="J27" s="12">
        <f t="shared" si="3"/>
        <v>160.46250000000001</v>
      </c>
    </row>
    <row r="28" spans="1:10" ht="16.5" thickBot="1" x14ac:dyDescent="0.3">
      <c r="A28" s="3"/>
      <c r="B28" s="17">
        <v>0.95833333333333404</v>
      </c>
      <c r="C28" s="39">
        <f>'Input B0'!C38</f>
        <v>3.6569999999999998E-2</v>
      </c>
      <c r="D28" s="18">
        <v>0</v>
      </c>
      <c r="E28" s="3">
        <f t="shared" si="4"/>
        <v>31.25</v>
      </c>
      <c r="F28" s="19">
        <f t="shared" si="0"/>
        <v>0</v>
      </c>
      <c r="G28" s="19"/>
      <c r="H28" s="19">
        <f t="shared" si="1"/>
        <v>0</v>
      </c>
      <c r="I28" s="19">
        <f t="shared" si="2"/>
        <v>74.282812500000006</v>
      </c>
      <c r="J28" s="12">
        <f t="shared" si="3"/>
        <v>-74.282812500000006</v>
      </c>
    </row>
    <row r="29" spans="1:10" ht="15.75" thickBot="1" x14ac:dyDescent="0.3">
      <c r="A29" s="3"/>
      <c r="B29" s="3"/>
      <c r="C29" s="3"/>
      <c r="D29" s="20">
        <f t="shared" ref="D29:F29" si="6">SUM(D5:D28)</f>
        <v>150</v>
      </c>
      <c r="E29" s="20">
        <f t="shared" si="6"/>
        <v>750</v>
      </c>
      <c r="F29" s="20">
        <f t="shared" si="6"/>
        <v>750</v>
      </c>
      <c r="G29" s="3"/>
      <c r="H29" s="21">
        <f t="shared" ref="H29:J29" si="7">SUM(H5:H28)</f>
        <v>7500</v>
      </c>
      <c r="I29" s="21">
        <f t="shared" si="7"/>
        <v>2143.5984375000003</v>
      </c>
      <c r="J29" s="21">
        <f t="shared" si="7"/>
        <v>5356.4015625000002</v>
      </c>
    </row>
    <row r="30" spans="1:10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</row>
    <row r="31" spans="1:10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</row>
    <row r="32" spans="1:10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</row>
    <row r="33" spans="1:11" x14ac:dyDescent="0.25">
      <c r="A33" s="22" t="s">
        <v>10</v>
      </c>
      <c r="B33" s="3"/>
      <c r="C33" s="3"/>
      <c r="D33" s="22" t="s">
        <v>11</v>
      </c>
      <c r="E33" s="3"/>
      <c r="F33" s="3"/>
      <c r="G33" s="22" t="s">
        <v>12</v>
      </c>
      <c r="H33" s="3"/>
      <c r="I33" s="3"/>
      <c r="J33" s="22" t="s">
        <v>13</v>
      </c>
    </row>
    <row r="34" spans="1:11" x14ac:dyDescent="0.25">
      <c r="A34" s="3"/>
      <c r="B34" s="3"/>
      <c r="C34" s="3"/>
      <c r="D34" s="3" t="s">
        <v>14</v>
      </c>
      <c r="E34" s="3">
        <f>B38*B36/B39</f>
        <v>750</v>
      </c>
      <c r="F34" s="3"/>
      <c r="G34" s="3" t="s">
        <v>34</v>
      </c>
      <c r="H34" s="25">
        <f>((H36*(((1+H35)^H37)-1)))/(H35*((1+H35)^H37))/1000000</f>
        <v>8.5743350023406109</v>
      </c>
      <c r="I34" s="3"/>
      <c r="J34" s="3" t="s">
        <v>15</v>
      </c>
      <c r="K34" s="3">
        <v>0.05</v>
      </c>
    </row>
    <row r="35" spans="1:11" x14ac:dyDescent="0.25">
      <c r="A35" s="3" t="s">
        <v>16</v>
      </c>
      <c r="B35" s="3">
        <f>'Input B0'!B3</f>
        <v>10</v>
      </c>
      <c r="C35" s="3"/>
      <c r="D35" s="3" t="s">
        <v>17</v>
      </c>
      <c r="E35" s="3">
        <f>I29</f>
        <v>2143.5984375000003</v>
      </c>
      <c r="F35" s="3"/>
      <c r="G35" s="3" t="s">
        <v>18</v>
      </c>
      <c r="H35" s="3">
        <v>0.05</v>
      </c>
      <c r="I35" s="3"/>
      <c r="J35" s="3" t="s">
        <v>19</v>
      </c>
      <c r="K35" s="3">
        <v>0.9</v>
      </c>
    </row>
    <row r="36" spans="1:11" x14ac:dyDescent="0.25">
      <c r="A36" s="3" t="s">
        <v>20</v>
      </c>
      <c r="B36" s="3">
        <f>'Input B0'!B4</f>
        <v>5</v>
      </c>
      <c r="C36" s="3"/>
      <c r="D36" s="3" t="s">
        <v>21</v>
      </c>
      <c r="E36" s="3">
        <f>J29</f>
        <v>5356.4015625000002</v>
      </c>
      <c r="F36" s="3"/>
      <c r="G36" s="3" t="s">
        <v>22</v>
      </c>
      <c r="H36" s="26">
        <f>K35*E37</f>
        <v>1759577.91328125</v>
      </c>
      <c r="I36" s="3"/>
      <c r="J36" s="3" t="s">
        <v>23</v>
      </c>
      <c r="K36" s="3">
        <f>1-K34-K35</f>
        <v>4.9999999999999933E-2</v>
      </c>
    </row>
    <row r="37" spans="1:11" x14ac:dyDescent="0.25">
      <c r="A37" s="3" t="s">
        <v>24</v>
      </c>
      <c r="B37" s="3">
        <f>'Input B0'!B5</f>
        <v>325</v>
      </c>
      <c r="C37" s="3"/>
      <c r="D37" s="3" t="s">
        <v>25</v>
      </c>
      <c r="E37" s="3">
        <f>E36*365</f>
        <v>1955086.5703125</v>
      </c>
      <c r="F37" s="3"/>
      <c r="G37" s="3" t="s">
        <v>26</v>
      </c>
      <c r="H37" s="25">
        <f>E40</f>
        <v>5.7234432234432235</v>
      </c>
      <c r="I37" s="3"/>
      <c r="J37" s="3"/>
    </row>
    <row r="38" spans="1:11" x14ac:dyDescent="0.25">
      <c r="A38" s="3" t="s">
        <v>27</v>
      </c>
      <c r="B38" s="3">
        <f>'Input B0'!B6</f>
        <v>150</v>
      </c>
      <c r="C38" s="3"/>
      <c r="D38" s="3" t="s">
        <v>28</v>
      </c>
      <c r="E38" s="26">
        <f>K34*E37</f>
        <v>97754.328515625006</v>
      </c>
      <c r="F38" s="3"/>
      <c r="G38" s="3"/>
      <c r="H38" s="3"/>
      <c r="I38" s="3"/>
      <c r="J38" s="3"/>
    </row>
    <row r="39" spans="1:11" x14ac:dyDescent="0.25">
      <c r="A39" s="3" t="s">
        <v>33</v>
      </c>
      <c r="B39" s="3">
        <f>'Input B0'!B7</f>
        <v>1</v>
      </c>
      <c r="C39" s="3"/>
      <c r="D39" s="3" t="s">
        <v>29</v>
      </c>
      <c r="E39" s="3">
        <f>(E37-E38)*E40</f>
        <v>10630335.632994935</v>
      </c>
      <c r="F39" s="3"/>
      <c r="G39" s="3"/>
      <c r="H39" s="3"/>
      <c r="I39" s="3"/>
      <c r="J39" s="3"/>
    </row>
    <row r="40" spans="1:11" x14ac:dyDescent="0.25">
      <c r="A40" s="3" t="s">
        <v>30</v>
      </c>
      <c r="B40" s="3">
        <f>'Input B0'!B8</f>
        <v>65</v>
      </c>
      <c r="C40" s="3"/>
      <c r="D40" s="3" t="s">
        <v>31</v>
      </c>
      <c r="E40" s="25">
        <f>B41/(24*7*52)</f>
        <v>5.7234432234432235</v>
      </c>
      <c r="F40" s="3"/>
      <c r="G40" s="3"/>
      <c r="H40" s="3"/>
      <c r="I40" s="3"/>
      <c r="J40" s="3"/>
    </row>
    <row r="41" spans="1:11" x14ac:dyDescent="0.25">
      <c r="A41" s="3" t="s">
        <v>32</v>
      </c>
      <c r="B41" s="3">
        <f>'Input B0'!B9</f>
        <v>50000</v>
      </c>
      <c r="C41" s="3"/>
      <c r="D41" s="3" t="s">
        <v>44</v>
      </c>
      <c r="E41" s="26">
        <f>(B40*E29)/(1000*24)</f>
        <v>2.03125</v>
      </c>
      <c r="F41" s="3"/>
      <c r="G41" s="3"/>
      <c r="H41" s="3"/>
      <c r="I41" s="3"/>
      <c r="J41" s="3"/>
    </row>
    <row r="42" spans="1:11" x14ac:dyDescent="0.25">
      <c r="A42" s="3"/>
      <c r="B42" s="3"/>
      <c r="C42" s="3"/>
      <c r="D42" s="3" t="s">
        <v>35</v>
      </c>
      <c r="E42" s="26">
        <f>E37-E38-H36</f>
        <v>97754.32851562486</v>
      </c>
      <c r="F42" s="3"/>
      <c r="G42" s="3"/>
      <c r="H42" s="3"/>
      <c r="I42" s="3"/>
      <c r="J42" s="3"/>
    </row>
    <row r="43" spans="1:11" x14ac:dyDescent="0.25">
      <c r="A43" s="3"/>
      <c r="B43" s="3"/>
      <c r="C43" s="3"/>
      <c r="D43" s="3"/>
      <c r="E43" s="3"/>
      <c r="F43" s="3"/>
      <c r="G43" s="3"/>
      <c r="H43" s="3"/>
      <c r="I43" s="3"/>
      <c r="J43" s="3"/>
    </row>
    <row r="44" spans="1:11" x14ac:dyDescent="0.25">
      <c r="A44" s="3"/>
      <c r="B44" s="3"/>
      <c r="C44" s="3"/>
      <c r="D44" s="3"/>
      <c r="E44" s="3"/>
      <c r="F44" s="3"/>
      <c r="G44" s="3"/>
      <c r="H44" s="3"/>
      <c r="I44" s="3"/>
      <c r="J44" s="3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4"/>
  <sheetViews>
    <sheetView workbookViewId="0">
      <selection activeCell="D15" sqref="D15"/>
    </sheetView>
  </sheetViews>
  <sheetFormatPr defaultColWidth="8.85546875" defaultRowHeight="15" x14ac:dyDescent="0.25"/>
  <cols>
    <col min="1" max="1" width="45" bestFit="1" customWidth="1"/>
    <col min="2" max="2" width="11.28515625" bestFit="1" customWidth="1"/>
    <col min="3" max="3" width="24.42578125" bestFit="1" customWidth="1"/>
    <col min="4" max="4" width="45.140625" bestFit="1" customWidth="1"/>
    <col min="5" max="5" width="34.140625" bestFit="1" customWidth="1"/>
    <col min="6" max="6" width="18" bestFit="1" customWidth="1"/>
    <col min="7" max="7" width="25" bestFit="1" customWidth="1"/>
    <col min="8" max="8" width="12" bestFit="1" customWidth="1"/>
    <col min="9" max="9" width="19" bestFit="1" customWidth="1"/>
    <col min="10" max="10" width="22" bestFit="1" customWidth="1"/>
    <col min="11" max="11" width="5" bestFit="1" customWidth="1"/>
  </cols>
  <sheetData>
    <row r="1" spans="1:10" x14ac:dyDescent="0.25">
      <c r="A1" s="3"/>
      <c r="B1" s="3"/>
      <c r="C1" s="3"/>
      <c r="D1" s="3"/>
      <c r="E1" s="3"/>
      <c r="F1" s="3"/>
      <c r="G1" s="3"/>
      <c r="H1" s="3"/>
      <c r="I1" s="3"/>
      <c r="J1" s="3"/>
    </row>
    <row r="2" spans="1:10" ht="15.75" thickBot="1" x14ac:dyDescent="0.3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.75" thickBot="1" x14ac:dyDescent="0.3">
      <c r="A3" s="3"/>
      <c r="B3" s="2" t="s">
        <v>0</v>
      </c>
      <c r="C3" s="3"/>
      <c r="D3" s="3"/>
      <c r="E3" s="4"/>
      <c r="F3" s="3"/>
      <c r="G3" s="3"/>
      <c r="H3" s="3"/>
      <c r="I3" s="3"/>
      <c r="J3" s="3"/>
    </row>
    <row r="4" spans="1:10" ht="15.75" thickBot="1" x14ac:dyDescent="0.3">
      <c r="A4" s="3"/>
      <c r="B4" s="5" t="s">
        <v>1</v>
      </c>
      <c r="C4" s="6" t="s">
        <v>2</v>
      </c>
      <c r="D4" s="7" t="s">
        <v>3</v>
      </c>
      <c r="E4" s="8" t="s">
        <v>4</v>
      </c>
      <c r="F4" s="8" t="s">
        <v>5</v>
      </c>
      <c r="G4" s="8" t="s">
        <v>6</v>
      </c>
      <c r="H4" s="8" t="s">
        <v>7</v>
      </c>
      <c r="I4" s="8" t="s">
        <v>8</v>
      </c>
      <c r="J4" s="9" t="s">
        <v>9</v>
      </c>
    </row>
    <row r="5" spans="1:10" x14ac:dyDescent="0.25">
      <c r="A5" s="3"/>
      <c r="B5" s="10">
        <v>0</v>
      </c>
      <c r="C5" s="40">
        <f>'24h'!C5</f>
        <v>4.2860000000000002E-2</v>
      </c>
      <c r="D5" s="11">
        <f>'24h'!D5</f>
        <v>0</v>
      </c>
      <c r="E5" s="3">
        <f>E$34/12</f>
        <v>62.5</v>
      </c>
      <c r="F5" s="3">
        <f t="shared" ref="F5:F28" si="0">D5*B$36</f>
        <v>0</v>
      </c>
      <c r="G5" s="3">
        <f>(G28+E28)-F5</f>
        <v>62.5</v>
      </c>
      <c r="H5" s="3">
        <f t="shared" ref="H5:H28" si="1">F5*B$35</f>
        <v>0</v>
      </c>
      <c r="I5" s="3">
        <f t="shared" ref="I5:I28" si="2">C5*E5*B$40</f>
        <v>174.11875000000001</v>
      </c>
      <c r="J5" s="12">
        <f t="shared" ref="J5:J28" si="3">H5-I5</f>
        <v>-174.11875000000001</v>
      </c>
    </row>
    <row r="6" spans="1:10" x14ac:dyDescent="0.25">
      <c r="A6" s="3"/>
      <c r="B6" s="13">
        <v>4.1666666666666699E-2</v>
      </c>
      <c r="C6" s="41">
        <f>'24h'!C6</f>
        <v>4.2479999999999997E-2</v>
      </c>
      <c r="D6" s="11">
        <f>'24h'!D6</f>
        <v>0</v>
      </c>
      <c r="E6" s="3">
        <f t="shared" ref="E6:E15" si="4">E$34/12</f>
        <v>62.5</v>
      </c>
      <c r="F6" s="3">
        <f t="shared" si="0"/>
        <v>0</v>
      </c>
      <c r="G6" s="3">
        <f t="shared" ref="G6:G27" si="5">(G5+E5)-F6</f>
        <v>125</v>
      </c>
      <c r="H6" s="3">
        <f t="shared" si="1"/>
        <v>0</v>
      </c>
      <c r="I6" s="3">
        <f t="shared" si="2"/>
        <v>172.57499999999999</v>
      </c>
      <c r="J6" s="12">
        <f t="shared" si="3"/>
        <v>-172.57499999999999</v>
      </c>
    </row>
    <row r="7" spans="1:10" x14ac:dyDescent="0.25">
      <c r="A7" s="3"/>
      <c r="B7" s="13">
        <v>8.3333333333333301E-2</v>
      </c>
      <c r="C7" s="41">
        <f>'24h'!C7</f>
        <v>3.8509999999999996E-2</v>
      </c>
      <c r="D7" s="11">
        <f>'24h'!D7</f>
        <v>0</v>
      </c>
      <c r="E7" s="3">
        <f t="shared" si="4"/>
        <v>62.5</v>
      </c>
      <c r="F7" s="3">
        <f t="shared" si="0"/>
        <v>0</v>
      </c>
      <c r="G7" s="3">
        <f t="shared" si="5"/>
        <v>187.5</v>
      </c>
      <c r="H7" s="3">
        <f t="shared" si="1"/>
        <v>0</v>
      </c>
      <c r="I7" s="3">
        <f t="shared" si="2"/>
        <v>156.44687500000001</v>
      </c>
      <c r="J7" s="12">
        <f t="shared" si="3"/>
        <v>-156.44687500000001</v>
      </c>
    </row>
    <row r="8" spans="1:10" x14ac:dyDescent="0.25">
      <c r="A8" s="3"/>
      <c r="B8" s="13">
        <v>0.125</v>
      </c>
      <c r="C8" s="41">
        <f>'24h'!C8</f>
        <v>3.2890000000000003E-2</v>
      </c>
      <c r="D8" s="11">
        <f>'24h'!D8</f>
        <v>0</v>
      </c>
      <c r="E8" s="3">
        <f t="shared" si="4"/>
        <v>62.5</v>
      </c>
      <c r="F8" s="3">
        <f t="shared" si="0"/>
        <v>0</v>
      </c>
      <c r="G8" s="3">
        <f t="shared" si="5"/>
        <v>250</v>
      </c>
      <c r="H8" s="3">
        <f t="shared" si="1"/>
        <v>0</v>
      </c>
      <c r="I8" s="3">
        <f t="shared" si="2"/>
        <v>133.61562499999999</v>
      </c>
      <c r="J8" s="12">
        <f t="shared" si="3"/>
        <v>-133.61562499999999</v>
      </c>
    </row>
    <row r="9" spans="1:10" x14ac:dyDescent="0.25">
      <c r="A9" s="3"/>
      <c r="B9" s="13">
        <v>0.16666666666666699</v>
      </c>
      <c r="C9" s="41">
        <f>'24h'!C9</f>
        <v>2.7890000000000002E-2</v>
      </c>
      <c r="D9" s="11">
        <f>'24h'!D9</f>
        <v>0</v>
      </c>
      <c r="E9" s="3">
        <f t="shared" si="4"/>
        <v>62.5</v>
      </c>
      <c r="F9" s="3">
        <f t="shared" si="0"/>
        <v>0</v>
      </c>
      <c r="G9" s="3">
        <f t="shared" si="5"/>
        <v>312.5</v>
      </c>
      <c r="H9" s="3">
        <f t="shared" si="1"/>
        <v>0</v>
      </c>
      <c r="I9" s="3">
        <f t="shared" si="2"/>
        <v>113.30312500000001</v>
      </c>
      <c r="J9" s="12">
        <f t="shared" si="3"/>
        <v>-113.30312500000001</v>
      </c>
    </row>
    <row r="10" spans="1:10" x14ac:dyDescent="0.25">
      <c r="A10" s="3"/>
      <c r="B10" s="13">
        <v>0.20833333333333301</v>
      </c>
      <c r="C10" s="41">
        <f>'24h'!C10</f>
        <v>2.8660000000000001E-2</v>
      </c>
      <c r="D10" s="11">
        <f>'24h'!D10</f>
        <v>0</v>
      </c>
      <c r="E10" s="3">
        <f t="shared" si="4"/>
        <v>62.5</v>
      </c>
      <c r="F10" s="3">
        <f t="shared" si="0"/>
        <v>0</v>
      </c>
      <c r="G10" s="3">
        <f t="shared" si="5"/>
        <v>375</v>
      </c>
      <c r="H10" s="3">
        <f t="shared" si="1"/>
        <v>0</v>
      </c>
      <c r="I10" s="3">
        <f t="shared" si="2"/>
        <v>116.43125000000001</v>
      </c>
      <c r="J10" s="12">
        <f t="shared" si="3"/>
        <v>-116.43125000000001</v>
      </c>
    </row>
    <row r="11" spans="1:10" x14ac:dyDescent="0.25">
      <c r="A11" s="3"/>
      <c r="B11" s="13">
        <v>0.25</v>
      </c>
      <c r="C11" s="41">
        <f>'24h'!C11</f>
        <v>3.6429999999999997E-2</v>
      </c>
      <c r="D11" s="11">
        <f>'24h'!D11</f>
        <v>0</v>
      </c>
      <c r="E11" s="3">
        <f t="shared" si="4"/>
        <v>62.5</v>
      </c>
      <c r="F11" s="3">
        <f t="shared" si="0"/>
        <v>0</v>
      </c>
      <c r="G11" s="3">
        <f t="shared" si="5"/>
        <v>437.5</v>
      </c>
      <c r="H11" s="3">
        <f t="shared" si="1"/>
        <v>0</v>
      </c>
      <c r="I11" s="3">
        <f t="shared" si="2"/>
        <v>147.99687499999999</v>
      </c>
      <c r="J11" s="12">
        <f t="shared" si="3"/>
        <v>-147.99687499999999</v>
      </c>
    </row>
    <row r="12" spans="1:10" x14ac:dyDescent="0.25">
      <c r="A12" s="3"/>
      <c r="B12" s="14">
        <v>0.29166666666666702</v>
      </c>
      <c r="C12" s="41">
        <f>'24h'!C12</f>
        <v>4.4400000000000002E-2</v>
      </c>
      <c r="D12" s="15">
        <f>'24h'!D12</f>
        <v>10</v>
      </c>
      <c r="E12" s="3">
        <f t="shared" si="4"/>
        <v>62.5</v>
      </c>
      <c r="F12" s="3">
        <f t="shared" si="0"/>
        <v>50</v>
      </c>
      <c r="G12" s="3">
        <f t="shared" si="5"/>
        <v>450</v>
      </c>
      <c r="H12" s="3">
        <f t="shared" si="1"/>
        <v>500</v>
      </c>
      <c r="I12" s="3">
        <f t="shared" si="2"/>
        <v>180.375</v>
      </c>
      <c r="J12" s="12">
        <f t="shared" si="3"/>
        <v>319.625</v>
      </c>
    </row>
    <row r="13" spans="1:10" x14ac:dyDescent="0.25">
      <c r="A13" s="3"/>
      <c r="B13" s="14">
        <v>0.33333333333333398</v>
      </c>
      <c r="C13" s="41">
        <f>'24h'!C13</f>
        <v>4.4499999999999998E-2</v>
      </c>
      <c r="D13" s="15">
        <f>'24h'!D13</f>
        <v>10</v>
      </c>
      <c r="E13" s="3">
        <f t="shared" si="4"/>
        <v>62.5</v>
      </c>
      <c r="F13" s="3">
        <f t="shared" si="0"/>
        <v>50</v>
      </c>
      <c r="G13" s="3">
        <f t="shared" si="5"/>
        <v>462.5</v>
      </c>
      <c r="H13" s="3">
        <f t="shared" si="1"/>
        <v>500</v>
      </c>
      <c r="I13" s="3">
        <f t="shared" si="2"/>
        <v>180.78125</v>
      </c>
      <c r="J13" s="12">
        <f t="shared" si="3"/>
        <v>319.21875</v>
      </c>
    </row>
    <row r="14" spans="1:10" x14ac:dyDescent="0.25">
      <c r="A14" s="3"/>
      <c r="B14" s="14">
        <v>0.375</v>
      </c>
      <c r="C14" s="41">
        <f>'24h'!C14</f>
        <v>4.4920000000000002E-2</v>
      </c>
      <c r="D14" s="15">
        <f>'24h'!D14</f>
        <v>15</v>
      </c>
      <c r="E14" s="3">
        <f t="shared" si="4"/>
        <v>62.5</v>
      </c>
      <c r="F14" s="3">
        <f t="shared" si="0"/>
        <v>75</v>
      </c>
      <c r="G14" s="3">
        <f t="shared" si="5"/>
        <v>450</v>
      </c>
      <c r="H14" s="3">
        <f t="shared" si="1"/>
        <v>750</v>
      </c>
      <c r="I14" s="3">
        <f t="shared" si="2"/>
        <v>182.48750000000001</v>
      </c>
      <c r="J14" s="12">
        <f t="shared" si="3"/>
        <v>567.51250000000005</v>
      </c>
    </row>
    <row r="15" spans="1:10" x14ac:dyDescent="0.25">
      <c r="A15" s="3"/>
      <c r="B15" s="14">
        <v>0.41666666666666702</v>
      </c>
      <c r="C15" s="41">
        <f>'24h'!C15</f>
        <v>4.9000000000000002E-2</v>
      </c>
      <c r="D15" s="15">
        <f>'24h'!D15</f>
        <v>5</v>
      </c>
      <c r="E15" s="3">
        <f t="shared" si="4"/>
        <v>62.5</v>
      </c>
      <c r="F15" s="3">
        <f t="shared" si="0"/>
        <v>25</v>
      </c>
      <c r="G15" s="3">
        <f t="shared" si="5"/>
        <v>487.5</v>
      </c>
      <c r="H15" s="3">
        <f t="shared" si="1"/>
        <v>250</v>
      </c>
      <c r="I15" s="3">
        <f t="shared" si="2"/>
        <v>199.0625</v>
      </c>
      <c r="J15" s="12">
        <f t="shared" si="3"/>
        <v>50.9375</v>
      </c>
    </row>
    <row r="16" spans="1:10" x14ac:dyDescent="0.25">
      <c r="A16" s="3"/>
      <c r="B16" s="14">
        <v>0.45833333333333398</v>
      </c>
      <c r="C16" s="42">
        <f>'24h'!C16</f>
        <v>4.351E-2</v>
      </c>
      <c r="D16" s="15">
        <f>'24h'!D16</f>
        <v>5</v>
      </c>
      <c r="E16" s="3">
        <v>0</v>
      </c>
      <c r="F16" s="3">
        <f t="shared" si="0"/>
        <v>25</v>
      </c>
      <c r="G16" s="3">
        <f t="shared" si="5"/>
        <v>525</v>
      </c>
      <c r="H16" s="3">
        <f t="shared" si="1"/>
        <v>250</v>
      </c>
      <c r="I16" s="3">
        <f t="shared" si="2"/>
        <v>0</v>
      </c>
      <c r="J16" s="12">
        <f t="shared" si="3"/>
        <v>250</v>
      </c>
    </row>
    <row r="17" spans="1:10" x14ac:dyDescent="0.25">
      <c r="A17" s="3"/>
      <c r="B17" s="14">
        <v>0.5</v>
      </c>
      <c r="C17" s="41">
        <f>'24h'!C17</f>
        <v>0.04</v>
      </c>
      <c r="D17" s="15">
        <f>'24h'!D17</f>
        <v>4</v>
      </c>
      <c r="E17" s="3">
        <v>0</v>
      </c>
      <c r="F17" s="3">
        <f t="shared" si="0"/>
        <v>20</v>
      </c>
      <c r="G17" s="3">
        <f t="shared" si="5"/>
        <v>505</v>
      </c>
      <c r="H17" s="3">
        <f t="shared" si="1"/>
        <v>200</v>
      </c>
      <c r="I17" s="3">
        <f t="shared" si="2"/>
        <v>0</v>
      </c>
      <c r="J17" s="12">
        <f t="shared" si="3"/>
        <v>200</v>
      </c>
    </row>
    <row r="18" spans="1:10" x14ac:dyDescent="0.25">
      <c r="A18" s="3"/>
      <c r="B18" s="14">
        <v>0.54166666666666696</v>
      </c>
      <c r="C18" s="41">
        <f>'24h'!C18</f>
        <v>3.9170000000000003E-2</v>
      </c>
      <c r="D18" s="15">
        <f>'24h'!D18</f>
        <v>2</v>
      </c>
      <c r="E18" s="3">
        <v>0</v>
      </c>
      <c r="F18" s="3">
        <f t="shared" si="0"/>
        <v>10</v>
      </c>
      <c r="G18" s="3">
        <f t="shared" si="5"/>
        <v>495</v>
      </c>
      <c r="H18" s="3">
        <f t="shared" si="1"/>
        <v>100</v>
      </c>
      <c r="I18" s="3">
        <f t="shared" si="2"/>
        <v>0</v>
      </c>
      <c r="J18" s="12">
        <f t="shared" si="3"/>
        <v>100</v>
      </c>
    </row>
    <row r="19" spans="1:10" x14ac:dyDescent="0.25">
      <c r="A19" s="3"/>
      <c r="B19" s="14">
        <v>0.58333333333333404</v>
      </c>
      <c r="C19" s="41">
        <f>'24h'!C19</f>
        <v>3.798E-2</v>
      </c>
      <c r="D19" s="15">
        <f>'24h'!D19</f>
        <v>2</v>
      </c>
      <c r="E19" s="3">
        <v>0</v>
      </c>
      <c r="F19" s="3">
        <f t="shared" si="0"/>
        <v>10</v>
      </c>
      <c r="G19" s="3">
        <f t="shared" si="5"/>
        <v>485</v>
      </c>
      <c r="H19" s="3">
        <f t="shared" si="1"/>
        <v>100</v>
      </c>
      <c r="I19" s="3">
        <f t="shared" si="2"/>
        <v>0</v>
      </c>
      <c r="J19" s="12">
        <f t="shared" si="3"/>
        <v>100</v>
      </c>
    </row>
    <row r="20" spans="1:10" x14ac:dyDescent="0.25">
      <c r="A20" s="3"/>
      <c r="B20" s="14">
        <v>0.625</v>
      </c>
      <c r="C20" s="41">
        <f>'24h'!C20</f>
        <v>3.6920000000000001E-2</v>
      </c>
      <c r="D20" s="15">
        <f>'24h'!D20</f>
        <v>2</v>
      </c>
      <c r="E20" s="3">
        <v>0</v>
      </c>
      <c r="F20" s="3">
        <f t="shared" si="0"/>
        <v>10</v>
      </c>
      <c r="G20" s="3">
        <f t="shared" si="5"/>
        <v>475</v>
      </c>
      <c r="H20" s="3">
        <f t="shared" si="1"/>
        <v>100</v>
      </c>
      <c r="I20" s="3">
        <f t="shared" si="2"/>
        <v>0</v>
      </c>
      <c r="J20" s="12">
        <f t="shared" si="3"/>
        <v>100</v>
      </c>
    </row>
    <row r="21" spans="1:10" x14ac:dyDescent="0.25">
      <c r="A21" s="3"/>
      <c r="B21" s="14">
        <v>0.66666666666666696</v>
      </c>
      <c r="C21" s="41">
        <f>'24h'!C21</f>
        <v>0.04</v>
      </c>
      <c r="D21" s="15">
        <f>'24h'!D21</f>
        <v>2</v>
      </c>
      <c r="E21" s="3">
        <v>0</v>
      </c>
      <c r="F21" s="3">
        <f t="shared" si="0"/>
        <v>10</v>
      </c>
      <c r="G21" s="3">
        <f t="shared" si="5"/>
        <v>465</v>
      </c>
      <c r="H21" s="3">
        <f t="shared" si="1"/>
        <v>100</v>
      </c>
      <c r="I21" s="3">
        <f t="shared" si="2"/>
        <v>0</v>
      </c>
      <c r="J21" s="12">
        <f t="shared" si="3"/>
        <v>100</v>
      </c>
    </row>
    <row r="22" spans="1:10" x14ac:dyDescent="0.25">
      <c r="A22" s="3"/>
      <c r="B22" s="14">
        <v>0.70833333333333404</v>
      </c>
      <c r="C22" s="41">
        <f>'24h'!C22</f>
        <v>5.3939999999999995E-2</v>
      </c>
      <c r="D22" s="15">
        <f>'24h'!D22</f>
        <v>3</v>
      </c>
      <c r="E22" s="3">
        <v>0</v>
      </c>
      <c r="F22" s="3">
        <f t="shared" si="0"/>
        <v>15</v>
      </c>
      <c r="G22" s="3">
        <f t="shared" si="5"/>
        <v>450</v>
      </c>
      <c r="H22" s="3">
        <f t="shared" si="1"/>
        <v>150</v>
      </c>
      <c r="I22" s="3">
        <f t="shared" si="2"/>
        <v>0</v>
      </c>
      <c r="J22" s="12">
        <f t="shared" si="3"/>
        <v>150</v>
      </c>
    </row>
    <row r="23" spans="1:10" x14ac:dyDescent="0.25">
      <c r="A23" s="3"/>
      <c r="B23" s="14">
        <v>0.750000000000001</v>
      </c>
      <c r="C23" s="41">
        <f>'24h'!C23</f>
        <v>0.05</v>
      </c>
      <c r="D23" s="15">
        <f>'24h'!D23</f>
        <v>25</v>
      </c>
      <c r="E23" s="3">
        <v>0</v>
      </c>
      <c r="F23" s="3">
        <f t="shared" si="0"/>
        <v>125</v>
      </c>
      <c r="G23" s="3">
        <f t="shared" si="5"/>
        <v>325</v>
      </c>
      <c r="H23" s="3">
        <f t="shared" si="1"/>
        <v>1250</v>
      </c>
      <c r="I23" s="3">
        <f t="shared" si="2"/>
        <v>0</v>
      </c>
      <c r="J23" s="12">
        <f t="shared" si="3"/>
        <v>1250</v>
      </c>
    </row>
    <row r="24" spans="1:10" x14ac:dyDescent="0.25">
      <c r="A24" s="3"/>
      <c r="B24" s="14">
        <v>0.79166666666666696</v>
      </c>
      <c r="C24" s="41">
        <f>'24h'!C24</f>
        <v>0.1</v>
      </c>
      <c r="D24" s="15">
        <f>'24h'!D24</f>
        <v>25</v>
      </c>
      <c r="E24" s="3">
        <v>0</v>
      </c>
      <c r="F24" s="3">
        <f t="shared" si="0"/>
        <v>125</v>
      </c>
      <c r="G24" s="3">
        <f t="shared" si="5"/>
        <v>200</v>
      </c>
      <c r="H24" s="3">
        <f t="shared" si="1"/>
        <v>1250</v>
      </c>
      <c r="I24" s="3">
        <f t="shared" si="2"/>
        <v>0</v>
      </c>
      <c r="J24" s="12">
        <f t="shared" si="3"/>
        <v>1250</v>
      </c>
    </row>
    <row r="25" spans="1:10" x14ac:dyDescent="0.25">
      <c r="A25" s="3"/>
      <c r="B25" s="14">
        <v>0.83333333333333404</v>
      </c>
      <c r="C25" s="41">
        <f>'24h'!C25</f>
        <v>5.8999999999999997E-2</v>
      </c>
      <c r="D25" s="15">
        <f>'24h'!D25</f>
        <v>25</v>
      </c>
      <c r="E25" s="3">
        <v>0</v>
      </c>
      <c r="F25" s="3">
        <f t="shared" si="0"/>
        <v>125</v>
      </c>
      <c r="G25" s="3">
        <f t="shared" si="5"/>
        <v>75</v>
      </c>
      <c r="H25" s="3">
        <f t="shared" si="1"/>
        <v>1250</v>
      </c>
      <c r="I25" s="3">
        <f t="shared" si="2"/>
        <v>0</v>
      </c>
      <c r="J25" s="12">
        <f t="shared" si="3"/>
        <v>1250</v>
      </c>
    </row>
    <row r="26" spans="1:10" x14ac:dyDescent="0.25">
      <c r="A26" s="3"/>
      <c r="B26" s="14">
        <v>0.875000000000001</v>
      </c>
      <c r="C26" s="41">
        <f>'24h'!C26</f>
        <v>4.1599999999999998E-2</v>
      </c>
      <c r="D26" s="15">
        <f>'24h'!D26</f>
        <v>10</v>
      </c>
      <c r="E26" s="3">
        <v>0</v>
      </c>
      <c r="F26" s="3">
        <f t="shared" si="0"/>
        <v>50</v>
      </c>
      <c r="G26" s="3">
        <f t="shared" si="5"/>
        <v>25</v>
      </c>
      <c r="H26" s="3">
        <f t="shared" si="1"/>
        <v>500</v>
      </c>
      <c r="I26" s="3">
        <f t="shared" si="2"/>
        <v>0</v>
      </c>
      <c r="J26" s="12">
        <f t="shared" si="3"/>
        <v>500</v>
      </c>
    </row>
    <row r="27" spans="1:10" x14ac:dyDescent="0.25">
      <c r="A27" s="3"/>
      <c r="B27" s="14">
        <v>0.91666666666666696</v>
      </c>
      <c r="C27" s="41">
        <f>'24h'!C27</f>
        <v>4.4080000000000001E-2</v>
      </c>
      <c r="D27" s="16">
        <f>'24h'!D27</f>
        <v>5</v>
      </c>
      <c r="E27" s="3">
        <v>0</v>
      </c>
      <c r="F27" s="3">
        <f t="shared" si="0"/>
        <v>25</v>
      </c>
      <c r="G27" s="3">
        <f t="shared" si="5"/>
        <v>0</v>
      </c>
      <c r="H27" s="3">
        <f t="shared" si="1"/>
        <v>250</v>
      </c>
      <c r="I27" s="3">
        <f t="shared" si="2"/>
        <v>0</v>
      </c>
      <c r="J27" s="12">
        <f t="shared" si="3"/>
        <v>250</v>
      </c>
    </row>
    <row r="28" spans="1:10" ht="15.75" thickBot="1" x14ac:dyDescent="0.3">
      <c r="A28" s="3"/>
      <c r="B28" s="17">
        <v>0.95833333333333404</v>
      </c>
      <c r="C28" s="43">
        <f>'24h'!C28</f>
        <v>3.6569999999999998E-2</v>
      </c>
      <c r="D28" s="18">
        <f>'24h'!D28</f>
        <v>0</v>
      </c>
      <c r="E28" s="19">
        <f>E$34/12</f>
        <v>62.5</v>
      </c>
      <c r="F28" s="19">
        <f t="shared" si="0"/>
        <v>0</v>
      </c>
      <c r="G28" s="19"/>
      <c r="H28" s="19">
        <f t="shared" si="1"/>
        <v>0</v>
      </c>
      <c r="I28" s="19">
        <f t="shared" si="2"/>
        <v>148.56562500000001</v>
      </c>
      <c r="J28" s="12">
        <f t="shared" si="3"/>
        <v>-148.56562500000001</v>
      </c>
    </row>
    <row r="29" spans="1:10" ht="15.75" thickBot="1" x14ac:dyDescent="0.3">
      <c r="A29" s="3"/>
      <c r="B29" s="3"/>
      <c r="C29" s="3"/>
      <c r="D29" s="20">
        <f t="shared" ref="D29:F29" si="6">SUM(D5:D28)</f>
        <v>150</v>
      </c>
      <c r="E29" s="20">
        <f t="shared" si="6"/>
        <v>750</v>
      </c>
      <c r="F29" s="20">
        <f t="shared" si="6"/>
        <v>750</v>
      </c>
      <c r="G29" s="3"/>
      <c r="H29" s="21">
        <f t="shared" ref="H29:J29" si="7">SUM(H5:H28)</f>
        <v>7500</v>
      </c>
      <c r="I29" s="21">
        <f t="shared" si="7"/>
        <v>1905.7593749999999</v>
      </c>
      <c r="J29" s="21">
        <f t="shared" si="7"/>
        <v>5594.2406249999995</v>
      </c>
    </row>
    <row r="30" spans="1:10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</row>
    <row r="31" spans="1:10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</row>
    <row r="32" spans="1:10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</row>
    <row r="33" spans="1:11" x14ac:dyDescent="0.25">
      <c r="A33" s="22" t="s">
        <v>10</v>
      </c>
      <c r="B33" s="3"/>
      <c r="C33" s="3"/>
      <c r="D33" s="22" t="s">
        <v>11</v>
      </c>
      <c r="E33" s="3"/>
      <c r="F33" s="3"/>
      <c r="G33" s="22" t="s">
        <v>12</v>
      </c>
      <c r="H33" s="3"/>
      <c r="I33" s="3"/>
      <c r="J33" s="22" t="s">
        <v>13</v>
      </c>
    </row>
    <row r="34" spans="1:11" x14ac:dyDescent="0.25">
      <c r="A34" s="3"/>
      <c r="B34" s="3"/>
      <c r="C34" s="3"/>
      <c r="D34" s="3" t="s">
        <v>14</v>
      </c>
      <c r="E34" s="3">
        <f>B38*B36/B39</f>
        <v>750</v>
      </c>
      <c r="F34" s="3"/>
      <c r="G34" s="3" t="s">
        <v>34</v>
      </c>
      <c r="H34" s="3">
        <f>((H36*(((1+H35)^H37)-1)))/(H35*((1+H35)^H37))/1000000</f>
        <v>15.728240698456034</v>
      </c>
      <c r="I34" s="3"/>
      <c r="J34" s="3" t="s">
        <v>15</v>
      </c>
      <c r="K34" s="3">
        <v>0.05</v>
      </c>
    </row>
    <row r="35" spans="1:11" x14ac:dyDescent="0.25">
      <c r="A35" s="3" t="s">
        <v>16</v>
      </c>
      <c r="B35" s="3">
        <f>'24h'!B35</f>
        <v>10</v>
      </c>
      <c r="C35" s="3"/>
      <c r="D35" s="3" t="s">
        <v>17</v>
      </c>
      <c r="E35" s="3">
        <f>I29</f>
        <v>1905.7593749999999</v>
      </c>
      <c r="F35" s="3"/>
      <c r="G35" s="3" t="s">
        <v>18</v>
      </c>
      <c r="H35" s="3">
        <v>0.05</v>
      </c>
      <c r="I35" s="3"/>
      <c r="J35" s="3" t="s">
        <v>19</v>
      </c>
      <c r="K35" s="3">
        <v>0.9</v>
      </c>
    </row>
    <row r="36" spans="1:11" x14ac:dyDescent="0.25">
      <c r="A36" s="3" t="s">
        <v>20</v>
      </c>
      <c r="B36" s="3">
        <f>'24h'!B36</f>
        <v>5</v>
      </c>
      <c r="C36" s="3"/>
      <c r="D36" s="3" t="s">
        <v>21</v>
      </c>
      <c r="E36" s="3">
        <f>J29</f>
        <v>5594.2406249999995</v>
      </c>
      <c r="F36" s="3"/>
      <c r="G36" s="3" t="s">
        <v>22</v>
      </c>
      <c r="H36" s="3">
        <f>K35*E37</f>
        <v>1837708.0453124999</v>
      </c>
      <c r="I36" s="3"/>
      <c r="J36" s="3" t="s">
        <v>23</v>
      </c>
      <c r="K36" s="3">
        <f>1-K34-K35</f>
        <v>4.9999999999999933E-2</v>
      </c>
    </row>
    <row r="37" spans="1:11" x14ac:dyDescent="0.25">
      <c r="A37" s="3" t="s">
        <v>24</v>
      </c>
      <c r="B37" s="3">
        <f>'24h'!B37</f>
        <v>325</v>
      </c>
      <c r="C37" s="3"/>
      <c r="D37" s="3" t="s">
        <v>25</v>
      </c>
      <c r="E37" s="3">
        <f>E36*365</f>
        <v>2041897.8281249998</v>
      </c>
      <c r="F37" s="3"/>
      <c r="G37" s="3" t="s">
        <v>26</v>
      </c>
      <c r="H37" s="3">
        <f>E40</f>
        <v>11.446886446886447</v>
      </c>
      <c r="I37" s="3"/>
      <c r="J37" s="3"/>
    </row>
    <row r="38" spans="1:11" x14ac:dyDescent="0.25">
      <c r="A38" s="3" t="s">
        <v>27</v>
      </c>
      <c r="B38" s="3">
        <f>'24h'!B38</f>
        <v>150</v>
      </c>
      <c r="C38" s="3"/>
      <c r="D38" s="3" t="s">
        <v>28</v>
      </c>
      <c r="E38" s="3">
        <f>K34*E37</f>
        <v>102094.89140625</v>
      </c>
      <c r="F38" s="3"/>
      <c r="G38" s="3"/>
      <c r="H38" s="3"/>
      <c r="I38" s="3"/>
      <c r="J38" s="3"/>
    </row>
    <row r="39" spans="1:11" x14ac:dyDescent="0.25">
      <c r="A39" s="3" t="s">
        <v>33</v>
      </c>
      <c r="B39" s="3">
        <f>'24h'!B39</f>
        <v>1</v>
      </c>
      <c r="C39" s="3"/>
      <c r="D39" s="3" t="s">
        <v>29</v>
      </c>
      <c r="E39" s="3">
        <f>(E37-E38)*E40</f>
        <v>22204703.945956387</v>
      </c>
      <c r="F39" s="3"/>
      <c r="G39" s="3"/>
      <c r="H39" s="3"/>
      <c r="I39" s="3"/>
      <c r="J39" s="3"/>
    </row>
    <row r="40" spans="1:11" x14ac:dyDescent="0.25">
      <c r="A40" s="3" t="s">
        <v>30</v>
      </c>
      <c r="B40" s="3">
        <f>'24h'!B40</f>
        <v>65</v>
      </c>
      <c r="C40" s="3"/>
      <c r="D40" s="3" t="s">
        <v>31</v>
      </c>
      <c r="E40" s="3">
        <f>B41/(12*7*52)</f>
        <v>11.446886446886447</v>
      </c>
      <c r="F40" s="3"/>
      <c r="G40" s="3"/>
      <c r="H40" s="3"/>
      <c r="I40" s="3"/>
      <c r="J40" s="3"/>
    </row>
    <row r="41" spans="1:11" x14ac:dyDescent="0.25">
      <c r="A41" s="3" t="s">
        <v>32</v>
      </c>
      <c r="B41" s="3">
        <f>'24h'!B41</f>
        <v>50000</v>
      </c>
      <c r="C41" s="3"/>
      <c r="D41" s="3" t="s">
        <v>44</v>
      </c>
      <c r="E41" s="3">
        <f>(B40*E29)/(1000*12)</f>
        <v>4.0625</v>
      </c>
      <c r="F41" s="3"/>
      <c r="G41" s="3"/>
      <c r="H41" s="3"/>
      <c r="I41" s="3"/>
      <c r="J41" s="3"/>
    </row>
    <row r="42" spans="1:11" x14ac:dyDescent="0.25">
      <c r="A42" s="3"/>
      <c r="B42" s="3"/>
      <c r="C42" s="3"/>
      <c r="D42" s="3" t="s">
        <v>35</v>
      </c>
      <c r="E42" s="3">
        <f>E37-E38-H36</f>
        <v>102094.89140624995</v>
      </c>
      <c r="F42" s="3"/>
      <c r="G42" s="3"/>
      <c r="H42" s="3"/>
      <c r="I42" s="3"/>
      <c r="J42" s="3"/>
    </row>
    <row r="43" spans="1:11" x14ac:dyDescent="0.25">
      <c r="A43" s="3"/>
      <c r="B43" s="3"/>
      <c r="C43" s="3"/>
      <c r="D43" s="3"/>
      <c r="E43" s="3"/>
      <c r="F43" s="3"/>
      <c r="G43" s="3"/>
      <c r="H43" s="3"/>
      <c r="I43" s="3"/>
      <c r="J43" s="3"/>
    </row>
    <row r="44" spans="1:11" x14ac:dyDescent="0.25">
      <c r="A44" s="3"/>
      <c r="B44" s="3"/>
      <c r="C44" s="3"/>
      <c r="D44" s="3"/>
      <c r="E44" s="3"/>
      <c r="F44" s="3"/>
      <c r="G44" s="3"/>
      <c r="H44" s="3"/>
      <c r="I44" s="3"/>
      <c r="J44" s="3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00"/>
  <sheetViews>
    <sheetView workbookViewId="0">
      <selection activeCell="A12" sqref="A12"/>
    </sheetView>
  </sheetViews>
  <sheetFormatPr defaultColWidth="15.140625" defaultRowHeight="15" customHeight="1" x14ac:dyDescent="0.25"/>
  <cols>
    <col min="1" max="1" width="45" bestFit="1" customWidth="1"/>
    <col min="2" max="2" width="9.85546875" customWidth="1"/>
    <col min="3" max="3" width="24.42578125" bestFit="1" customWidth="1"/>
    <col min="4" max="4" width="45.140625" bestFit="1" customWidth="1"/>
    <col min="5" max="5" width="32.7109375" customWidth="1"/>
    <col min="6" max="6" width="16.42578125" customWidth="1"/>
    <col min="7" max="7" width="25" bestFit="1" customWidth="1"/>
    <col min="8" max="8" width="13" customWidth="1"/>
    <col min="9" max="9" width="18.28515625" customWidth="1"/>
    <col min="10" max="10" width="13.7109375" customWidth="1"/>
    <col min="11" max="26" width="7.42578125" customWidth="1"/>
  </cols>
  <sheetData>
    <row r="1" spans="1:10" x14ac:dyDescent="0.2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5.7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customHeight="1" x14ac:dyDescent="0.25">
      <c r="A3" s="1"/>
      <c r="B3" s="2" t="s">
        <v>0</v>
      </c>
      <c r="C3" s="3"/>
      <c r="D3" s="3"/>
      <c r="E3" s="4"/>
      <c r="F3" s="1"/>
      <c r="G3" s="1"/>
      <c r="H3" s="1"/>
      <c r="I3" s="1"/>
      <c r="J3" s="1"/>
    </row>
    <row r="4" spans="1:10" ht="15.75" customHeight="1" x14ac:dyDescent="0.25">
      <c r="A4" s="1"/>
      <c r="B4" s="5" t="s">
        <v>1</v>
      </c>
      <c r="C4" s="6" t="s">
        <v>2</v>
      </c>
      <c r="D4" s="7" t="s">
        <v>3</v>
      </c>
      <c r="E4" s="8" t="s">
        <v>4</v>
      </c>
      <c r="F4" s="8" t="s">
        <v>5</v>
      </c>
      <c r="G4" s="8" t="s">
        <v>6</v>
      </c>
      <c r="H4" s="8" t="s">
        <v>7</v>
      </c>
      <c r="I4" s="8" t="s">
        <v>8</v>
      </c>
      <c r="J4" s="9" t="s">
        <v>9</v>
      </c>
    </row>
    <row r="5" spans="1:10" x14ac:dyDescent="0.25">
      <c r="A5" s="1"/>
      <c r="B5" s="10">
        <v>0</v>
      </c>
      <c r="C5" s="40">
        <f>'24h'!C5</f>
        <v>4.2860000000000002E-2</v>
      </c>
      <c r="D5" s="11">
        <f>'24h'!D5</f>
        <v>0</v>
      </c>
      <c r="E5" s="3">
        <f t="shared" ref="E5:E11" si="0">E$34/8</f>
        <v>93.75</v>
      </c>
      <c r="F5" s="3">
        <f t="shared" ref="F5:F28" si="1">D5*B$36</f>
        <v>0</v>
      </c>
      <c r="G5" s="3">
        <f>(G28+E28)-F5</f>
        <v>93.75</v>
      </c>
      <c r="H5" s="3">
        <f t="shared" ref="H5:H28" si="2">F5*B$35</f>
        <v>0</v>
      </c>
      <c r="I5" s="3">
        <f t="shared" ref="I5:I28" si="3">C5*E5*B$40</f>
        <v>261.17812500000002</v>
      </c>
      <c r="J5" s="12">
        <f t="shared" ref="J5:J28" si="4">H5-I5</f>
        <v>-261.17812500000002</v>
      </c>
    </row>
    <row r="6" spans="1:10" x14ac:dyDescent="0.25">
      <c r="A6" s="1"/>
      <c r="B6" s="13">
        <v>4.1666666666666699E-2</v>
      </c>
      <c r="C6" s="41">
        <f>'24h'!C6</f>
        <v>4.2479999999999997E-2</v>
      </c>
      <c r="D6" s="11">
        <f>'24h'!D6</f>
        <v>0</v>
      </c>
      <c r="E6" s="3">
        <f t="shared" si="0"/>
        <v>93.75</v>
      </c>
      <c r="F6" s="3">
        <f t="shared" si="1"/>
        <v>0</v>
      </c>
      <c r="G6" s="3">
        <f t="shared" ref="G6:G27" si="5">(G5+E5)-F6</f>
        <v>187.5</v>
      </c>
      <c r="H6" s="3">
        <f t="shared" si="2"/>
        <v>0</v>
      </c>
      <c r="I6" s="3">
        <f t="shared" si="3"/>
        <v>258.86250000000001</v>
      </c>
      <c r="J6" s="12">
        <f t="shared" si="4"/>
        <v>-258.86250000000001</v>
      </c>
    </row>
    <row r="7" spans="1:10" x14ac:dyDescent="0.25">
      <c r="A7" s="1"/>
      <c r="B7" s="13">
        <v>8.3333333333333301E-2</v>
      </c>
      <c r="C7" s="41">
        <f>'24h'!C7</f>
        <v>3.8509999999999996E-2</v>
      </c>
      <c r="D7" s="11">
        <f>'24h'!D7</f>
        <v>0</v>
      </c>
      <c r="E7" s="3">
        <f t="shared" si="0"/>
        <v>93.75</v>
      </c>
      <c r="F7" s="3">
        <f t="shared" si="1"/>
        <v>0</v>
      </c>
      <c r="G7" s="3">
        <f t="shared" si="5"/>
        <v>281.25</v>
      </c>
      <c r="H7" s="3">
        <f t="shared" si="2"/>
        <v>0</v>
      </c>
      <c r="I7" s="3">
        <f t="shared" si="3"/>
        <v>234.67031249999997</v>
      </c>
      <c r="J7" s="12">
        <f t="shared" si="4"/>
        <v>-234.67031249999997</v>
      </c>
    </row>
    <row r="8" spans="1:10" x14ac:dyDescent="0.25">
      <c r="A8" s="1"/>
      <c r="B8" s="13">
        <v>0.125</v>
      </c>
      <c r="C8" s="41">
        <f>'24h'!C8</f>
        <v>3.2890000000000003E-2</v>
      </c>
      <c r="D8" s="11">
        <f>'24h'!D8</f>
        <v>0</v>
      </c>
      <c r="E8" s="3">
        <f t="shared" si="0"/>
        <v>93.75</v>
      </c>
      <c r="F8" s="3">
        <f t="shared" si="1"/>
        <v>0</v>
      </c>
      <c r="G8" s="3">
        <f t="shared" si="5"/>
        <v>375</v>
      </c>
      <c r="H8" s="3">
        <f t="shared" si="2"/>
        <v>0</v>
      </c>
      <c r="I8" s="3">
        <f t="shared" si="3"/>
        <v>200.42343750000001</v>
      </c>
      <c r="J8" s="12">
        <f t="shared" si="4"/>
        <v>-200.42343750000001</v>
      </c>
    </row>
    <row r="9" spans="1:10" x14ac:dyDescent="0.25">
      <c r="A9" s="1"/>
      <c r="B9" s="13">
        <v>0.16666666666666699</v>
      </c>
      <c r="C9" s="41">
        <f>'24h'!C9</f>
        <v>2.7890000000000002E-2</v>
      </c>
      <c r="D9" s="11">
        <f>'24h'!D9</f>
        <v>0</v>
      </c>
      <c r="E9" s="3">
        <f t="shared" si="0"/>
        <v>93.75</v>
      </c>
      <c r="F9" s="3">
        <f t="shared" si="1"/>
        <v>0</v>
      </c>
      <c r="G9" s="3">
        <f t="shared" si="5"/>
        <v>468.75</v>
      </c>
      <c r="H9" s="3">
        <f t="shared" si="2"/>
        <v>0</v>
      </c>
      <c r="I9" s="3">
        <f t="shared" si="3"/>
        <v>169.95468750000001</v>
      </c>
      <c r="J9" s="12">
        <f t="shared" si="4"/>
        <v>-169.95468750000001</v>
      </c>
    </row>
    <row r="10" spans="1:10" x14ac:dyDescent="0.25">
      <c r="A10" s="1"/>
      <c r="B10" s="13">
        <v>0.20833333333333301</v>
      </c>
      <c r="C10" s="41">
        <f>'24h'!C10</f>
        <v>2.8660000000000001E-2</v>
      </c>
      <c r="D10" s="11">
        <f>'24h'!D10</f>
        <v>0</v>
      </c>
      <c r="E10" s="3">
        <f t="shared" si="0"/>
        <v>93.75</v>
      </c>
      <c r="F10" s="3">
        <f t="shared" si="1"/>
        <v>0</v>
      </c>
      <c r="G10" s="3">
        <f t="shared" si="5"/>
        <v>562.5</v>
      </c>
      <c r="H10" s="3">
        <f t="shared" si="2"/>
        <v>0</v>
      </c>
      <c r="I10" s="3">
        <f t="shared" si="3"/>
        <v>174.64687499999999</v>
      </c>
      <c r="J10" s="12">
        <f t="shared" si="4"/>
        <v>-174.64687499999999</v>
      </c>
    </row>
    <row r="11" spans="1:10" x14ac:dyDescent="0.25">
      <c r="A11" s="1"/>
      <c r="B11" s="13">
        <v>0.25</v>
      </c>
      <c r="C11" s="41">
        <f>'24h'!C11</f>
        <v>3.6429999999999997E-2</v>
      </c>
      <c r="D11" s="11">
        <f>'24h'!D11</f>
        <v>0</v>
      </c>
      <c r="E11" s="3">
        <f t="shared" si="0"/>
        <v>93.75</v>
      </c>
      <c r="F11" s="3">
        <f t="shared" si="1"/>
        <v>0</v>
      </c>
      <c r="G11" s="3">
        <f t="shared" si="5"/>
        <v>656.25</v>
      </c>
      <c r="H11" s="3">
        <f t="shared" si="2"/>
        <v>0</v>
      </c>
      <c r="I11" s="3">
        <f t="shared" si="3"/>
        <v>221.99531249999998</v>
      </c>
      <c r="J11" s="12">
        <f t="shared" si="4"/>
        <v>-221.99531249999998</v>
      </c>
    </row>
    <row r="12" spans="1:10" x14ac:dyDescent="0.25">
      <c r="A12" s="1"/>
      <c r="B12" s="14">
        <v>0.29166666666666702</v>
      </c>
      <c r="C12" s="41">
        <f>'24h'!C12</f>
        <v>4.4400000000000002E-2</v>
      </c>
      <c r="D12" s="15">
        <f>'24h'!D12</f>
        <v>10</v>
      </c>
      <c r="E12" s="3">
        <v>0</v>
      </c>
      <c r="F12" s="3">
        <f t="shared" si="1"/>
        <v>50</v>
      </c>
      <c r="G12" s="3">
        <f t="shared" si="5"/>
        <v>700</v>
      </c>
      <c r="H12" s="3">
        <f t="shared" si="2"/>
        <v>500</v>
      </c>
      <c r="I12" s="3">
        <f t="shared" si="3"/>
        <v>0</v>
      </c>
      <c r="J12" s="12">
        <f t="shared" si="4"/>
        <v>500</v>
      </c>
    </row>
    <row r="13" spans="1:10" x14ac:dyDescent="0.25">
      <c r="A13" s="1"/>
      <c r="B13" s="14">
        <v>0.33333333333333398</v>
      </c>
      <c r="C13" s="41">
        <f>'24h'!C13</f>
        <v>4.4499999999999998E-2</v>
      </c>
      <c r="D13" s="15">
        <f>'24h'!D13</f>
        <v>10</v>
      </c>
      <c r="E13" s="3">
        <v>0</v>
      </c>
      <c r="F13" s="3">
        <f t="shared" si="1"/>
        <v>50</v>
      </c>
      <c r="G13" s="3">
        <f t="shared" si="5"/>
        <v>650</v>
      </c>
      <c r="H13" s="3">
        <f t="shared" si="2"/>
        <v>500</v>
      </c>
      <c r="I13" s="3">
        <f t="shared" si="3"/>
        <v>0</v>
      </c>
      <c r="J13" s="12">
        <f t="shared" si="4"/>
        <v>500</v>
      </c>
    </row>
    <row r="14" spans="1:10" x14ac:dyDescent="0.25">
      <c r="A14" s="1"/>
      <c r="B14" s="14">
        <v>0.375</v>
      </c>
      <c r="C14" s="41">
        <f>'24h'!C14</f>
        <v>4.4920000000000002E-2</v>
      </c>
      <c r="D14" s="15">
        <f>'24h'!D14</f>
        <v>15</v>
      </c>
      <c r="E14" s="3">
        <v>0</v>
      </c>
      <c r="F14" s="3">
        <f t="shared" si="1"/>
        <v>75</v>
      </c>
      <c r="G14" s="3">
        <f t="shared" si="5"/>
        <v>575</v>
      </c>
      <c r="H14" s="3">
        <f t="shared" si="2"/>
        <v>750</v>
      </c>
      <c r="I14" s="3">
        <f t="shared" si="3"/>
        <v>0</v>
      </c>
      <c r="J14" s="12">
        <f t="shared" si="4"/>
        <v>750</v>
      </c>
    </row>
    <row r="15" spans="1:10" x14ac:dyDescent="0.25">
      <c r="A15" s="1"/>
      <c r="B15" s="14">
        <v>0.41666666666666702</v>
      </c>
      <c r="C15" s="41">
        <f>'24h'!C15</f>
        <v>4.9000000000000002E-2</v>
      </c>
      <c r="D15" s="15">
        <f>'24h'!D15</f>
        <v>5</v>
      </c>
      <c r="E15" s="3">
        <v>0</v>
      </c>
      <c r="F15" s="3">
        <f t="shared" si="1"/>
        <v>25</v>
      </c>
      <c r="G15" s="3">
        <f t="shared" si="5"/>
        <v>550</v>
      </c>
      <c r="H15" s="3">
        <f t="shared" si="2"/>
        <v>250</v>
      </c>
      <c r="I15" s="3">
        <f t="shared" si="3"/>
        <v>0</v>
      </c>
      <c r="J15" s="12">
        <f t="shared" si="4"/>
        <v>250</v>
      </c>
    </row>
    <row r="16" spans="1:10" x14ac:dyDescent="0.25">
      <c r="A16" s="1"/>
      <c r="B16" s="14">
        <v>0.45833333333333398</v>
      </c>
      <c r="C16" s="42">
        <f>'24h'!C16</f>
        <v>4.351E-2</v>
      </c>
      <c r="D16" s="15">
        <f>'24h'!D16</f>
        <v>5</v>
      </c>
      <c r="E16" s="3">
        <v>0</v>
      </c>
      <c r="F16" s="3">
        <f t="shared" si="1"/>
        <v>25</v>
      </c>
      <c r="G16" s="3">
        <f t="shared" si="5"/>
        <v>525</v>
      </c>
      <c r="H16" s="3">
        <f t="shared" si="2"/>
        <v>250</v>
      </c>
      <c r="I16" s="3">
        <f t="shared" si="3"/>
        <v>0</v>
      </c>
      <c r="J16" s="12">
        <f t="shared" si="4"/>
        <v>250</v>
      </c>
    </row>
    <row r="17" spans="1:10" x14ac:dyDescent="0.25">
      <c r="A17" s="1"/>
      <c r="B17" s="14">
        <v>0.5</v>
      </c>
      <c r="C17" s="41">
        <f>'24h'!C17</f>
        <v>0.04</v>
      </c>
      <c r="D17" s="15">
        <f>'24h'!D17</f>
        <v>4</v>
      </c>
      <c r="E17" s="3">
        <v>0</v>
      </c>
      <c r="F17" s="3">
        <f t="shared" si="1"/>
        <v>20</v>
      </c>
      <c r="G17" s="3">
        <f t="shared" si="5"/>
        <v>505</v>
      </c>
      <c r="H17" s="3">
        <f t="shared" si="2"/>
        <v>200</v>
      </c>
      <c r="I17" s="3">
        <f t="shared" si="3"/>
        <v>0</v>
      </c>
      <c r="J17" s="12">
        <f t="shared" si="4"/>
        <v>200</v>
      </c>
    </row>
    <row r="18" spans="1:10" x14ac:dyDescent="0.25">
      <c r="A18" s="1"/>
      <c r="B18" s="14">
        <v>0.54166666666666696</v>
      </c>
      <c r="C18" s="41">
        <f>'24h'!C18</f>
        <v>3.9170000000000003E-2</v>
      </c>
      <c r="D18" s="15">
        <f>'24h'!D18</f>
        <v>2</v>
      </c>
      <c r="E18" s="3">
        <v>0</v>
      </c>
      <c r="F18" s="3">
        <f t="shared" si="1"/>
        <v>10</v>
      </c>
      <c r="G18" s="3">
        <f t="shared" si="5"/>
        <v>495</v>
      </c>
      <c r="H18" s="3">
        <f t="shared" si="2"/>
        <v>100</v>
      </c>
      <c r="I18" s="3">
        <f t="shared" si="3"/>
        <v>0</v>
      </c>
      <c r="J18" s="12">
        <f t="shared" si="4"/>
        <v>100</v>
      </c>
    </row>
    <row r="19" spans="1:10" x14ac:dyDescent="0.25">
      <c r="A19" s="1"/>
      <c r="B19" s="14">
        <v>0.58333333333333404</v>
      </c>
      <c r="C19" s="41">
        <f>'24h'!C19</f>
        <v>3.798E-2</v>
      </c>
      <c r="D19" s="15">
        <f>'24h'!D19</f>
        <v>2</v>
      </c>
      <c r="E19" s="3">
        <v>0</v>
      </c>
      <c r="F19" s="3">
        <f t="shared" si="1"/>
        <v>10</v>
      </c>
      <c r="G19" s="3">
        <f t="shared" si="5"/>
        <v>485</v>
      </c>
      <c r="H19" s="3">
        <f t="shared" si="2"/>
        <v>100</v>
      </c>
      <c r="I19" s="3">
        <f t="shared" si="3"/>
        <v>0</v>
      </c>
      <c r="J19" s="12">
        <f t="shared" si="4"/>
        <v>100</v>
      </c>
    </row>
    <row r="20" spans="1:10" x14ac:dyDescent="0.25">
      <c r="A20" s="1"/>
      <c r="B20" s="14">
        <v>0.625</v>
      </c>
      <c r="C20" s="41">
        <f>'24h'!C20</f>
        <v>3.6920000000000001E-2</v>
      </c>
      <c r="D20" s="15">
        <f>'24h'!D20</f>
        <v>2</v>
      </c>
      <c r="E20" s="3">
        <v>0</v>
      </c>
      <c r="F20" s="3">
        <f t="shared" si="1"/>
        <v>10</v>
      </c>
      <c r="G20" s="3">
        <f t="shared" si="5"/>
        <v>475</v>
      </c>
      <c r="H20" s="3">
        <f t="shared" si="2"/>
        <v>100</v>
      </c>
      <c r="I20" s="3">
        <f t="shared" si="3"/>
        <v>0</v>
      </c>
      <c r="J20" s="12">
        <f t="shared" si="4"/>
        <v>100</v>
      </c>
    </row>
    <row r="21" spans="1:10" x14ac:dyDescent="0.25">
      <c r="A21" s="1"/>
      <c r="B21" s="14">
        <v>0.66666666666666696</v>
      </c>
      <c r="C21" s="41">
        <f>'24h'!C21</f>
        <v>0.04</v>
      </c>
      <c r="D21" s="15">
        <f>'24h'!D21</f>
        <v>2</v>
      </c>
      <c r="E21" s="3">
        <v>0</v>
      </c>
      <c r="F21" s="3">
        <f t="shared" si="1"/>
        <v>10</v>
      </c>
      <c r="G21" s="3">
        <f t="shared" si="5"/>
        <v>465</v>
      </c>
      <c r="H21" s="3">
        <f t="shared" si="2"/>
        <v>100</v>
      </c>
      <c r="I21" s="3">
        <f t="shared" si="3"/>
        <v>0</v>
      </c>
      <c r="J21" s="12">
        <f t="shared" si="4"/>
        <v>100</v>
      </c>
    </row>
    <row r="22" spans="1:10" x14ac:dyDescent="0.25">
      <c r="A22" s="1"/>
      <c r="B22" s="14">
        <v>0.70833333333333404</v>
      </c>
      <c r="C22" s="41">
        <f>'24h'!C22</f>
        <v>5.3939999999999995E-2</v>
      </c>
      <c r="D22" s="15">
        <f>'24h'!D22</f>
        <v>3</v>
      </c>
      <c r="E22" s="3">
        <v>0</v>
      </c>
      <c r="F22" s="3">
        <f t="shared" si="1"/>
        <v>15</v>
      </c>
      <c r="G22" s="3">
        <f t="shared" si="5"/>
        <v>450</v>
      </c>
      <c r="H22" s="3">
        <f t="shared" si="2"/>
        <v>150</v>
      </c>
      <c r="I22" s="3">
        <f t="shared" si="3"/>
        <v>0</v>
      </c>
      <c r="J22" s="12">
        <f t="shared" si="4"/>
        <v>150</v>
      </c>
    </row>
    <row r="23" spans="1:10" x14ac:dyDescent="0.25">
      <c r="A23" s="1"/>
      <c r="B23" s="14">
        <v>0.750000000000001</v>
      </c>
      <c r="C23" s="41">
        <f>'24h'!C23</f>
        <v>0.05</v>
      </c>
      <c r="D23" s="15">
        <f>'24h'!D23</f>
        <v>25</v>
      </c>
      <c r="E23" s="3">
        <v>0</v>
      </c>
      <c r="F23" s="3">
        <f t="shared" si="1"/>
        <v>125</v>
      </c>
      <c r="G23" s="3">
        <f t="shared" si="5"/>
        <v>325</v>
      </c>
      <c r="H23" s="3">
        <f t="shared" si="2"/>
        <v>1250</v>
      </c>
      <c r="I23" s="3">
        <f t="shared" si="3"/>
        <v>0</v>
      </c>
      <c r="J23" s="12">
        <f t="shared" si="4"/>
        <v>1250</v>
      </c>
    </row>
    <row r="24" spans="1:10" x14ac:dyDescent="0.25">
      <c r="A24" s="1"/>
      <c r="B24" s="14">
        <v>0.79166666666666696</v>
      </c>
      <c r="C24" s="41">
        <f>'24h'!C24</f>
        <v>0.1</v>
      </c>
      <c r="D24" s="15">
        <f>'24h'!D24</f>
        <v>25</v>
      </c>
      <c r="E24" s="3">
        <v>0</v>
      </c>
      <c r="F24" s="3">
        <f t="shared" si="1"/>
        <v>125</v>
      </c>
      <c r="G24" s="3">
        <f t="shared" si="5"/>
        <v>200</v>
      </c>
      <c r="H24" s="3">
        <f t="shared" si="2"/>
        <v>1250</v>
      </c>
      <c r="I24" s="3">
        <f t="shared" si="3"/>
        <v>0</v>
      </c>
      <c r="J24" s="12">
        <f t="shared" si="4"/>
        <v>1250</v>
      </c>
    </row>
    <row r="25" spans="1:10" x14ac:dyDescent="0.25">
      <c r="A25" s="1"/>
      <c r="B25" s="14">
        <v>0.83333333333333404</v>
      </c>
      <c r="C25" s="41">
        <f>'24h'!C25</f>
        <v>5.8999999999999997E-2</v>
      </c>
      <c r="D25" s="15">
        <f>'24h'!D25</f>
        <v>25</v>
      </c>
      <c r="E25" s="3">
        <v>0</v>
      </c>
      <c r="F25" s="3">
        <f t="shared" si="1"/>
        <v>125</v>
      </c>
      <c r="G25" s="3">
        <f t="shared" si="5"/>
        <v>75</v>
      </c>
      <c r="H25" s="3">
        <f t="shared" si="2"/>
        <v>1250</v>
      </c>
      <c r="I25" s="3">
        <f t="shared" si="3"/>
        <v>0</v>
      </c>
      <c r="J25" s="12">
        <f t="shared" si="4"/>
        <v>1250</v>
      </c>
    </row>
    <row r="26" spans="1:10" x14ac:dyDescent="0.25">
      <c r="A26" s="1"/>
      <c r="B26" s="14">
        <v>0.875000000000001</v>
      </c>
      <c r="C26" s="41">
        <f>'24h'!C26</f>
        <v>4.1599999999999998E-2</v>
      </c>
      <c r="D26" s="15">
        <f>'24h'!D26</f>
        <v>10</v>
      </c>
      <c r="E26" s="3">
        <v>0</v>
      </c>
      <c r="F26" s="3">
        <f t="shared" si="1"/>
        <v>50</v>
      </c>
      <c r="G26" s="3">
        <f t="shared" si="5"/>
        <v>25</v>
      </c>
      <c r="H26" s="3">
        <f t="shared" si="2"/>
        <v>500</v>
      </c>
      <c r="I26" s="3">
        <f t="shared" si="3"/>
        <v>0</v>
      </c>
      <c r="J26" s="12">
        <f t="shared" si="4"/>
        <v>500</v>
      </c>
    </row>
    <row r="27" spans="1:10" x14ac:dyDescent="0.25">
      <c r="A27" s="1"/>
      <c r="B27" s="14">
        <v>0.91666666666666696</v>
      </c>
      <c r="C27" s="41">
        <f>'24h'!C27</f>
        <v>4.4080000000000001E-2</v>
      </c>
      <c r="D27" s="16">
        <f>'24h'!D27</f>
        <v>5</v>
      </c>
      <c r="E27" s="3">
        <v>0</v>
      </c>
      <c r="F27" s="3">
        <f t="shared" si="1"/>
        <v>25</v>
      </c>
      <c r="G27" s="3">
        <f t="shared" si="5"/>
        <v>0</v>
      </c>
      <c r="H27" s="3">
        <f t="shared" si="2"/>
        <v>250</v>
      </c>
      <c r="I27" s="3">
        <f t="shared" si="3"/>
        <v>0</v>
      </c>
      <c r="J27" s="12">
        <f t="shared" si="4"/>
        <v>250</v>
      </c>
    </row>
    <row r="28" spans="1:10" ht="15.75" customHeight="1" x14ac:dyDescent="0.25">
      <c r="A28" s="1"/>
      <c r="B28" s="17">
        <v>0.95833333333333404</v>
      </c>
      <c r="C28" s="43">
        <f>'24h'!C28</f>
        <v>3.6569999999999998E-2</v>
      </c>
      <c r="D28" s="18">
        <f>'24h'!D28</f>
        <v>0</v>
      </c>
      <c r="E28" s="3">
        <f>E$34/8</f>
        <v>93.75</v>
      </c>
      <c r="F28" s="19">
        <f t="shared" si="1"/>
        <v>0</v>
      </c>
      <c r="G28" s="19"/>
      <c r="H28" s="19">
        <f t="shared" si="2"/>
        <v>0</v>
      </c>
      <c r="I28" s="19">
        <f t="shared" si="3"/>
        <v>222.84843749999999</v>
      </c>
      <c r="J28" s="12">
        <f t="shared" si="4"/>
        <v>-222.84843749999999</v>
      </c>
    </row>
    <row r="29" spans="1:10" ht="15.75" customHeight="1" x14ac:dyDescent="0.25">
      <c r="A29" s="1"/>
      <c r="B29" s="3"/>
      <c r="C29" s="3"/>
      <c r="D29" s="20">
        <f t="shared" ref="D29:F29" si="6">SUM(D5:D28)</f>
        <v>150</v>
      </c>
      <c r="E29" s="20">
        <f t="shared" si="6"/>
        <v>750</v>
      </c>
      <c r="F29" s="20">
        <f t="shared" si="6"/>
        <v>750</v>
      </c>
      <c r="G29" s="3"/>
      <c r="H29" s="21">
        <f t="shared" ref="H29:J29" si="7">SUM(H5:H28)</f>
        <v>7500</v>
      </c>
      <c r="I29" s="21">
        <f t="shared" si="7"/>
        <v>1744.5796874999999</v>
      </c>
      <c r="J29" s="21">
        <f t="shared" si="7"/>
        <v>5755.4203125000004</v>
      </c>
    </row>
    <row r="30" spans="1:10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</row>
    <row r="31" spans="1:10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10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</row>
    <row r="33" spans="1:11" x14ac:dyDescent="0.25">
      <c r="A33" s="22" t="s">
        <v>10</v>
      </c>
      <c r="B33" s="1"/>
      <c r="C33" s="1"/>
      <c r="D33" s="22" t="s">
        <v>11</v>
      </c>
      <c r="E33" s="1"/>
      <c r="F33" s="1"/>
      <c r="G33" s="22" t="s">
        <v>12</v>
      </c>
      <c r="H33" s="1"/>
      <c r="I33" s="1"/>
      <c r="J33" s="22" t="s">
        <v>13</v>
      </c>
    </row>
    <row r="34" spans="1:11" x14ac:dyDescent="0.25">
      <c r="A34" s="1"/>
      <c r="B34" s="1"/>
      <c r="C34" s="1"/>
      <c r="D34" s="1" t="s">
        <v>14</v>
      </c>
      <c r="E34" s="1">
        <f>B38*B36/B39</f>
        <v>750</v>
      </c>
      <c r="F34" s="1"/>
      <c r="G34" s="3" t="s">
        <v>34</v>
      </c>
      <c r="H34" s="1">
        <f>((H36*(((1+H35)^H37)-1)))/(H35*((1+H35)^H37))/1000000</f>
        <v>21.451911048268428</v>
      </c>
      <c r="I34" s="1"/>
      <c r="J34" s="1" t="s">
        <v>15</v>
      </c>
      <c r="K34" s="1">
        <v>0.05</v>
      </c>
    </row>
    <row r="35" spans="1:11" x14ac:dyDescent="0.25">
      <c r="A35" s="1" t="s">
        <v>16</v>
      </c>
      <c r="B35" s="3">
        <f>'24h'!B35</f>
        <v>10</v>
      </c>
      <c r="C35" s="1"/>
      <c r="D35" s="1" t="s">
        <v>17</v>
      </c>
      <c r="E35" s="1">
        <f>I29</f>
        <v>1744.5796874999999</v>
      </c>
      <c r="F35" s="1"/>
      <c r="G35" s="1" t="s">
        <v>18</v>
      </c>
      <c r="H35" s="1">
        <v>0.05</v>
      </c>
      <c r="I35" s="1"/>
      <c r="J35" s="1" t="s">
        <v>19</v>
      </c>
      <c r="K35" s="1">
        <v>0.9</v>
      </c>
    </row>
    <row r="36" spans="1:11" x14ac:dyDescent="0.25">
      <c r="A36" s="1" t="s">
        <v>20</v>
      </c>
      <c r="B36" s="3">
        <f>'24h'!B36</f>
        <v>5</v>
      </c>
      <c r="C36" s="1"/>
      <c r="D36" s="1" t="s">
        <v>21</v>
      </c>
      <c r="E36" s="1">
        <f>J29</f>
        <v>5755.4203125000004</v>
      </c>
      <c r="F36" s="1"/>
      <c r="G36" s="1" t="s">
        <v>22</v>
      </c>
      <c r="H36" s="1">
        <f>K35*E37</f>
        <v>1890655.5726562501</v>
      </c>
      <c r="I36" s="1"/>
      <c r="J36" s="1" t="s">
        <v>23</v>
      </c>
      <c r="K36" s="1">
        <f>1-K34-K35</f>
        <v>4.9999999999999933E-2</v>
      </c>
    </row>
    <row r="37" spans="1:11" x14ac:dyDescent="0.25">
      <c r="A37" s="1" t="s">
        <v>24</v>
      </c>
      <c r="B37" s="3">
        <f>'24h'!B37</f>
        <v>325</v>
      </c>
      <c r="C37" s="1"/>
      <c r="D37" s="1" t="s">
        <v>25</v>
      </c>
      <c r="E37" s="1">
        <f>E36*365</f>
        <v>2100728.4140625</v>
      </c>
      <c r="F37" s="1"/>
      <c r="G37" s="1" t="s">
        <v>26</v>
      </c>
      <c r="H37" s="1">
        <f>E40</f>
        <v>17.170329670329672</v>
      </c>
      <c r="I37" s="1"/>
      <c r="J37" s="1"/>
    </row>
    <row r="38" spans="1:11" x14ac:dyDescent="0.25">
      <c r="A38" s="1" t="s">
        <v>27</v>
      </c>
      <c r="B38" s="3">
        <f>'24h'!B38</f>
        <v>150</v>
      </c>
      <c r="C38" s="1"/>
      <c r="D38" s="1" t="s">
        <v>28</v>
      </c>
      <c r="E38" s="1">
        <f>K34*E37</f>
        <v>105036.42070312501</v>
      </c>
      <c r="F38" s="1"/>
      <c r="G38" s="1"/>
      <c r="H38" s="1"/>
      <c r="I38" s="1"/>
      <c r="J38" s="1"/>
    </row>
    <row r="39" spans="1:11" x14ac:dyDescent="0.25">
      <c r="A39" s="3" t="s">
        <v>33</v>
      </c>
      <c r="B39" s="3">
        <f>'24h'!B39</f>
        <v>1</v>
      </c>
      <c r="C39" s="1"/>
      <c r="D39" s="1" t="s">
        <v>29</v>
      </c>
      <c r="E39" s="1">
        <f>(E37-E38)*E40</f>
        <v>34266689.446417846</v>
      </c>
      <c r="F39" s="1"/>
      <c r="G39" s="1"/>
      <c r="H39" s="1"/>
      <c r="I39" s="1"/>
      <c r="J39" s="1"/>
    </row>
    <row r="40" spans="1:11" x14ac:dyDescent="0.25">
      <c r="A40" s="1" t="s">
        <v>30</v>
      </c>
      <c r="B40" s="3">
        <f>'24h'!B40</f>
        <v>65</v>
      </c>
      <c r="C40" s="1"/>
      <c r="D40" s="1" t="s">
        <v>31</v>
      </c>
      <c r="E40" s="1">
        <f>B41/(8*7*52)</f>
        <v>17.170329670329672</v>
      </c>
      <c r="F40" s="1"/>
      <c r="G40" s="1"/>
      <c r="H40" s="1"/>
      <c r="I40" s="1"/>
      <c r="J40" s="1"/>
    </row>
    <row r="41" spans="1:11" x14ac:dyDescent="0.25">
      <c r="A41" s="1" t="s">
        <v>32</v>
      </c>
      <c r="B41" s="3">
        <f>'24h'!B41</f>
        <v>50000</v>
      </c>
      <c r="C41" s="1"/>
      <c r="D41" s="3" t="s">
        <v>44</v>
      </c>
      <c r="E41" s="3">
        <f>(B40*E29)/(1000*8)</f>
        <v>6.09375</v>
      </c>
      <c r="F41" s="1"/>
      <c r="G41" s="1"/>
      <c r="H41" s="1"/>
      <c r="I41" s="1"/>
      <c r="J41" s="1"/>
    </row>
    <row r="42" spans="1:11" x14ac:dyDescent="0.25">
      <c r="A42" s="1"/>
      <c r="B42" s="1"/>
      <c r="C42" s="1"/>
      <c r="D42" s="3" t="s">
        <v>35</v>
      </c>
      <c r="E42" s="1">
        <f>E37-E38-H36</f>
        <v>105036.42070312495</v>
      </c>
      <c r="F42" s="1"/>
      <c r="G42" s="1"/>
      <c r="H42" s="1"/>
      <c r="I42" s="1"/>
      <c r="J42" s="1"/>
    </row>
    <row r="43" spans="1:1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</row>
    <row r="44" spans="1:1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</row>
    <row r="45" spans="1:1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</row>
    <row r="46" spans="1:1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</row>
    <row r="47" spans="1:1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</row>
    <row r="48" spans="1:1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</row>
    <row r="49" spans="1:10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</row>
    <row r="50" spans="1:10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</row>
    <row r="51" spans="1:10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</row>
    <row r="52" spans="1:10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</row>
    <row r="53" spans="1:10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</row>
    <row r="54" spans="1:10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</row>
    <row r="55" spans="1:10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</row>
    <row r="56" spans="1:10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</row>
    <row r="57" spans="1:10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</row>
    <row r="58" spans="1:10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</row>
    <row r="59" spans="1:10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</row>
    <row r="60" spans="1:10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</row>
    <row r="61" spans="1:10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</row>
    <row r="62" spans="1:10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</row>
    <row r="63" spans="1:10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</row>
    <row r="64" spans="1:10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</row>
    <row r="65" spans="1:10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</row>
    <row r="66" spans="1:10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</row>
    <row r="67" spans="1:10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</row>
    <row r="68" spans="1:10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</row>
    <row r="69" spans="1:10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</row>
    <row r="70" spans="1:10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</row>
    <row r="71" spans="1:10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</row>
    <row r="72" spans="1:10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</row>
    <row r="73" spans="1:10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</row>
    <row r="74" spans="1:10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</row>
    <row r="75" spans="1:10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</row>
    <row r="76" spans="1:10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</row>
    <row r="77" spans="1:10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</row>
    <row r="78" spans="1:10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</row>
    <row r="79" spans="1:10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</row>
    <row r="80" spans="1:10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</row>
    <row r="81" spans="1:10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</row>
    <row r="82" spans="1:10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</row>
    <row r="83" spans="1:10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</row>
    <row r="84" spans="1:10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</row>
    <row r="85" spans="1:10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</row>
    <row r="86" spans="1:10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</row>
    <row r="87" spans="1:10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</row>
    <row r="88" spans="1:10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</row>
    <row r="89" spans="1:10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</row>
    <row r="90" spans="1:10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</row>
    <row r="91" spans="1:10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</row>
    <row r="92" spans="1:10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</row>
    <row r="93" spans="1:10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</row>
    <row r="94" spans="1:10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</row>
    <row r="95" spans="1:10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</row>
    <row r="96" spans="1:10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</row>
    <row r="97" spans="1:10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</row>
    <row r="98" spans="1:10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</row>
    <row r="99" spans="1:10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</row>
    <row r="100" spans="1:10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</row>
    <row r="101" spans="1:10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</row>
    <row r="102" spans="1:10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</row>
    <row r="103" spans="1:10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</row>
    <row r="104" spans="1:10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</row>
    <row r="105" spans="1:10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</row>
    <row r="106" spans="1:10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</row>
    <row r="107" spans="1:10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</row>
    <row r="108" spans="1:10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</row>
    <row r="109" spans="1:10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</row>
    <row r="110" spans="1:10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</row>
    <row r="111" spans="1:10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</row>
    <row r="112" spans="1:10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</row>
    <row r="113" spans="1:10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</row>
    <row r="114" spans="1:10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</row>
    <row r="115" spans="1:10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</row>
    <row r="116" spans="1:10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</row>
    <row r="117" spans="1:10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</row>
    <row r="118" spans="1:10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</row>
    <row r="119" spans="1:10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</row>
    <row r="120" spans="1:10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</row>
    <row r="121" spans="1:10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</row>
    <row r="122" spans="1:10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</row>
    <row r="123" spans="1:10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</row>
    <row r="124" spans="1:10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</row>
    <row r="125" spans="1:10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</row>
    <row r="126" spans="1:10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</row>
    <row r="127" spans="1:10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</row>
    <row r="128" spans="1:10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</row>
    <row r="129" spans="1:10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</row>
    <row r="130" spans="1:10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</row>
    <row r="131" spans="1:10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</row>
    <row r="132" spans="1:10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</row>
    <row r="133" spans="1:10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</row>
    <row r="134" spans="1:10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</row>
    <row r="135" spans="1:10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</row>
    <row r="136" spans="1:10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</row>
    <row r="137" spans="1:10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</row>
    <row r="138" spans="1:10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</row>
    <row r="139" spans="1:10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</row>
    <row r="140" spans="1:10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</row>
    <row r="141" spans="1:10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</row>
    <row r="142" spans="1:10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</row>
    <row r="143" spans="1:10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</row>
    <row r="144" spans="1:10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</row>
    <row r="145" spans="1:10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</row>
    <row r="146" spans="1:10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</row>
    <row r="147" spans="1:10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</row>
    <row r="148" spans="1:10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</row>
    <row r="149" spans="1:10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</row>
    <row r="150" spans="1:10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</row>
    <row r="151" spans="1:10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</row>
    <row r="152" spans="1:10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</row>
    <row r="153" spans="1:10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</row>
    <row r="154" spans="1:10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</row>
    <row r="155" spans="1:10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</row>
    <row r="156" spans="1:10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</row>
    <row r="157" spans="1:10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</row>
    <row r="158" spans="1:10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</row>
    <row r="159" spans="1:10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</row>
    <row r="160" spans="1:10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</row>
    <row r="161" spans="1:10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</row>
    <row r="162" spans="1:10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</row>
    <row r="163" spans="1:10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</row>
    <row r="164" spans="1:10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</row>
    <row r="165" spans="1:10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</row>
    <row r="166" spans="1:10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</row>
    <row r="167" spans="1:10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</row>
    <row r="168" spans="1:10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</row>
    <row r="169" spans="1:10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</row>
    <row r="170" spans="1:10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</row>
    <row r="171" spans="1:10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</row>
    <row r="172" spans="1:10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</row>
    <row r="173" spans="1:10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</row>
    <row r="174" spans="1:10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</row>
    <row r="175" spans="1:10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</row>
    <row r="176" spans="1:10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</row>
    <row r="177" spans="1:10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</row>
    <row r="178" spans="1:10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</row>
    <row r="179" spans="1:10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</row>
    <row r="180" spans="1:10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</row>
    <row r="181" spans="1:10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</row>
    <row r="182" spans="1:10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</row>
    <row r="183" spans="1:10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</row>
    <row r="184" spans="1:10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</row>
    <row r="185" spans="1:10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</row>
    <row r="186" spans="1:10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</row>
    <row r="187" spans="1:10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</row>
    <row r="188" spans="1:10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</row>
    <row r="189" spans="1:10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</row>
    <row r="190" spans="1:10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</row>
    <row r="191" spans="1:10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</row>
    <row r="192" spans="1:10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</row>
    <row r="193" spans="1:10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</row>
    <row r="194" spans="1:10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</row>
    <row r="195" spans="1:10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</row>
    <row r="196" spans="1:10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</row>
    <row r="197" spans="1:10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</row>
    <row r="198" spans="1:10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</row>
    <row r="199" spans="1:10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</row>
    <row r="200" spans="1:10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</row>
    <row r="201" spans="1:10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</row>
    <row r="202" spans="1:10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</row>
    <row r="203" spans="1:10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</row>
    <row r="204" spans="1:10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</row>
    <row r="205" spans="1:10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</row>
    <row r="206" spans="1:10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</row>
    <row r="207" spans="1:10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</row>
    <row r="208" spans="1:10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</row>
    <row r="209" spans="1:10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</row>
    <row r="210" spans="1:10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</row>
    <row r="211" spans="1:10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</row>
    <row r="212" spans="1:10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</row>
    <row r="213" spans="1:10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</row>
    <row r="214" spans="1:10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</row>
    <row r="215" spans="1:10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</row>
    <row r="216" spans="1:10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</row>
    <row r="217" spans="1:10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</row>
    <row r="218" spans="1:10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</row>
    <row r="219" spans="1:10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</row>
    <row r="220" spans="1:10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</row>
    <row r="221" spans="1:10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</row>
    <row r="222" spans="1:10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</row>
    <row r="223" spans="1:10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</row>
    <row r="224" spans="1:10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</row>
    <row r="225" spans="1:10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</row>
    <row r="226" spans="1:10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</row>
    <row r="227" spans="1:10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</row>
    <row r="228" spans="1:10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</row>
    <row r="229" spans="1:10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</row>
    <row r="230" spans="1:10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</row>
    <row r="231" spans="1:10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</row>
    <row r="232" spans="1:10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</row>
    <row r="233" spans="1:10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</row>
    <row r="234" spans="1:10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</row>
    <row r="235" spans="1:10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</row>
    <row r="236" spans="1:10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</row>
    <row r="237" spans="1:10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</row>
    <row r="238" spans="1:10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</row>
    <row r="239" spans="1:10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</row>
    <row r="240" spans="1:10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</row>
    <row r="241" spans="1:10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</row>
    <row r="242" spans="1:10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</row>
    <row r="243" spans="1:10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</row>
    <row r="244" spans="1:10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</row>
    <row r="245" spans="1:10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</row>
    <row r="246" spans="1:10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</row>
    <row r="247" spans="1:10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</row>
    <row r="248" spans="1:10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</row>
    <row r="249" spans="1:10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</row>
    <row r="250" spans="1:10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</row>
    <row r="251" spans="1:10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</row>
    <row r="252" spans="1:10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</row>
    <row r="253" spans="1:10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</row>
    <row r="254" spans="1:10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</row>
    <row r="255" spans="1:10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</row>
    <row r="256" spans="1:10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</row>
    <row r="257" spans="1:10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</row>
    <row r="258" spans="1:10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</row>
    <row r="259" spans="1:10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</row>
    <row r="260" spans="1:10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</row>
    <row r="261" spans="1:10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</row>
    <row r="262" spans="1:10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</row>
    <row r="263" spans="1:10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</row>
    <row r="264" spans="1:10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</row>
    <row r="265" spans="1:10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</row>
    <row r="266" spans="1:10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</row>
    <row r="267" spans="1:10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</row>
    <row r="268" spans="1:10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</row>
    <row r="269" spans="1:10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</row>
    <row r="270" spans="1:10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</row>
    <row r="271" spans="1:10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</row>
    <row r="272" spans="1:10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</row>
    <row r="273" spans="1:10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</row>
    <row r="274" spans="1:10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</row>
    <row r="275" spans="1:10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</row>
    <row r="276" spans="1:10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</row>
    <row r="277" spans="1:10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</row>
    <row r="278" spans="1:10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</row>
    <row r="279" spans="1:10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</row>
    <row r="280" spans="1:10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</row>
    <row r="281" spans="1:10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</row>
    <row r="282" spans="1:10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</row>
    <row r="283" spans="1:10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</row>
    <row r="284" spans="1:10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</row>
    <row r="285" spans="1:10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</row>
    <row r="286" spans="1:10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</row>
    <row r="287" spans="1:10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</row>
    <row r="288" spans="1:10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</row>
    <row r="289" spans="1:10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</row>
    <row r="290" spans="1:10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</row>
    <row r="291" spans="1:10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</row>
    <row r="292" spans="1:10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</row>
    <row r="293" spans="1:10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</row>
    <row r="294" spans="1:10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</row>
    <row r="295" spans="1:10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</row>
    <row r="296" spans="1:10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</row>
    <row r="297" spans="1:10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</row>
    <row r="298" spans="1:10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</row>
    <row r="299" spans="1:10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</row>
    <row r="300" spans="1:10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</row>
    <row r="301" spans="1:10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</row>
    <row r="302" spans="1:10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</row>
    <row r="303" spans="1:10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</row>
    <row r="304" spans="1:10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</row>
    <row r="305" spans="1:10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</row>
    <row r="306" spans="1:10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</row>
    <row r="307" spans="1:10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</row>
    <row r="308" spans="1:10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</row>
    <row r="309" spans="1:10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</row>
    <row r="310" spans="1:10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</row>
    <row r="311" spans="1:10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</row>
    <row r="312" spans="1:10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</row>
    <row r="313" spans="1:10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</row>
    <row r="314" spans="1:10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</row>
    <row r="315" spans="1:10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</row>
    <row r="316" spans="1:10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</row>
    <row r="317" spans="1:10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</row>
    <row r="318" spans="1:10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</row>
    <row r="319" spans="1:10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</row>
    <row r="320" spans="1:10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</row>
    <row r="321" spans="1:10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</row>
    <row r="322" spans="1:10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</row>
    <row r="323" spans="1:10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</row>
    <row r="324" spans="1:10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</row>
    <row r="325" spans="1:10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</row>
    <row r="326" spans="1:10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</row>
    <row r="327" spans="1:10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</row>
    <row r="328" spans="1:10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</row>
    <row r="329" spans="1:10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</row>
    <row r="330" spans="1:10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</row>
    <row r="331" spans="1:10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</row>
    <row r="332" spans="1:10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</row>
    <row r="333" spans="1:10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</row>
    <row r="334" spans="1:10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</row>
    <row r="335" spans="1:10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</row>
    <row r="336" spans="1:10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</row>
    <row r="337" spans="1:10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</row>
    <row r="338" spans="1:10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</row>
    <row r="339" spans="1:10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</row>
    <row r="340" spans="1:10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</row>
    <row r="341" spans="1:10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</row>
    <row r="342" spans="1:10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</row>
    <row r="343" spans="1:10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</row>
    <row r="344" spans="1:10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</row>
    <row r="345" spans="1:10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</row>
    <row r="346" spans="1:10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</row>
    <row r="347" spans="1:10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</row>
    <row r="348" spans="1:10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</row>
    <row r="349" spans="1:10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</row>
    <row r="350" spans="1:10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</row>
    <row r="351" spans="1:10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</row>
    <row r="352" spans="1:10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</row>
    <row r="353" spans="1:10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</row>
    <row r="354" spans="1:10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</row>
    <row r="355" spans="1:10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</row>
    <row r="356" spans="1:10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</row>
    <row r="357" spans="1:10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</row>
    <row r="358" spans="1:10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</row>
    <row r="359" spans="1:10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</row>
    <row r="360" spans="1:10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</row>
    <row r="361" spans="1:10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</row>
    <row r="362" spans="1:10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</row>
    <row r="363" spans="1:10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</row>
    <row r="364" spans="1:10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</row>
    <row r="365" spans="1:10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</row>
    <row r="366" spans="1:10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</row>
    <row r="367" spans="1:10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</row>
    <row r="368" spans="1:10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</row>
    <row r="369" spans="1:10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</row>
    <row r="370" spans="1:10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</row>
    <row r="371" spans="1:10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</row>
    <row r="372" spans="1:10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</row>
    <row r="373" spans="1:10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</row>
    <row r="374" spans="1:10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</row>
    <row r="375" spans="1:10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</row>
    <row r="376" spans="1:10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</row>
    <row r="377" spans="1:10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</row>
    <row r="378" spans="1:10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</row>
    <row r="379" spans="1:10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</row>
    <row r="380" spans="1:10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</row>
    <row r="381" spans="1:10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</row>
    <row r="382" spans="1:10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</row>
    <row r="383" spans="1:10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</row>
    <row r="384" spans="1:10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</row>
    <row r="385" spans="1:10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</row>
    <row r="386" spans="1:10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</row>
    <row r="387" spans="1:10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</row>
    <row r="388" spans="1:10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</row>
    <row r="389" spans="1:10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</row>
    <row r="390" spans="1:10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</row>
    <row r="391" spans="1:10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</row>
    <row r="392" spans="1:10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</row>
    <row r="393" spans="1:10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</row>
    <row r="394" spans="1:10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</row>
    <row r="395" spans="1:10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</row>
    <row r="396" spans="1:10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</row>
    <row r="397" spans="1:10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</row>
    <row r="398" spans="1:10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</row>
    <row r="399" spans="1:10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</row>
    <row r="400" spans="1:10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</row>
    <row r="401" spans="1:10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</row>
    <row r="402" spans="1:10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</row>
    <row r="403" spans="1:10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</row>
    <row r="404" spans="1:10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</row>
    <row r="405" spans="1:10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</row>
    <row r="406" spans="1:10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</row>
    <row r="407" spans="1:10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</row>
    <row r="408" spans="1:10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</row>
    <row r="409" spans="1:10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</row>
    <row r="410" spans="1:10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</row>
    <row r="411" spans="1:10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</row>
    <row r="412" spans="1:10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</row>
    <row r="413" spans="1:10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</row>
    <row r="414" spans="1:10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</row>
    <row r="415" spans="1:10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</row>
    <row r="416" spans="1:10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</row>
    <row r="417" spans="1:10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</row>
    <row r="418" spans="1:10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</row>
    <row r="419" spans="1:10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</row>
    <row r="420" spans="1:10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</row>
    <row r="421" spans="1:10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</row>
    <row r="422" spans="1:10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</row>
    <row r="423" spans="1:10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</row>
    <row r="424" spans="1:10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</row>
    <row r="425" spans="1:10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</row>
    <row r="426" spans="1:10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</row>
    <row r="427" spans="1:10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</row>
    <row r="428" spans="1:10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</row>
    <row r="429" spans="1:10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</row>
    <row r="430" spans="1:10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</row>
    <row r="431" spans="1:10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</row>
    <row r="432" spans="1:10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</row>
    <row r="433" spans="1:10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</row>
    <row r="434" spans="1:10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</row>
    <row r="435" spans="1:10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</row>
    <row r="436" spans="1:10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</row>
    <row r="437" spans="1:10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</row>
    <row r="438" spans="1:10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</row>
    <row r="439" spans="1:10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</row>
    <row r="440" spans="1:10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</row>
    <row r="441" spans="1:10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</row>
    <row r="442" spans="1:10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</row>
    <row r="443" spans="1:10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</row>
    <row r="444" spans="1:10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</row>
    <row r="445" spans="1:10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</row>
    <row r="446" spans="1:10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</row>
    <row r="447" spans="1:10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</row>
    <row r="448" spans="1:10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</row>
    <row r="449" spans="1:10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</row>
    <row r="450" spans="1:10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</row>
    <row r="451" spans="1:10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</row>
    <row r="452" spans="1:10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</row>
    <row r="453" spans="1:10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</row>
    <row r="454" spans="1:10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</row>
    <row r="455" spans="1:10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</row>
    <row r="456" spans="1:10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</row>
    <row r="457" spans="1:10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</row>
    <row r="458" spans="1:10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</row>
    <row r="459" spans="1:10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</row>
    <row r="460" spans="1:10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</row>
    <row r="461" spans="1:10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</row>
    <row r="462" spans="1:10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</row>
    <row r="463" spans="1:10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</row>
    <row r="464" spans="1:10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</row>
    <row r="465" spans="1:10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</row>
    <row r="466" spans="1:10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</row>
    <row r="467" spans="1:10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</row>
    <row r="468" spans="1:10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</row>
    <row r="469" spans="1:10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</row>
    <row r="470" spans="1:10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</row>
    <row r="471" spans="1:10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</row>
    <row r="472" spans="1:10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</row>
    <row r="473" spans="1:10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</row>
    <row r="474" spans="1:10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</row>
    <row r="475" spans="1:10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</row>
    <row r="476" spans="1:10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</row>
    <row r="477" spans="1:10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</row>
    <row r="478" spans="1:10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</row>
    <row r="479" spans="1:10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</row>
    <row r="480" spans="1:10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</row>
    <row r="481" spans="1:10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</row>
    <row r="482" spans="1:10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</row>
    <row r="483" spans="1:10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</row>
    <row r="484" spans="1:10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</row>
    <row r="485" spans="1:10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</row>
    <row r="486" spans="1:10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</row>
    <row r="487" spans="1:10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</row>
    <row r="488" spans="1:10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</row>
    <row r="489" spans="1:10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</row>
    <row r="490" spans="1:10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</row>
    <row r="491" spans="1:10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</row>
    <row r="492" spans="1:10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</row>
    <row r="493" spans="1:10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</row>
    <row r="494" spans="1:10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</row>
    <row r="495" spans="1:10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</row>
    <row r="496" spans="1:10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</row>
    <row r="497" spans="1:10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</row>
    <row r="498" spans="1:10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</row>
    <row r="499" spans="1:10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</row>
    <row r="500" spans="1:10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</row>
    <row r="501" spans="1:10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</row>
    <row r="502" spans="1:10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</row>
    <row r="503" spans="1:10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</row>
    <row r="504" spans="1:10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</row>
    <row r="505" spans="1:10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</row>
    <row r="506" spans="1:10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</row>
    <row r="507" spans="1:10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</row>
    <row r="508" spans="1:10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</row>
    <row r="509" spans="1:10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</row>
    <row r="510" spans="1:10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</row>
    <row r="511" spans="1:10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</row>
    <row r="512" spans="1:10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</row>
    <row r="513" spans="1:10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</row>
    <row r="514" spans="1:10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</row>
    <row r="515" spans="1:10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</row>
    <row r="516" spans="1:10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</row>
    <row r="517" spans="1:10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</row>
    <row r="518" spans="1:10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</row>
    <row r="519" spans="1:10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</row>
    <row r="520" spans="1:10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</row>
    <row r="521" spans="1:10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</row>
    <row r="522" spans="1:10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</row>
    <row r="523" spans="1:10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</row>
    <row r="524" spans="1:10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</row>
    <row r="525" spans="1:10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</row>
    <row r="526" spans="1:10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</row>
    <row r="527" spans="1:10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</row>
    <row r="528" spans="1:10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</row>
    <row r="529" spans="1:10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</row>
    <row r="530" spans="1:10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</row>
    <row r="531" spans="1:10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</row>
    <row r="532" spans="1:10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</row>
    <row r="533" spans="1:10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</row>
    <row r="534" spans="1:10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</row>
    <row r="535" spans="1:10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</row>
    <row r="536" spans="1:10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</row>
    <row r="537" spans="1:10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</row>
    <row r="538" spans="1:10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</row>
    <row r="539" spans="1:10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</row>
    <row r="540" spans="1:10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</row>
    <row r="541" spans="1:10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</row>
    <row r="542" spans="1:10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</row>
    <row r="543" spans="1:10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</row>
    <row r="544" spans="1:10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</row>
    <row r="545" spans="1:10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</row>
    <row r="546" spans="1:10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</row>
    <row r="547" spans="1:10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</row>
    <row r="548" spans="1:10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</row>
    <row r="549" spans="1:10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</row>
    <row r="550" spans="1:10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</row>
    <row r="551" spans="1:10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</row>
    <row r="552" spans="1:10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</row>
    <row r="553" spans="1:10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</row>
    <row r="554" spans="1:10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</row>
    <row r="555" spans="1:10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</row>
    <row r="556" spans="1:10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</row>
    <row r="557" spans="1:10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</row>
    <row r="558" spans="1:10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</row>
    <row r="559" spans="1:10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</row>
    <row r="560" spans="1:10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</row>
    <row r="561" spans="1:10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</row>
    <row r="562" spans="1:10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</row>
    <row r="563" spans="1:10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</row>
    <row r="564" spans="1:10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</row>
    <row r="565" spans="1:10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</row>
    <row r="566" spans="1:10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</row>
    <row r="567" spans="1:10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</row>
    <row r="568" spans="1:10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</row>
    <row r="569" spans="1:10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</row>
    <row r="570" spans="1:10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</row>
    <row r="571" spans="1:10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</row>
    <row r="572" spans="1:10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</row>
    <row r="573" spans="1:10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</row>
    <row r="574" spans="1:10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</row>
    <row r="575" spans="1:10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</row>
    <row r="576" spans="1:10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</row>
    <row r="577" spans="1:10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</row>
    <row r="578" spans="1:10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</row>
    <row r="579" spans="1:10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</row>
    <row r="580" spans="1:10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</row>
    <row r="581" spans="1:10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</row>
    <row r="582" spans="1:10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</row>
    <row r="583" spans="1:10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</row>
    <row r="584" spans="1:10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</row>
    <row r="585" spans="1:10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</row>
    <row r="586" spans="1:10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</row>
    <row r="587" spans="1:10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</row>
    <row r="588" spans="1:10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</row>
    <row r="589" spans="1:10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</row>
    <row r="590" spans="1:10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</row>
    <row r="591" spans="1:10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</row>
    <row r="592" spans="1:10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</row>
    <row r="593" spans="1:10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</row>
    <row r="594" spans="1:10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</row>
    <row r="595" spans="1:10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</row>
    <row r="596" spans="1:10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</row>
    <row r="597" spans="1:10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</row>
    <row r="598" spans="1:10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</row>
    <row r="599" spans="1:10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</row>
    <row r="600" spans="1:10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</row>
    <row r="601" spans="1:10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</row>
    <row r="602" spans="1:10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</row>
    <row r="603" spans="1:10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</row>
    <row r="604" spans="1:10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</row>
    <row r="605" spans="1:10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</row>
    <row r="606" spans="1:10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</row>
    <row r="607" spans="1:10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</row>
    <row r="608" spans="1:10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</row>
    <row r="609" spans="1:10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</row>
    <row r="610" spans="1:10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</row>
    <row r="611" spans="1:10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</row>
    <row r="612" spans="1:10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</row>
    <row r="613" spans="1:10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</row>
    <row r="614" spans="1:10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</row>
    <row r="615" spans="1:10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</row>
    <row r="616" spans="1:10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</row>
    <row r="617" spans="1:10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</row>
    <row r="618" spans="1:10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</row>
    <row r="619" spans="1:10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</row>
    <row r="620" spans="1:10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</row>
    <row r="621" spans="1:10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</row>
    <row r="622" spans="1:10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</row>
    <row r="623" spans="1:10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</row>
    <row r="624" spans="1:10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</row>
    <row r="625" spans="1:10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</row>
    <row r="626" spans="1:10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</row>
    <row r="627" spans="1:10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</row>
    <row r="628" spans="1:10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</row>
    <row r="629" spans="1:10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</row>
    <row r="630" spans="1:10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</row>
    <row r="631" spans="1:10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</row>
    <row r="632" spans="1:10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</row>
    <row r="633" spans="1:10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</row>
    <row r="634" spans="1:10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</row>
    <row r="635" spans="1:10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</row>
    <row r="636" spans="1:10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</row>
    <row r="637" spans="1:10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</row>
    <row r="638" spans="1:10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</row>
    <row r="639" spans="1:10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</row>
    <row r="640" spans="1:10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</row>
    <row r="641" spans="1:10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</row>
    <row r="642" spans="1:10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</row>
    <row r="643" spans="1:10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</row>
    <row r="644" spans="1:10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</row>
    <row r="645" spans="1:10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</row>
    <row r="646" spans="1:10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</row>
    <row r="647" spans="1:10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</row>
    <row r="648" spans="1:10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</row>
    <row r="649" spans="1:10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</row>
    <row r="650" spans="1:10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</row>
    <row r="651" spans="1:10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</row>
    <row r="652" spans="1:10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</row>
    <row r="653" spans="1:10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</row>
    <row r="654" spans="1:10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</row>
    <row r="655" spans="1:10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</row>
    <row r="656" spans="1:10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</row>
    <row r="657" spans="1:10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</row>
    <row r="658" spans="1:10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</row>
    <row r="659" spans="1:10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</row>
    <row r="660" spans="1:10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</row>
    <row r="661" spans="1:10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</row>
    <row r="662" spans="1:10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</row>
    <row r="663" spans="1:10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</row>
    <row r="664" spans="1:10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</row>
    <row r="665" spans="1:10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</row>
    <row r="666" spans="1:10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</row>
    <row r="667" spans="1:10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</row>
    <row r="668" spans="1:10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</row>
    <row r="669" spans="1:10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</row>
    <row r="670" spans="1:10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</row>
    <row r="671" spans="1:10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</row>
    <row r="672" spans="1:10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</row>
    <row r="673" spans="1:10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</row>
    <row r="674" spans="1:10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</row>
    <row r="675" spans="1:10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</row>
    <row r="676" spans="1:10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</row>
    <row r="677" spans="1:10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</row>
    <row r="678" spans="1:10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</row>
    <row r="679" spans="1:10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</row>
    <row r="680" spans="1:10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</row>
    <row r="681" spans="1:10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</row>
    <row r="682" spans="1:10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</row>
    <row r="683" spans="1:10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</row>
    <row r="684" spans="1:10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</row>
    <row r="685" spans="1:10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</row>
    <row r="686" spans="1:10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</row>
    <row r="687" spans="1:10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</row>
    <row r="688" spans="1:10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</row>
    <row r="689" spans="1:10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</row>
    <row r="690" spans="1:10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</row>
    <row r="691" spans="1:10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</row>
    <row r="692" spans="1:10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</row>
    <row r="693" spans="1:10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</row>
    <row r="694" spans="1:10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</row>
    <row r="695" spans="1:10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</row>
    <row r="696" spans="1:10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</row>
    <row r="697" spans="1:10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</row>
    <row r="698" spans="1:10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</row>
    <row r="699" spans="1:10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</row>
    <row r="700" spans="1:10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</row>
    <row r="701" spans="1:10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</row>
    <row r="702" spans="1:10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</row>
    <row r="703" spans="1:10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</row>
    <row r="704" spans="1:10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</row>
    <row r="705" spans="1:10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</row>
    <row r="706" spans="1:10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</row>
    <row r="707" spans="1:10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</row>
    <row r="708" spans="1:10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</row>
    <row r="709" spans="1:10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</row>
    <row r="710" spans="1:10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</row>
    <row r="711" spans="1:10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</row>
    <row r="712" spans="1:10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</row>
    <row r="713" spans="1:10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</row>
    <row r="714" spans="1:10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</row>
    <row r="715" spans="1:10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</row>
    <row r="716" spans="1:10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</row>
    <row r="717" spans="1:10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</row>
    <row r="718" spans="1:10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</row>
    <row r="719" spans="1:10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</row>
    <row r="720" spans="1:10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</row>
    <row r="721" spans="1:10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</row>
    <row r="722" spans="1:10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</row>
    <row r="723" spans="1:10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</row>
    <row r="724" spans="1:10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</row>
    <row r="725" spans="1:10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</row>
    <row r="726" spans="1:10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</row>
    <row r="727" spans="1:10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</row>
    <row r="728" spans="1:10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</row>
    <row r="729" spans="1:10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</row>
    <row r="730" spans="1:10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</row>
    <row r="731" spans="1:10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</row>
    <row r="732" spans="1:10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</row>
    <row r="733" spans="1:10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</row>
    <row r="734" spans="1:10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</row>
    <row r="735" spans="1:10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</row>
    <row r="736" spans="1:10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</row>
    <row r="737" spans="1:10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</row>
    <row r="738" spans="1:10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</row>
    <row r="739" spans="1:10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</row>
    <row r="740" spans="1:10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</row>
    <row r="741" spans="1:10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</row>
    <row r="742" spans="1:10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</row>
    <row r="743" spans="1:10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</row>
    <row r="744" spans="1:10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</row>
    <row r="745" spans="1:10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</row>
    <row r="746" spans="1:10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</row>
    <row r="747" spans="1:10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</row>
    <row r="748" spans="1:10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</row>
    <row r="749" spans="1:10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</row>
    <row r="750" spans="1:10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</row>
    <row r="751" spans="1:10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</row>
    <row r="752" spans="1:10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</row>
    <row r="753" spans="1:10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</row>
    <row r="754" spans="1:10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</row>
    <row r="755" spans="1:10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</row>
    <row r="756" spans="1:10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</row>
    <row r="757" spans="1:10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</row>
    <row r="758" spans="1:10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</row>
    <row r="759" spans="1:10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</row>
    <row r="760" spans="1:10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</row>
    <row r="761" spans="1:10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</row>
    <row r="762" spans="1:10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</row>
    <row r="763" spans="1:10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</row>
    <row r="764" spans="1:10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</row>
    <row r="765" spans="1:10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</row>
    <row r="766" spans="1:10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</row>
    <row r="767" spans="1:10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</row>
    <row r="768" spans="1:10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</row>
    <row r="769" spans="1:10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</row>
    <row r="770" spans="1:10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</row>
    <row r="771" spans="1:10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</row>
    <row r="772" spans="1:10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</row>
    <row r="773" spans="1:10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</row>
    <row r="774" spans="1:10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</row>
    <row r="775" spans="1:10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</row>
    <row r="776" spans="1:10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</row>
    <row r="777" spans="1:10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</row>
    <row r="778" spans="1:10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</row>
    <row r="779" spans="1:10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</row>
    <row r="780" spans="1:10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</row>
    <row r="781" spans="1:10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</row>
    <row r="782" spans="1:10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</row>
    <row r="783" spans="1:10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</row>
    <row r="784" spans="1:10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</row>
    <row r="785" spans="1:10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</row>
    <row r="786" spans="1:10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</row>
    <row r="787" spans="1:10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</row>
    <row r="788" spans="1:10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</row>
    <row r="789" spans="1:10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</row>
    <row r="790" spans="1:10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</row>
    <row r="791" spans="1:10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</row>
    <row r="792" spans="1:10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</row>
    <row r="793" spans="1:10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</row>
    <row r="794" spans="1:10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</row>
    <row r="795" spans="1:10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</row>
    <row r="796" spans="1:10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</row>
    <row r="797" spans="1:10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</row>
    <row r="798" spans="1:10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</row>
    <row r="799" spans="1:10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</row>
    <row r="800" spans="1:10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</row>
    <row r="801" spans="1:10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</row>
    <row r="802" spans="1:10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</row>
    <row r="803" spans="1:10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</row>
    <row r="804" spans="1:10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</row>
    <row r="805" spans="1:10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</row>
    <row r="806" spans="1:10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</row>
    <row r="807" spans="1:10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</row>
    <row r="808" spans="1:10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</row>
    <row r="809" spans="1:10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</row>
    <row r="810" spans="1:10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</row>
    <row r="811" spans="1:10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</row>
    <row r="812" spans="1:10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</row>
    <row r="813" spans="1:10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</row>
    <row r="814" spans="1:10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</row>
    <row r="815" spans="1:10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</row>
    <row r="816" spans="1:10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</row>
    <row r="817" spans="1:10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</row>
    <row r="818" spans="1:10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</row>
    <row r="819" spans="1:10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</row>
    <row r="820" spans="1:10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</row>
    <row r="821" spans="1:10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</row>
    <row r="822" spans="1:10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</row>
    <row r="823" spans="1:10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</row>
    <row r="824" spans="1:10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</row>
    <row r="825" spans="1:10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</row>
    <row r="826" spans="1:10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</row>
    <row r="827" spans="1:10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</row>
    <row r="828" spans="1:10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</row>
    <row r="829" spans="1:10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</row>
    <row r="830" spans="1:10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</row>
    <row r="831" spans="1:10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</row>
    <row r="832" spans="1:10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</row>
    <row r="833" spans="1:10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</row>
    <row r="834" spans="1:10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</row>
    <row r="835" spans="1:10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</row>
    <row r="836" spans="1:10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</row>
    <row r="837" spans="1:10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</row>
    <row r="838" spans="1:10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</row>
    <row r="839" spans="1:10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</row>
    <row r="840" spans="1:10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</row>
    <row r="841" spans="1:10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</row>
    <row r="842" spans="1:10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</row>
    <row r="843" spans="1:10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</row>
    <row r="844" spans="1:10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</row>
    <row r="845" spans="1:10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</row>
    <row r="846" spans="1:10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</row>
    <row r="847" spans="1:10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</row>
    <row r="848" spans="1:10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</row>
    <row r="849" spans="1:10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</row>
    <row r="850" spans="1:10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</row>
    <row r="851" spans="1:10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</row>
    <row r="852" spans="1:10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</row>
    <row r="853" spans="1:10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</row>
    <row r="854" spans="1:10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</row>
    <row r="855" spans="1:10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</row>
    <row r="856" spans="1:10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</row>
    <row r="857" spans="1:10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</row>
    <row r="858" spans="1:10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</row>
    <row r="859" spans="1:10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</row>
    <row r="860" spans="1:10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</row>
    <row r="861" spans="1:10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</row>
    <row r="862" spans="1:10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</row>
    <row r="863" spans="1:10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</row>
    <row r="864" spans="1:10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</row>
    <row r="865" spans="1:10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</row>
    <row r="866" spans="1:10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</row>
    <row r="867" spans="1:10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</row>
    <row r="868" spans="1:10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</row>
    <row r="869" spans="1:10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</row>
    <row r="870" spans="1:10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</row>
    <row r="871" spans="1:10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</row>
    <row r="872" spans="1:10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</row>
    <row r="873" spans="1:10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</row>
    <row r="874" spans="1:10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</row>
    <row r="875" spans="1:10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</row>
    <row r="876" spans="1:10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</row>
    <row r="877" spans="1:10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</row>
    <row r="878" spans="1:10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</row>
    <row r="879" spans="1:10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</row>
    <row r="880" spans="1:10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</row>
    <row r="881" spans="1:10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</row>
    <row r="882" spans="1:10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</row>
    <row r="883" spans="1:10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</row>
    <row r="884" spans="1:10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</row>
    <row r="885" spans="1:10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</row>
    <row r="886" spans="1:10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</row>
    <row r="887" spans="1:10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</row>
    <row r="888" spans="1:10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</row>
    <row r="889" spans="1:10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</row>
    <row r="890" spans="1:10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</row>
    <row r="891" spans="1:10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</row>
    <row r="892" spans="1:10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</row>
    <row r="893" spans="1:10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</row>
    <row r="894" spans="1:10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</row>
    <row r="895" spans="1:10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</row>
    <row r="896" spans="1:10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</row>
    <row r="897" spans="1:10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</row>
    <row r="898" spans="1:10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</row>
    <row r="899" spans="1:10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</row>
    <row r="900" spans="1:10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</row>
    <row r="901" spans="1:10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</row>
    <row r="902" spans="1:10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</row>
    <row r="903" spans="1:10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</row>
    <row r="904" spans="1:10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</row>
    <row r="905" spans="1:10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</row>
    <row r="906" spans="1:10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</row>
    <row r="907" spans="1:10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</row>
    <row r="908" spans="1:10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</row>
    <row r="909" spans="1:10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</row>
    <row r="910" spans="1:10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</row>
    <row r="911" spans="1:10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</row>
    <row r="912" spans="1:10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</row>
    <row r="913" spans="1:10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</row>
    <row r="914" spans="1:10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</row>
    <row r="915" spans="1:10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</row>
    <row r="916" spans="1:10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</row>
    <row r="917" spans="1:10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</row>
    <row r="918" spans="1:10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</row>
    <row r="919" spans="1:10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</row>
    <row r="920" spans="1:10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</row>
    <row r="921" spans="1:10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</row>
    <row r="922" spans="1:10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</row>
    <row r="923" spans="1:10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</row>
    <row r="924" spans="1:10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</row>
    <row r="925" spans="1:10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</row>
    <row r="926" spans="1:10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</row>
    <row r="927" spans="1:10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</row>
    <row r="928" spans="1:10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</row>
    <row r="929" spans="1:10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</row>
    <row r="930" spans="1:10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</row>
    <row r="931" spans="1:10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</row>
    <row r="932" spans="1:10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</row>
    <row r="933" spans="1:10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</row>
    <row r="934" spans="1:10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</row>
    <row r="935" spans="1:10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</row>
    <row r="936" spans="1:10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</row>
    <row r="937" spans="1:10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</row>
    <row r="938" spans="1:10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</row>
    <row r="939" spans="1:10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</row>
    <row r="940" spans="1:10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</row>
    <row r="941" spans="1:10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</row>
    <row r="942" spans="1:10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</row>
    <row r="943" spans="1:10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</row>
    <row r="944" spans="1:10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</row>
    <row r="945" spans="1:10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</row>
    <row r="946" spans="1:10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</row>
    <row r="947" spans="1:10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</row>
    <row r="948" spans="1:10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</row>
    <row r="949" spans="1:10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</row>
    <row r="950" spans="1:10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</row>
    <row r="951" spans="1:10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</row>
    <row r="952" spans="1:10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</row>
    <row r="953" spans="1:10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</row>
    <row r="954" spans="1:10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</row>
    <row r="955" spans="1:10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</row>
    <row r="956" spans="1:10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</row>
    <row r="957" spans="1:10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</row>
    <row r="958" spans="1:10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</row>
    <row r="959" spans="1:10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</row>
    <row r="960" spans="1:10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</row>
    <row r="961" spans="1:10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</row>
    <row r="962" spans="1:10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</row>
    <row r="963" spans="1:10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</row>
    <row r="964" spans="1:10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</row>
    <row r="965" spans="1:10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</row>
    <row r="966" spans="1:10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</row>
    <row r="967" spans="1:10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</row>
    <row r="968" spans="1:10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</row>
    <row r="969" spans="1:10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</row>
    <row r="970" spans="1:10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</row>
    <row r="971" spans="1:10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</row>
    <row r="972" spans="1:10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</row>
    <row r="973" spans="1:10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</row>
    <row r="974" spans="1:10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</row>
    <row r="975" spans="1:10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</row>
    <row r="976" spans="1:10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</row>
    <row r="977" spans="1:10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</row>
    <row r="978" spans="1:10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</row>
    <row r="979" spans="1:10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</row>
    <row r="980" spans="1:10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</row>
    <row r="981" spans="1:10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</row>
    <row r="982" spans="1:10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</row>
    <row r="983" spans="1:10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</row>
    <row r="984" spans="1:10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</row>
    <row r="985" spans="1:10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</row>
    <row r="986" spans="1:10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</row>
    <row r="987" spans="1:10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</row>
    <row r="988" spans="1:10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</row>
    <row r="989" spans="1:10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</row>
    <row r="990" spans="1:10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</row>
    <row r="991" spans="1:10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</row>
    <row r="992" spans="1:10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</row>
    <row r="993" spans="1:10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</row>
    <row r="994" spans="1:10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</row>
    <row r="995" spans="1:10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</row>
    <row r="996" spans="1:10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</row>
    <row r="997" spans="1:10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</row>
    <row r="998" spans="1:10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</row>
    <row r="999" spans="1:10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</row>
    <row r="1000" spans="1:10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</row>
  </sheetData>
  <pageMargins left="0.7" right="0.7" top="0.75" bottom="0.75" header="0.3" footer="0.3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4"/>
  <sheetViews>
    <sheetView workbookViewId="0">
      <selection activeCell="A30" sqref="A30"/>
    </sheetView>
  </sheetViews>
  <sheetFormatPr defaultColWidth="8.85546875" defaultRowHeight="15" x14ac:dyDescent="0.25"/>
  <cols>
    <col min="1" max="1" width="45" bestFit="1" customWidth="1"/>
    <col min="2" max="2" width="11.28515625" bestFit="1" customWidth="1"/>
    <col min="3" max="3" width="24.42578125" bestFit="1" customWidth="1"/>
    <col min="4" max="4" width="46.42578125" bestFit="1" customWidth="1"/>
    <col min="5" max="5" width="34.140625" bestFit="1" customWidth="1"/>
    <col min="6" max="6" width="18" bestFit="1" customWidth="1"/>
    <col min="7" max="7" width="25" bestFit="1" customWidth="1"/>
    <col min="8" max="8" width="12" bestFit="1" customWidth="1"/>
    <col min="9" max="9" width="19" bestFit="1" customWidth="1"/>
    <col min="10" max="10" width="22" bestFit="1" customWidth="1"/>
    <col min="11" max="11" width="5" bestFit="1" customWidth="1"/>
  </cols>
  <sheetData>
    <row r="1" spans="1:10" x14ac:dyDescent="0.25">
      <c r="A1" s="3"/>
      <c r="B1" s="3"/>
      <c r="C1" s="3"/>
      <c r="D1" s="3"/>
      <c r="E1" s="3"/>
      <c r="F1" s="3"/>
      <c r="G1" s="3"/>
      <c r="H1" s="3"/>
      <c r="I1" s="3"/>
      <c r="J1" s="3"/>
    </row>
    <row r="2" spans="1:10" ht="15.75" thickBot="1" x14ac:dyDescent="0.3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.75" thickBot="1" x14ac:dyDescent="0.3">
      <c r="A3" s="3"/>
      <c r="B3" s="2" t="s">
        <v>0</v>
      </c>
      <c r="C3" s="3"/>
      <c r="D3" s="3"/>
      <c r="E3" s="4"/>
      <c r="F3" s="3"/>
      <c r="G3" s="3"/>
      <c r="H3" s="3"/>
      <c r="I3" s="3"/>
      <c r="J3" s="3"/>
    </row>
    <row r="4" spans="1:10" ht="15.75" thickBot="1" x14ac:dyDescent="0.3">
      <c r="A4" s="3"/>
      <c r="B4" s="5" t="s">
        <v>1</v>
      </c>
      <c r="C4" s="6" t="s">
        <v>2</v>
      </c>
      <c r="D4" s="7" t="s">
        <v>3</v>
      </c>
      <c r="E4" s="8" t="s">
        <v>4</v>
      </c>
      <c r="F4" s="8" t="s">
        <v>5</v>
      </c>
      <c r="G4" s="8" t="s">
        <v>6</v>
      </c>
      <c r="H4" s="8" t="s">
        <v>7</v>
      </c>
      <c r="I4" s="8" t="s">
        <v>8</v>
      </c>
      <c r="J4" s="9" t="s">
        <v>9</v>
      </c>
    </row>
    <row r="5" spans="1:10" x14ac:dyDescent="0.25">
      <c r="A5" s="3"/>
      <c r="B5" s="10">
        <v>0</v>
      </c>
      <c r="C5" s="40">
        <f>'24h'!C5</f>
        <v>4.2860000000000002E-2</v>
      </c>
      <c r="D5" s="11">
        <f>'24h'!D5</f>
        <v>0</v>
      </c>
      <c r="E5" s="23">
        <v>0</v>
      </c>
      <c r="F5" s="3">
        <f t="shared" ref="F5:F28" si="0">D5*B$36</f>
        <v>0</v>
      </c>
      <c r="G5" s="3">
        <f>(G28+E28)-F5</f>
        <v>0</v>
      </c>
      <c r="H5" s="3">
        <f t="shared" ref="H5:H28" si="1">F5*B$35</f>
        <v>0</v>
      </c>
      <c r="I5" s="3">
        <f t="shared" ref="I5:I28" si="2">C5*E5*B$40</f>
        <v>0</v>
      </c>
      <c r="J5" s="12">
        <f t="shared" ref="J5:J28" si="3">H5-I5</f>
        <v>0</v>
      </c>
    </row>
    <row r="6" spans="1:10" x14ac:dyDescent="0.25">
      <c r="A6" s="3"/>
      <c r="B6" s="13">
        <v>4.1666666666666699E-2</v>
      </c>
      <c r="C6" s="41">
        <f>'24h'!C6</f>
        <v>4.2479999999999997E-2</v>
      </c>
      <c r="D6" s="11">
        <f>'24h'!D6</f>
        <v>0</v>
      </c>
      <c r="E6" s="23">
        <v>0</v>
      </c>
      <c r="F6" s="3">
        <f t="shared" si="0"/>
        <v>0</v>
      </c>
      <c r="G6" s="3">
        <f t="shared" ref="G6:G27" si="4">(G5+E5)-F6</f>
        <v>0</v>
      </c>
      <c r="H6" s="3">
        <f t="shared" si="1"/>
        <v>0</v>
      </c>
      <c r="I6" s="3">
        <f t="shared" si="2"/>
        <v>0</v>
      </c>
      <c r="J6" s="12">
        <f t="shared" si="3"/>
        <v>0</v>
      </c>
    </row>
    <row r="7" spans="1:10" x14ac:dyDescent="0.25">
      <c r="A7" s="3"/>
      <c r="B7" s="13">
        <v>8.3333333333333301E-2</v>
      </c>
      <c r="C7" s="41">
        <f>'24h'!C7</f>
        <v>3.8509999999999996E-2</v>
      </c>
      <c r="D7" s="11">
        <f>'24h'!D7</f>
        <v>0</v>
      </c>
      <c r="E7" s="23">
        <v>0</v>
      </c>
      <c r="F7" s="3">
        <f t="shared" si="0"/>
        <v>0</v>
      </c>
      <c r="G7" s="3">
        <f t="shared" si="4"/>
        <v>0</v>
      </c>
      <c r="H7" s="3">
        <f t="shared" si="1"/>
        <v>0</v>
      </c>
      <c r="I7" s="3">
        <f t="shared" si="2"/>
        <v>0</v>
      </c>
      <c r="J7" s="12">
        <f t="shared" si="3"/>
        <v>0</v>
      </c>
    </row>
    <row r="8" spans="1:10" x14ac:dyDescent="0.25">
      <c r="A8" s="3"/>
      <c r="B8" s="13">
        <v>0.125</v>
      </c>
      <c r="C8" s="41">
        <f>'24h'!C8</f>
        <v>3.2890000000000003E-2</v>
      </c>
      <c r="D8" s="11">
        <f>'24h'!D8</f>
        <v>0</v>
      </c>
      <c r="E8" s="3">
        <f>E$34/4</f>
        <v>187.5</v>
      </c>
      <c r="F8" s="3">
        <f t="shared" si="0"/>
        <v>0</v>
      </c>
      <c r="G8" s="3">
        <f t="shared" si="4"/>
        <v>0</v>
      </c>
      <c r="H8" s="3">
        <f t="shared" si="1"/>
        <v>0</v>
      </c>
      <c r="I8" s="3">
        <f t="shared" si="2"/>
        <v>400.84687500000001</v>
      </c>
      <c r="J8" s="12">
        <f t="shared" si="3"/>
        <v>-400.84687500000001</v>
      </c>
    </row>
    <row r="9" spans="1:10" x14ac:dyDescent="0.25">
      <c r="A9" s="3"/>
      <c r="B9" s="13">
        <v>0.16666666666666699</v>
      </c>
      <c r="C9" s="41">
        <f>'24h'!C9</f>
        <v>2.7890000000000002E-2</v>
      </c>
      <c r="D9" s="11">
        <f>'24h'!D9</f>
        <v>0</v>
      </c>
      <c r="E9" s="3">
        <f t="shared" ref="E9:E11" si="5">E$34/4</f>
        <v>187.5</v>
      </c>
      <c r="F9" s="3">
        <f t="shared" si="0"/>
        <v>0</v>
      </c>
      <c r="G9" s="3">
        <f t="shared" si="4"/>
        <v>187.5</v>
      </c>
      <c r="H9" s="3">
        <f t="shared" si="1"/>
        <v>0</v>
      </c>
      <c r="I9" s="3">
        <f t="shared" si="2"/>
        <v>339.90937500000001</v>
      </c>
      <c r="J9" s="12">
        <f t="shared" si="3"/>
        <v>-339.90937500000001</v>
      </c>
    </row>
    <row r="10" spans="1:10" x14ac:dyDescent="0.25">
      <c r="A10" s="3"/>
      <c r="B10" s="13">
        <v>0.20833333333333301</v>
      </c>
      <c r="C10" s="41">
        <f>'24h'!C10</f>
        <v>2.8660000000000001E-2</v>
      </c>
      <c r="D10" s="11">
        <f>'24h'!D10</f>
        <v>0</v>
      </c>
      <c r="E10" s="3">
        <f t="shared" si="5"/>
        <v>187.5</v>
      </c>
      <c r="F10" s="3">
        <f t="shared" si="0"/>
        <v>0</v>
      </c>
      <c r="G10" s="3">
        <f t="shared" si="4"/>
        <v>375</v>
      </c>
      <c r="H10" s="3">
        <f t="shared" si="1"/>
        <v>0</v>
      </c>
      <c r="I10" s="3">
        <f t="shared" si="2"/>
        <v>349.29374999999999</v>
      </c>
      <c r="J10" s="12">
        <f t="shared" si="3"/>
        <v>-349.29374999999999</v>
      </c>
    </row>
    <row r="11" spans="1:10" x14ac:dyDescent="0.25">
      <c r="A11" s="3"/>
      <c r="B11" s="13">
        <v>0.25</v>
      </c>
      <c r="C11" s="41">
        <f>'24h'!C11</f>
        <v>3.6429999999999997E-2</v>
      </c>
      <c r="D11" s="11">
        <f>'24h'!D11</f>
        <v>0</v>
      </c>
      <c r="E11" s="3">
        <f t="shared" si="5"/>
        <v>187.5</v>
      </c>
      <c r="F11" s="3">
        <f t="shared" si="0"/>
        <v>0</v>
      </c>
      <c r="G11" s="3">
        <f t="shared" si="4"/>
        <v>562.5</v>
      </c>
      <c r="H11" s="3">
        <f t="shared" si="1"/>
        <v>0</v>
      </c>
      <c r="I11" s="3">
        <f t="shared" si="2"/>
        <v>443.99062499999997</v>
      </c>
      <c r="J11" s="12">
        <f t="shared" si="3"/>
        <v>-443.99062499999997</v>
      </c>
    </row>
    <row r="12" spans="1:10" x14ac:dyDescent="0.25">
      <c r="A12" s="3"/>
      <c r="B12" s="14">
        <v>0.29166666666666702</v>
      </c>
      <c r="C12" s="41">
        <f>'24h'!C12</f>
        <v>4.4400000000000002E-2</v>
      </c>
      <c r="D12" s="15">
        <f>'24h'!D12</f>
        <v>10</v>
      </c>
      <c r="E12" s="3">
        <v>0</v>
      </c>
      <c r="F12" s="3">
        <f t="shared" si="0"/>
        <v>50</v>
      </c>
      <c r="G12" s="3">
        <f t="shared" si="4"/>
        <v>700</v>
      </c>
      <c r="H12" s="3">
        <f t="shared" si="1"/>
        <v>500</v>
      </c>
      <c r="I12" s="3">
        <f t="shared" si="2"/>
        <v>0</v>
      </c>
      <c r="J12" s="12">
        <f t="shared" si="3"/>
        <v>500</v>
      </c>
    </row>
    <row r="13" spans="1:10" x14ac:dyDescent="0.25">
      <c r="A13" s="3"/>
      <c r="B13" s="14">
        <v>0.33333333333333398</v>
      </c>
      <c r="C13" s="41">
        <f>'24h'!C13</f>
        <v>4.4499999999999998E-2</v>
      </c>
      <c r="D13" s="15">
        <f>'24h'!D13</f>
        <v>10</v>
      </c>
      <c r="E13" s="3">
        <v>0</v>
      </c>
      <c r="F13" s="3">
        <f t="shared" si="0"/>
        <v>50</v>
      </c>
      <c r="G13" s="3">
        <f t="shared" si="4"/>
        <v>650</v>
      </c>
      <c r="H13" s="3">
        <f t="shared" si="1"/>
        <v>500</v>
      </c>
      <c r="I13" s="3">
        <f t="shared" si="2"/>
        <v>0</v>
      </c>
      <c r="J13" s="12">
        <f t="shared" si="3"/>
        <v>500</v>
      </c>
    </row>
    <row r="14" spans="1:10" x14ac:dyDescent="0.25">
      <c r="A14" s="3"/>
      <c r="B14" s="14">
        <v>0.375</v>
      </c>
      <c r="C14" s="41">
        <f>'24h'!C14</f>
        <v>4.4920000000000002E-2</v>
      </c>
      <c r="D14" s="15">
        <f>'24h'!D14</f>
        <v>15</v>
      </c>
      <c r="E14" s="3">
        <v>0</v>
      </c>
      <c r="F14" s="3">
        <f t="shared" si="0"/>
        <v>75</v>
      </c>
      <c r="G14" s="3">
        <f t="shared" si="4"/>
        <v>575</v>
      </c>
      <c r="H14" s="3">
        <f t="shared" si="1"/>
        <v>750</v>
      </c>
      <c r="I14" s="3">
        <f t="shared" si="2"/>
        <v>0</v>
      </c>
      <c r="J14" s="12">
        <f t="shared" si="3"/>
        <v>750</v>
      </c>
    </row>
    <row r="15" spans="1:10" x14ac:dyDescent="0.25">
      <c r="A15" s="3"/>
      <c r="B15" s="14">
        <v>0.41666666666666702</v>
      </c>
      <c r="C15" s="41">
        <f>'24h'!C15</f>
        <v>4.9000000000000002E-2</v>
      </c>
      <c r="D15" s="15">
        <f>'24h'!D15</f>
        <v>5</v>
      </c>
      <c r="E15" s="3">
        <v>0</v>
      </c>
      <c r="F15" s="3">
        <f t="shared" si="0"/>
        <v>25</v>
      </c>
      <c r="G15" s="3">
        <f t="shared" si="4"/>
        <v>550</v>
      </c>
      <c r="H15" s="3">
        <f t="shared" si="1"/>
        <v>250</v>
      </c>
      <c r="I15" s="3">
        <f t="shared" si="2"/>
        <v>0</v>
      </c>
      <c r="J15" s="12">
        <f t="shared" si="3"/>
        <v>250</v>
      </c>
    </row>
    <row r="16" spans="1:10" x14ac:dyDescent="0.25">
      <c r="A16" s="3"/>
      <c r="B16" s="14">
        <v>0.45833333333333398</v>
      </c>
      <c r="C16" s="42">
        <f>'24h'!C16</f>
        <v>4.351E-2</v>
      </c>
      <c r="D16" s="15">
        <f>'24h'!D16</f>
        <v>5</v>
      </c>
      <c r="E16" s="3">
        <v>0</v>
      </c>
      <c r="F16" s="3">
        <f t="shared" si="0"/>
        <v>25</v>
      </c>
      <c r="G16" s="3">
        <f t="shared" si="4"/>
        <v>525</v>
      </c>
      <c r="H16" s="3">
        <f t="shared" si="1"/>
        <v>250</v>
      </c>
      <c r="I16" s="3">
        <f t="shared" si="2"/>
        <v>0</v>
      </c>
      <c r="J16" s="12">
        <f t="shared" si="3"/>
        <v>250</v>
      </c>
    </row>
    <row r="17" spans="1:10" x14ac:dyDescent="0.25">
      <c r="A17" s="3"/>
      <c r="B17" s="14">
        <v>0.5</v>
      </c>
      <c r="C17" s="41">
        <f>'24h'!C17</f>
        <v>0.04</v>
      </c>
      <c r="D17" s="15">
        <f>'24h'!D17</f>
        <v>4</v>
      </c>
      <c r="E17" s="3">
        <v>0</v>
      </c>
      <c r="F17" s="3">
        <f t="shared" si="0"/>
        <v>20</v>
      </c>
      <c r="G17" s="3">
        <f t="shared" si="4"/>
        <v>505</v>
      </c>
      <c r="H17" s="3">
        <f t="shared" si="1"/>
        <v>200</v>
      </c>
      <c r="I17" s="3">
        <f t="shared" si="2"/>
        <v>0</v>
      </c>
      <c r="J17" s="12">
        <f t="shared" si="3"/>
        <v>200</v>
      </c>
    </row>
    <row r="18" spans="1:10" x14ac:dyDescent="0.25">
      <c r="A18" s="3"/>
      <c r="B18" s="14">
        <v>0.54166666666666696</v>
      </c>
      <c r="C18" s="41">
        <f>'24h'!C18</f>
        <v>3.9170000000000003E-2</v>
      </c>
      <c r="D18" s="15">
        <f>'24h'!D18</f>
        <v>2</v>
      </c>
      <c r="E18" s="3">
        <v>0</v>
      </c>
      <c r="F18" s="3">
        <f t="shared" si="0"/>
        <v>10</v>
      </c>
      <c r="G18" s="3">
        <f t="shared" si="4"/>
        <v>495</v>
      </c>
      <c r="H18" s="3">
        <f t="shared" si="1"/>
        <v>100</v>
      </c>
      <c r="I18" s="3">
        <f t="shared" si="2"/>
        <v>0</v>
      </c>
      <c r="J18" s="12">
        <f t="shared" si="3"/>
        <v>100</v>
      </c>
    </row>
    <row r="19" spans="1:10" x14ac:dyDescent="0.25">
      <c r="A19" s="3"/>
      <c r="B19" s="14">
        <v>0.58333333333333404</v>
      </c>
      <c r="C19" s="41">
        <f>'24h'!C19</f>
        <v>3.798E-2</v>
      </c>
      <c r="D19" s="15">
        <f>'24h'!D19</f>
        <v>2</v>
      </c>
      <c r="E19" s="3">
        <v>0</v>
      </c>
      <c r="F19" s="3">
        <f t="shared" si="0"/>
        <v>10</v>
      </c>
      <c r="G19" s="3">
        <f t="shared" si="4"/>
        <v>485</v>
      </c>
      <c r="H19" s="3">
        <f t="shared" si="1"/>
        <v>100</v>
      </c>
      <c r="I19" s="3">
        <f t="shared" si="2"/>
        <v>0</v>
      </c>
      <c r="J19" s="12">
        <f t="shared" si="3"/>
        <v>100</v>
      </c>
    </row>
    <row r="20" spans="1:10" x14ac:dyDescent="0.25">
      <c r="A20" s="3"/>
      <c r="B20" s="14">
        <v>0.625</v>
      </c>
      <c r="C20" s="41">
        <f>'24h'!C20</f>
        <v>3.6920000000000001E-2</v>
      </c>
      <c r="D20" s="15">
        <f>'24h'!D20</f>
        <v>2</v>
      </c>
      <c r="E20" s="3">
        <v>0</v>
      </c>
      <c r="F20" s="3">
        <f t="shared" si="0"/>
        <v>10</v>
      </c>
      <c r="G20" s="3">
        <f t="shared" si="4"/>
        <v>475</v>
      </c>
      <c r="H20" s="3">
        <f t="shared" si="1"/>
        <v>100</v>
      </c>
      <c r="I20" s="3">
        <f t="shared" si="2"/>
        <v>0</v>
      </c>
      <c r="J20" s="12">
        <f t="shared" si="3"/>
        <v>100</v>
      </c>
    </row>
    <row r="21" spans="1:10" x14ac:dyDescent="0.25">
      <c r="A21" s="3"/>
      <c r="B21" s="14">
        <v>0.66666666666666696</v>
      </c>
      <c r="C21" s="41">
        <f>'24h'!C21</f>
        <v>0.04</v>
      </c>
      <c r="D21" s="15">
        <f>'24h'!D21</f>
        <v>2</v>
      </c>
      <c r="E21" s="3">
        <v>0</v>
      </c>
      <c r="F21" s="3">
        <f t="shared" si="0"/>
        <v>10</v>
      </c>
      <c r="G21" s="3">
        <f t="shared" si="4"/>
        <v>465</v>
      </c>
      <c r="H21" s="3">
        <f t="shared" si="1"/>
        <v>100</v>
      </c>
      <c r="I21" s="3">
        <f t="shared" si="2"/>
        <v>0</v>
      </c>
      <c r="J21" s="12">
        <f t="shared" si="3"/>
        <v>100</v>
      </c>
    </row>
    <row r="22" spans="1:10" x14ac:dyDescent="0.25">
      <c r="A22" s="3"/>
      <c r="B22" s="14">
        <v>0.70833333333333404</v>
      </c>
      <c r="C22" s="41">
        <f>'24h'!C22</f>
        <v>5.3939999999999995E-2</v>
      </c>
      <c r="D22" s="15">
        <f>'24h'!D22</f>
        <v>3</v>
      </c>
      <c r="E22" s="3">
        <v>0</v>
      </c>
      <c r="F22" s="3">
        <f t="shared" si="0"/>
        <v>15</v>
      </c>
      <c r="G22" s="3">
        <f t="shared" si="4"/>
        <v>450</v>
      </c>
      <c r="H22" s="3">
        <f t="shared" si="1"/>
        <v>150</v>
      </c>
      <c r="I22" s="3">
        <f t="shared" si="2"/>
        <v>0</v>
      </c>
      <c r="J22" s="12">
        <f t="shared" si="3"/>
        <v>150</v>
      </c>
    </row>
    <row r="23" spans="1:10" x14ac:dyDescent="0.25">
      <c r="A23" s="3"/>
      <c r="B23" s="14">
        <v>0.750000000000001</v>
      </c>
      <c r="C23" s="41">
        <f>'24h'!C23</f>
        <v>0.05</v>
      </c>
      <c r="D23" s="15">
        <f>'24h'!D23</f>
        <v>25</v>
      </c>
      <c r="E23" s="3">
        <v>0</v>
      </c>
      <c r="F23" s="3">
        <f t="shared" si="0"/>
        <v>125</v>
      </c>
      <c r="G23" s="3">
        <f t="shared" si="4"/>
        <v>325</v>
      </c>
      <c r="H23" s="3">
        <f t="shared" si="1"/>
        <v>1250</v>
      </c>
      <c r="I23" s="3">
        <f t="shared" si="2"/>
        <v>0</v>
      </c>
      <c r="J23" s="12">
        <f t="shared" si="3"/>
        <v>1250</v>
      </c>
    </row>
    <row r="24" spans="1:10" x14ac:dyDescent="0.25">
      <c r="A24" s="3"/>
      <c r="B24" s="14">
        <v>0.79166666666666696</v>
      </c>
      <c r="C24" s="41">
        <f>'24h'!C24</f>
        <v>0.1</v>
      </c>
      <c r="D24" s="15">
        <f>'24h'!D24</f>
        <v>25</v>
      </c>
      <c r="E24" s="3">
        <v>0</v>
      </c>
      <c r="F24" s="3">
        <f t="shared" si="0"/>
        <v>125</v>
      </c>
      <c r="G24" s="3">
        <f t="shared" si="4"/>
        <v>200</v>
      </c>
      <c r="H24" s="3">
        <f t="shared" si="1"/>
        <v>1250</v>
      </c>
      <c r="I24" s="3">
        <f t="shared" si="2"/>
        <v>0</v>
      </c>
      <c r="J24" s="12">
        <f t="shared" si="3"/>
        <v>1250</v>
      </c>
    </row>
    <row r="25" spans="1:10" x14ac:dyDescent="0.25">
      <c r="A25" s="3"/>
      <c r="B25" s="14">
        <v>0.83333333333333404</v>
      </c>
      <c r="C25" s="41">
        <f>'24h'!C25</f>
        <v>5.8999999999999997E-2</v>
      </c>
      <c r="D25" s="15">
        <f>'24h'!D25</f>
        <v>25</v>
      </c>
      <c r="E25" s="3">
        <v>0</v>
      </c>
      <c r="F25" s="3">
        <f t="shared" si="0"/>
        <v>125</v>
      </c>
      <c r="G25" s="3">
        <f t="shared" si="4"/>
        <v>75</v>
      </c>
      <c r="H25" s="3">
        <f t="shared" si="1"/>
        <v>1250</v>
      </c>
      <c r="I25" s="3">
        <f t="shared" si="2"/>
        <v>0</v>
      </c>
      <c r="J25" s="12">
        <f t="shared" si="3"/>
        <v>1250</v>
      </c>
    </row>
    <row r="26" spans="1:10" x14ac:dyDescent="0.25">
      <c r="A26" s="3"/>
      <c r="B26" s="14">
        <v>0.875000000000001</v>
      </c>
      <c r="C26" s="41">
        <f>'24h'!C26</f>
        <v>4.1599999999999998E-2</v>
      </c>
      <c r="D26" s="15">
        <f>'24h'!D26</f>
        <v>10</v>
      </c>
      <c r="E26" s="3">
        <v>0</v>
      </c>
      <c r="F26" s="3">
        <f t="shared" si="0"/>
        <v>50</v>
      </c>
      <c r="G26" s="3">
        <f t="shared" si="4"/>
        <v>25</v>
      </c>
      <c r="H26" s="3">
        <f t="shared" si="1"/>
        <v>500</v>
      </c>
      <c r="I26" s="3">
        <f t="shared" si="2"/>
        <v>0</v>
      </c>
      <c r="J26" s="12">
        <f t="shared" si="3"/>
        <v>500</v>
      </c>
    </row>
    <row r="27" spans="1:10" x14ac:dyDescent="0.25">
      <c r="A27" s="3"/>
      <c r="B27" s="14">
        <v>0.91666666666666696</v>
      </c>
      <c r="C27" s="41">
        <f>'24h'!C27</f>
        <v>4.4080000000000001E-2</v>
      </c>
      <c r="D27" s="16">
        <f>'24h'!D27</f>
        <v>5</v>
      </c>
      <c r="E27" s="3">
        <v>0</v>
      </c>
      <c r="F27" s="3">
        <f t="shared" si="0"/>
        <v>25</v>
      </c>
      <c r="G27" s="3">
        <f t="shared" si="4"/>
        <v>0</v>
      </c>
      <c r="H27" s="3">
        <f t="shared" si="1"/>
        <v>250</v>
      </c>
      <c r="I27" s="3">
        <f t="shared" si="2"/>
        <v>0</v>
      </c>
      <c r="J27" s="12">
        <f t="shared" si="3"/>
        <v>250</v>
      </c>
    </row>
    <row r="28" spans="1:10" ht="15.75" thickBot="1" x14ac:dyDescent="0.3">
      <c r="A28" s="3"/>
      <c r="B28" s="17">
        <v>0.95833333333333404</v>
      </c>
      <c r="C28" s="43">
        <f>'24h'!C28</f>
        <v>3.6569999999999998E-2</v>
      </c>
      <c r="D28" s="18">
        <f>'24h'!D28</f>
        <v>0</v>
      </c>
      <c r="E28" s="3">
        <v>0</v>
      </c>
      <c r="F28" s="19">
        <f t="shared" si="0"/>
        <v>0</v>
      </c>
      <c r="G28" s="19"/>
      <c r="H28" s="19">
        <f t="shared" si="1"/>
        <v>0</v>
      </c>
      <c r="I28" s="19">
        <f t="shared" si="2"/>
        <v>0</v>
      </c>
      <c r="J28" s="12">
        <f t="shared" si="3"/>
        <v>0</v>
      </c>
    </row>
    <row r="29" spans="1:10" ht="15.75" thickBot="1" x14ac:dyDescent="0.3">
      <c r="A29" s="3"/>
      <c r="B29" s="3"/>
      <c r="C29" s="3"/>
      <c r="D29" s="20">
        <f t="shared" ref="D29:F29" si="6">SUM(D5:D28)</f>
        <v>150</v>
      </c>
      <c r="E29" s="20">
        <f t="shared" si="6"/>
        <v>750</v>
      </c>
      <c r="F29" s="20">
        <f t="shared" si="6"/>
        <v>750</v>
      </c>
      <c r="G29" s="3"/>
      <c r="H29" s="21">
        <f t="shared" ref="H29:J29" si="7">SUM(H5:H28)</f>
        <v>7500</v>
      </c>
      <c r="I29" s="21">
        <f t="shared" si="7"/>
        <v>1534.0406249999999</v>
      </c>
      <c r="J29" s="21">
        <f t="shared" si="7"/>
        <v>5965.9593750000004</v>
      </c>
    </row>
    <row r="30" spans="1:10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</row>
    <row r="31" spans="1:10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</row>
    <row r="32" spans="1:10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</row>
    <row r="33" spans="1:11" x14ac:dyDescent="0.25">
      <c r="A33" s="22" t="s">
        <v>10</v>
      </c>
      <c r="B33" s="3"/>
      <c r="C33" s="3"/>
      <c r="D33" s="22" t="s">
        <v>11</v>
      </c>
      <c r="E33" s="3"/>
      <c r="F33" s="3"/>
      <c r="G33" s="22" t="s">
        <v>12</v>
      </c>
      <c r="H33" s="3"/>
      <c r="I33" s="3"/>
      <c r="J33" s="22" t="s">
        <v>13</v>
      </c>
    </row>
    <row r="34" spans="1:11" x14ac:dyDescent="0.25">
      <c r="A34" s="3"/>
      <c r="B34" s="3"/>
      <c r="C34" s="3"/>
      <c r="D34" s="3" t="s">
        <v>14</v>
      </c>
      <c r="E34" s="3">
        <f>B38*B36/B39</f>
        <v>750</v>
      </c>
      <c r="F34" s="3"/>
      <c r="G34" s="3" t="s">
        <v>34</v>
      </c>
      <c r="H34" s="3">
        <f>((H36*(((1+H35)^H37)-1)))/(H35*((1+H35)^H37))/1000000</f>
        <v>31.858125786173471</v>
      </c>
      <c r="I34" s="3"/>
      <c r="J34" s="3" t="s">
        <v>15</v>
      </c>
      <c r="K34" s="3">
        <v>0.05</v>
      </c>
    </row>
    <row r="35" spans="1:11" x14ac:dyDescent="0.25">
      <c r="A35" s="3" t="s">
        <v>16</v>
      </c>
      <c r="B35" s="3">
        <f>'24h'!B35</f>
        <v>10</v>
      </c>
      <c r="C35" s="3"/>
      <c r="D35" s="3" t="s">
        <v>17</v>
      </c>
      <c r="E35" s="3">
        <f>I29</f>
        <v>1534.0406249999999</v>
      </c>
      <c r="F35" s="3"/>
      <c r="G35" s="3" t="s">
        <v>18</v>
      </c>
      <c r="H35" s="3">
        <v>0.05</v>
      </c>
      <c r="I35" s="3"/>
      <c r="J35" s="3" t="s">
        <v>19</v>
      </c>
      <c r="K35" s="3">
        <v>0.9</v>
      </c>
    </row>
    <row r="36" spans="1:11" x14ac:dyDescent="0.25">
      <c r="A36" s="3" t="s">
        <v>20</v>
      </c>
      <c r="B36" s="3">
        <f>'24h'!B36</f>
        <v>5</v>
      </c>
      <c r="C36" s="3"/>
      <c r="D36" s="3" t="s">
        <v>21</v>
      </c>
      <c r="E36" s="3">
        <f>J29</f>
        <v>5965.9593750000004</v>
      </c>
      <c r="F36" s="3"/>
      <c r="G36" s="3" t="s">
        <v>22</v>
      </c>
      <c r="H36" s="3">
        <f>K35*E37</f>
        <v>1959817.6546875001</v>
      </c>
      <c r="I36" s="3"/>
      <c r="J36" s="3" t="s">
        <v>23</v>
      </c>
      <c r="K36" s="3">
        <f>1-K34-K35</f>
        <v>4.9999999999999933E-2</v>
      </c>
    </row>
    <row r="37" spans="1:11" x14ac:dyDescent="0.25">
      <c r="A37" s="3" t="s">
        <v>24</v>
      </c>
      <c r="B37" s="3">
        <f>'24h'!B37</f>
        <v>325</v>
      </c>
      <c r="C37" s="3"/>
      <c r="D37" s="3" t="s">
        <v>25</v>
      </c>
      <c r="E37" s="3">
        <f>E36*365</f>
        <v>2177575.171875</v>
      </c>
      <c r="F37" s="3"/>
      <c r="G37" s="3" t="s">
        <v>26</v>
      </c>
      <c r="H37" s="3">
        <f>E40</f>
        <v>34.340659340659343</v>
      </c>
      <c r="I37" s="3"/>
      <c r="J37" s="3"/>
    </row>
    <row r="38" spans="1:11" x14ac:dyDescent="0.25">
      <c r="A38" s="3" t="s">
        <v>27</v>
      </c>
      <c r="B38" s="3">
        <f>'24h'!B38</f>
        <v>150</v>
      </c>
      <c r="C38" s="3"/>
      <c r="D38" s="3" t="s">
        <v>28</v>
      </c>
      <c r="E38" s="3">
        <f>K34*E37</f>
        <v>108878.75859375001</v>
      </c>
      <c r="F38" s="3"/>
      <c r="G38" s="3"/>
      <c r="H38" s="3"/>
      <c r="I38" s="3"/>
      <c r="J38" s="3"/>
    </row>
    <row r="39" spans="1:11" x14ac:dyDescent="0.25">
      <c r="A39" s="3" t="s">
        <v>33</v>
      </c>
      <c r="B39" s="3">
        <f>'24h'!B39</f>
        <v>1</v>
      </c>
      <c r="C39" s="3"/>
      <c r="D39" s="3" t="s">
        <v>29</v>
      </c>
      <c r="E39" s="3">
        <f>(E37-E38)*E40</f>
        <v>71040398.807735234</v>
      </c>
      <c r="F39" s="3"/>
      <c r="G39" s="3"/>
      <c r="H39" s="3"/>
      <c r="I39" s="3"/>
      <c r="J39" s="3"/>
    </row>
    <row r="40" spans="1:11" x14ac:dyDescent="0.25">
      <c r="A40" s="3" t="s">
        <v>30</v>
      </c>
      <c r="B40" s="3">
        <f>'24h'!B40</f>
        <v>65</v>
      </c>
      <c r="C40" s="3"/>
      <c r="D40" s="3" t="s">
        <v>31</v>
      </c>
      <c r="E40" s="3">
        <f>B41/(4*7*52)</f>
        <v>34.340659340659343</v>
      </c>
      <c r="F40" s="3"/>
      <c r="G40" s="3"/>
      <c r="H40" s="3"/>
      <c r="I40" s="3"/>
      <c r="J40" s="3"/>
    </row>
    <row r="41" spans="1:11" x14ac:dyDescent="0.25">
      <c r="A41" s="3" t="s">
        <v>32</v>
      </c>
      <c r="B41" s="3">
        <f>'24h'!B41</f>
        <v>50000</v>
      </c>
      <c r="C41" s="3"/>
      <c r="D41" s="3" t="s">
        <v>44</v>
      </c>
      <c r="E41" s="3">
        <f>(B40*E29)/(1000*4)</f>
        <v>12.1875</v>
      </c>
      <c r="F41" s="3"/>
      <c r="G41" s="3"/>
      <c r="H41" s="3"/>
      <c r="I41" s="3"/>
      <c r="J41" s="3"/>
    </row>
    <row r="42" spans="1:11" x14ac:dyDescent="0.25">
      <c r="A42" s="3"/>
      <c r="B42" s="3"/>
      <c r="C42" s="3"/>
      <c r="D42" s="3" t="s">
        <v>35</v>
      </c>
      <c r="E42" s="3">
        <f>E37-E38-H36</f>
        <v>108878.75859374995</v>
      </c>
      <c r="F42" s="3"/>
      <c r="G42" s="3"/>
      <c r="H42" s="3"/>
      <c r="I42" s="3"/>
      <c r="J42" s="3"/>
    </row>
    <row r="43" spans="1:11" x14ac:dyDescent="0.25">
      <c r="A43" s="3"/>
      <c r="B43" s="3"/>
      <c r="C43" s="3"/>
      <c r="D43" s="3"/>
      <c r="E43" s="3"/>
      <c r="F43" s="3"/>
      <c r="G43" s="3"/>
      <c r="H43" s="3"/>
      <c r="I43" s="3"/>
      <c r="J43" s="3"/>
    </row>
    <row r="44" spans="1:11" x14ac:dyDescent="0.25">
      <c r="A44" s="3"/>
      <c r="B44" s="3"/>
      <c r="C44" s="3"/>
      <c r="D44" s="3"/>
      <c r="E44" s="3"/>
      <c r="F44" s="3"/>
      <c r="G44" s="3"/>
      <c r="H44" s="3"/>
      <c r="I44" s="3"/>
      <c r="J44" s="3"/>
    </row>
  </sheetData>
  <pageMargins left="0.7" right="0.7" top="0.75" bottom="0.75" header="0.3" footer="0.3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366FF"/>
  </sheetPr>
  <dimension ref="A1:J1000"/>
  <sheetViews>
    <sheetView workbookViewId="0"/>
  </sheetViews>
  <sheetFormatPr defaultColWidth="15.42578125" defaultRowHeight="15" customHeight="1" x14ac:dyDescent="0.25"/>
  <cols>
    <col min="1" max="1" width="45" style="28" bestFit="1" customWidth="1"/>
    <col min="2" max="2" width="25.42578125" style="28" bestFit="1" customWidth="1"/>
    <col min="3" max="4" width="24.42578125" style="28" bestFit="1" customWidth="1"/>
    <col min="5" max="6" width="12" style="28" customWidth="1"/>
    <col min="7" max="7" width="16" style="28" customWidth="1"/>
    <col min="8" max="26" width="12" style="28" customWidth="1"/>
    <col min="27" max="16384" width="15.42578125" style="28"/>
  </cols>
  <sheetData>
    <row r="1" spans="1:10" ht="15.75" customHeight="1" x14ac:dyDescent="0.25">
      <c r="A1" s="22" t="s">
        <v>10</v>
      </c>
      <c r="B1" s="3"/>
      <c r="G1" s="29"/>
    </row>
    <row r="2" spans="1:10" ht="15.75" customHeight="1" thickBot="1" x14ac:dyDescent="0.3">
      <c r="A2" s="3"/>
      <c r="B2" s="3"/>
      <c r="G2" s="29"/>
    </row>
    <row r="3" spans="1:10" ht="15.75" customHeight="1" x14ac:dyDescent="0.25">
      <c r="A3" s="3" t="s">
        <v>16</v>
      </c>
      <c r="B3" s="65">
        <v>10</v>
      </c>
      <c r="D3" s="29"/>
      <c r="G3" s="29"/>
    </row>
    <row r="4" spans="1:10" ht="15.75" customHeight="1" x14ac:dyDescent="0.25">
      <c r="A4" s="3" t="s">
        <v>20</v>
      </c>
      <c r="B4" s="66">
        <v>5</v>
      </c>
      <c r="G4" s="29"/>
    </row>
    <row r="5" spans="1:10" ht="15.75" customHeight="1" x14ac:dyDescent="0.25">
      <c r="A5" s="3" t="s">
        <v>24</v>
      </c>
      <c r="B5" s="66">
        <v>325</v>
      </c>
      <c r="G5" s="29"/>
    </row>
    <row r="6" spans="1:10" ht="15.75" customHeight="1" x14ac:dyDescent="0.25">
      <c r="A6" s="3" t="s">
        <v>27</v>
      </c>
      <c r="B6" s="66">
        <v>150</v>
      </c>
      <c r="G6" s="29"/>
    </row>
    <row r="7" spans="1:10" ht="15.75" customHeight="1" x14ac:dyDescent="0.25">
      <c r="A7" s="3" t="s">
        <v>33</v>
      </c>
      <c r="B7" s="66">
        <v>1</v>
      </c>
      <c r="G7" s="29"/>
    </row>
    <row r="8" spans="1:10" ht="15.75" customHeight="1" x14ac:dyDescent="0.25">
      <c r="A8" s="3" t="s">
        <v>30</v>
      </c>
      <c r="B8" s="66">
        <v>65</v>
      </c>
      <c r="G8" s="29"/>
    </row>
    <row r="9" spans="1:10" ht="15.75" customHeight="1" thickBot="1" x14ac:dyDescent="0.3">
      <c r="A9" s="3" t="s">
        <v>32</v>
      </c>
      <c r="B9" s="67">
        <v>50000</v>
      </c>
      <c r="G9" s="29"/>
    </row>
    <row r="10" spans="1:10" ht="15.75" customHeight="1" x14ac:dyDescent="0.25">
      <c r="G10" s="29"/>
    </row>
    <row r="11" spans="1:10" ht="15.75" customHeight="1" x14ac:dyDescent="0.25">
      <c r="C11" s="29"/>
      <c r="D11" s="29"/>
      <c r="E11" s="29"/>
      <c r="F11" s="29"/>
      <c r="G11" s="29"/>
      <c r="I11" s="29"/>
      <c r="J11" s="29"/>
    </row>
    <row r="12" spans="1:10" ht="15.75" customHeight="1" x14ac:dyDescent="0.25">
      <c r="A12" s="30"/>
      <c r="B12" s="30"/>
      <c r="C12" s="24"/>
      <c r="D12" s="30"/>
      <c r="E12" s="3"/>
      <c r="F12" s="3"/>
      <c r="G12"/>
      <c r="H12" s="3"/>
      <c r="I12"/>
      <c r="J12" s="3"/>
    </row>
    <row r="13" spans="1:10" ht="15.75" customHeight="1" x14ac:dyDescent="0.25">
      <c r="A13" s="30" t="s">
        <v>1</v>
      </c>
      <c r="B13" s="30" t="s">
        <v>51</v>
      </c>
      <c r="C13" s="30" t="s">
        <v>50</v>
      </c>
      <c r="D13" s="30" t="s">
        <v>49</v>
      </c>
      <c r="E13" s="30" t="s">
        <v>48</v>
      </c>
      <c r="F13" s="30"/>
      <c r="G13" s="30" t="s">
        <v>47</v>
      </c>
      <c r="H13" s="30" t="s">
        <v>46</v>
      </c>
      <c r="I13"/>
      <c r="J13" s="3"/>
    </row>
    <row r="14" spans="1:10" ht="15.75" customHeight="1" x14ac:dyDescent="0.25">
      <c r="A14" s="31">
        <v>0.45833333333333331</v>
      </c>
      <c r="B14" s="30">
        <v>0</v>
      </c>
      <c r="C14" s="30">
        <f t="shared" ref="C14:C77" si="0">RADIANS(B14)</f>
        <v>0</v>
      </c>
      <c r="D14" s="30">
        <f t="shared" ref="D14:D77" si="1">SIN(C14)</f>
        <v>0</v>
      </c>
      <c r="E14" s="30">
        <v>0.2</v>
      </c>
      <c r="F14" s="30">
        <f t="shared" ref="F14:F77" si="2">D14*E14</f>
        <v>0</v>
      </c>
      <c r="G14" s="30">
        <v>0.1</v>
      </c>
      <c r="H14" s="30">
        <f t="shared" ref="H14:H77" si="3">F14+G14</f>
        <v>0.1</v>
      </c>
      <c r="I14"/>
      <c r="J14" s="3"/>
    </row>
    <row r="15" spans="1:10" ht="15.75" customHeight="1" x14ac:dyDescent="0.25">
      <c r="A15" s="24"/>
      <c r="B15" s="30">
        <v>1</v>
      </c>
      <c r="C15" s="30">
        <f t="shared" si="0"/>
        <v>1.7453292519943295E-2</v>
      </c>
      <c r="D15" s="30">
        <f t="shared" si="1"/>
        <v>1.7452406437283512E-2</v>
      </c>
      <c r="E15" s="30">
        <v>0.2</v>
      </c>
      <c r="F15" s="30">
        <f t="shared" si="2"/>
        <v>3.4904812874567027E-3</v>
      </c>
      <c r="G15" s="30">
        <v>0.1</v>
      </c>
      <c r="H15" s="30">
        <f t="shared" si="3"/>
        <v>0.10349048128745671</v>
      </c>
      <c r="I15"/>
      <c r="J15" s="3"/>
    </row>
    <row r="16" spans="1:10" ht="15.75" customHeight="1" x14ac:dyDescent="0.25">
      <c r="A16" s="24"/>
      <c r="B16" s="30">
        <v>2</v>
      </c>
      <c r="C16" s="30">
        <f t="shared" si="0"/>
        <v>3.4906585039886591E-2</v>
      </c>
      <c r="D16" s="30">
        <f t="shared" si="1"/>
        <v>3.4899496702500969E-2</v>
      </c>
      <c r="E16" s="30">
        <v>0.2</v>
      </c>
      <c r="F16" s="30">
        <f t="shared" si="2"/>
        <v>6.9798993405001944E-3</v>
      </c>
      <c r="G16" s="30">
        <v>0.1</v>
      </c>
      <c r="H16" s="30">
        <f t="shared" si="3"/>
        <v>0.1069798993405002</v>
      </c>
      <c r="I16"/>
      <c r="J16" s="3"/>
    </row>
    <row r="17" spans="1:10" ht="15.75" customHeight="1" x14ac:dyDescent="0.25">
      <c r="A17" s="24"/>
      <c r="B17" s="30">
        <v>3</v>
      </c>
      <c r="C17" s="30">
        <f t="shared" si="0"/>
        <v>5.235987755982989E-2</v>
      </c>
      <c r="D17" s="30">
        <f t="shared" si="1"/>
        <v>5.2335956242943835E-2</v>
      </c>
      <c r="E17" s="30">
        <v>0.2</v>
      </c>
      <c r="F17" s="30">
        <f t="shared" si="2"/>
        <v>1.0467191248588768E-2</v>
      </c>
      <c r="G17" s="30">
        <v>0.1</v>
      </c>
      <c r="H17" s="30">
        <f t="shared" si="3"/>
        <v>0.11046719124858878</v>
      </c>
      <c r="I17"/>
      <c r="J17" s="3"/>
    </row>
    <row r="18" spans="1:10" ht="15.75" customHeight="1" x14ac:dyDescent="0.25">
      <c r="A18" s="24"/>
      <c r="B18" s="30">
        <v>4</v>
      </c>
      <c r="C18" s="30">
        <f t="shared" si="0"/>
        <v>6.9813170079773182E-2</v>
      </c>
      <c r="D18" s="30">
        <f t="shared" si="1"/>
        <v>6.9756473744125302E-2</v>
      </c>
      <c r="E18" s="30">
        <v>0.2</v>
      </c>
      <c r="F18" s="30">
        <f t="shared" si="2"/>
        <v>1.395129474882506E-2</v>
      </c>
      <c r="G18" s="30">
        <v>0.1</v>
      </c>
      <c r="H18" s="30">
        <f t="shared" si="3"/>
        <v>0.11395129474882507</v>
      </c>
      <c r="I18"/>
      <c r="J18" s="3"/>
    </row>
    <row r="19" spans="1:10" ht="15.75" customHeight="1" x14ac:dyDescent="0.25">
      <c r="A19" s="24"/>
      <c r="B19" s="30">
        <v>5</v>
      </c>
      <c r="C19" s="30">
        <f t="shared" si="0"/>
        <v>8.7266462599716474E-2</v>
      </c>
      <c r="D19" s="30">
        <f t="shared" si="1"/>
        <v>8.7155742747658166E-2</v>
      </c>
      <c r="E19" s="30">
        <v>0.2</v>
      </c>
      <c r="F19" s="30">
        <f t="shared" si="2"/>
        <v>1.7431148549531632E-2</v>
      </c>
      <c r="G19" s="30">
        <v>0.1</v>
      </c>
      <c r="H19" s="30">
        <f t="shared" si="3"/>
        <v>0.11743114854953164</v>
      </c>
      <c r="I19"/>
      <c r="J19" s="3"/>
    </row>
    <row r="20" spans="1:10" ht="15.75" customHeight="1" x14ac:dyDescent="0.25">
      <c r="A20" s="24"/>
      <c r="B20" s="30">
        <v>6</v>
      </c>
      <c r="C20" s="30">
        <f t="shared" si="0"/>
        <v>0.10471975511965978</v>
      </c>
      <c r="D20" s="30">
        <f t="shared" si="1"/>
        <v>0.10452846326765347</v>
      </c>
      <c r="E20" s="30">
        <v>0.2</v>
      </c>
      <c r="F20" s="30">
        <f t="shared" si="2"/>
        <v>2.0905692653530695E-2</v>
      </c>
      <c r="G20" s="30">
        <v>0.1</v>
      </c>
      <c r="H20" s="30">
        <f t="shared" si="3"/>
        <v>0.1209056926535307</v>
      </c>
      <c r="I20"/>
      <c r="J20" s="3"/>
    </row>
    <row r="21" spans="1:10" ht="15.75" customHeight="1" x14ac:dyDescent="0.25">
      <c r="A21" s="24"/>
      <c r="B21" s="30">
        <v>7</v>
      </c>
      <c r="C21" s="30">
        <f t="shared" si="0"/>
        <v>0.12217304763960307</v>
      </c>
      <c r="D21" s="30">
        <f t="shared" si="1"/>
        <v>0.12186934340514748</v>
      </c>
      <c r="E21" s="30">
        <v>0.2</v>
      </c>
      <c r="F21" s="30">
        <f t="shared" si="2"/>
        <v>2.4373868681029497E-2</v>
      </c>
      <c r="G21" s="30">
        <v>0.1</v>
      </c>
      <c r="H21" s="30">
        <f t="shared" si="3"/>
        <v>0.12437386868102951</v>
      </c>
      <c r="I21"/>
      <c r="J21" s="3"/>
    </row>
    <row r="22" spans="1:10" ht="15.75" customHeight="1" x14ac:dyDescent="0.25">
      <c r="A22" s="24"/>
      <c r="B22" s="30">
        <v>8</v>
      </c>
      <c r="C22" s="30">
        <f t="shared" si="0"/>
        <v>0.13962634015954636</v>
      </c>
      <c r="D22" s="30">
        <f t="shared" si="1"/>
        <v>0.13917310096006544</v>
      </c>
      <c r="E22" s="30">
        <v>0.2</v>
      </c>
      <c r="F22" s="30">
        <f t="shared" si="2"/>
        <v>2.783462019201309E-2</v>
      </c>
      <c r="G22" s="30">
        <v>0.1</v>
      </c>
      <c r="H22" s="30">
        <f t="shared" si="3"/>
        <v>0.12783462019201308</v>
      </c>
      <c r="I22"/>
      <c r="J22" s="3"/>
    </row>
    <row r="23" spans="1:10" ht="15.75" customHeight="1" x14ac:dyDescent="0.25">
      <c r="A23" s="24"/>
      <c r="B23" s="30">
        <v>9</v>
      </c>
      <c r="C23" s="30">
        <f t="shared" si="0"/>
        <v>0.15707963267948966</v>
      </c>
      <c r="D23" s="30">
        <f t="shared" si="1"/>
        <v>0.15643446504023087</v>
      </c>
      <c r="E23" s="30">
        <v>0.2</v>
      </c>
      <c r="F23" s="30">
        <f t="shared" si="2"/>
        <v>3.1286893008046178E-2</v>
      </c>
      <c r="G23" s="30">
        <v>0.1</v>
      </c>
      <c r="H23" s="30">
        <f t="shared" si="3"/>
        <v>0.13128689300804619</v>
      </c>
      <c r="I23"/>
      <c r="J23" s="3"/>
    </row>
    <row r="24" spans="1:10" ht="15.75" customHeight="1" x14ac:dyDescent="0.25">
      <c r="A24" s="24"/>
      <c r="B24" s="30">
        <v>10</v>
      </c>
      <c r="C24" s="30">
        <f t="shared" si="0"/>
        <v>0.17453292519943295</v>
      </c>
      <c r="D24" s="30">
        <f t="shared" si="1"/>
        <v>0.17364817766693033</v>
      </c>
      <c r="E24" s="30">
        <v>0.2</v>
      </c>
      <c r="F24" s="30">
        <f t="shared" si="2"/>
        <v>3.4729635533386066E-2</v>
      </c>
      <c r="G24" s="30">
        <v>0.1</v>
      </c>
      <c r="H24" s="30">
        <f t="shared" si="3"/>
        <v>0.13472963553338607</v>
      </c>
      <c r="I24"/>
      <c r="J24" s="3"/>
    </row>
    <row r="25" spans="1:10" ht="15.75" customHeight="1" x14ac:dyDescent="0.25">
      <c r="A25" s="24"/>
      <c r="B25" s="30">
        <v>11</v>
      </c>
      <c r="C25" s="30">
        <f t="shared" si="0"/>
        <v>0.19198621771937624</v>
      </c>
      <c r="D25" s="30">
        <f t="shared" si="1"/>
        <v>0.1908089953765448</v>
      </c>
      <c r="E25" s="30">
        <v>0.2</v>
      </c>
      <c r="F25" s="30">
        <f t="shared" si="2"/>
        <v>3.8161799075308964E-2</v>
      </c>
      <c r="G25" s="30">
        <v>0.1</v>
      </c>
      <c r="H25" s="30">
        <f t="shared" si="3"/>
        <v>0.13816179907530896</v>
      </c>
      <c r="I25"/>
      <c r="J25" s="3"/>
    </row>
    <row r="26" spans="1:10" ht="15.75" customHeight="1" x14ac:dyDescent="0.25">
      <c r="A26" s="24"/>
      <c r="B26" s="30">
        <v>12</v>
      </c>
      <c r="C26" s="30">
        <f t="shared" si="0"/>
        <v>0.20943951023931956</v>
      </c>
      <c r="D26" s="30">
        <f t="shared" si="1"/>
        <v>0.20791169081775934</v>
      </c>
      <c r="E26" s="30">
        <v>0.2</v>
      </c>
      <c r="F26" s="30">
        <f t="shared" si="2"/>
        <v>4.158233816355187E-2</v>
      </c>
      <c r="G26" s="30">
        <v>0.1</v>
      </c>
      <c r="H26" s="30">
        <f t="shared" si="3"/>
        <v>0.14158233816355187</v>
      </c>
      <c r="I26"/>
      <c r="J26" s="3"/>
    </row>
    <row r="27" spans="1:10" ht="15.75" customHeight="1" x14ac:dyDescent="0.25">
      <c r="A27" s="24"/>
      <c r="B27" s="30">
        <v>13</v>
      </c>
      <c r="C27" s="30">
        <f t="shared" si="0"/>
        <v>0.22689280275926285</v>
      </c>
      <c r="D27" s="30">
        <f t="shared" si="1"/>
        <v>0.224951054343865</v>
      </c>
      <c r="E27" s="30">
        <v>0.2</v>
      </c>
      <c r="F27" s="30">
        <f t="shared" si="2"/>
        <v>4.4990210868773001E-2</v>
      </c>
      <c r="G27" s="30">
        <v>0.1</v>
      </c>
      <c r="H27" s="30">
        <f t="shared" si="3"/>
        <v>0.14499021086877301</v>
      </c>
      <c r="I27"/>
      <c r="J27" s="3"/>
    </row>
    <row r="28" spans="1:10" ht="15.75" customHeight="1" x14ac:dyDescent="0.25">
      <c r="A28" s="24"/>
      <c r="B28" s="30">
        <v>14</v>
      </c>
      <c r="C28" s="30">
        <f t="shared" si="0"/>
        <v>0.24434609527920614</v>
      </c>
      <c r="D28" s="30">
        <f t="shared" si="1"/>
        <v>0.24192189559966773</v>
      </c>
      <c r="E28" s="30">
        <v>0.2</v>
      </c>
      <c r="F28" s="30">
        <f t="shared" si="2"/>
        <v>4.8384379119933547E-2</v>
      </c>
      <c r="G28" s="30">
        <v>0.1</v>
      </c>
      <c r="H28" s="30">
        <f t="shared" si="3"/>
        <v>0.14838437911993355</v>
      </c>
      <c r="I28"/>
      <c r="J28" s="3"/>
    </row>
    <row r="29" spans="1:10" ht="15.75" customHeight="1" x14ac:dyDescent="0.25">
      <c r="A29" s="31">
        <v>0.5</v>
      </c>
      <c r="B29" s="30">
        <v>15</v>
      </c>
      <c r="C29" s="30">
        <f t="shared" si="0"/>
        <v>0.26179938779914941</v>
      </c>
      <c r="D29" s="30">
        <f t="shared" si="1"/>
        <v>0.25881904510252074</v>
      </c>
      <c r="E29" s="30">
        <v>0.2</v>
      </c>
      <c r="F29" s="30">
        <f t="shared" si="2"/>
        <v>5.1763809020504148E-2</v>
      </c>
      <c r="G29" s="30">
        <v>0.1</v>
      </c>
      <c r="H29" s="30">
        <f t="shared" si="3"/>
        <v>0.15176380902050415</v>
      </c>
      <c r="I29"/>
      <c r="J29" s="3"/>
    </row>
    <row r="30" spans="1:10" ht="15.75" customHeight="1" x14ac:dyDescent="0.25">
      <c r="A30" s="24"/>
      <c r="B30" s="30">
        <v>16</v>
      </c>
      <c r="C30" s="30">
        <f t="shared" si="0"/>
        <v>0.27925268031909273</v>
      </c>
      <c r="D30" s="30">
        <f t="shared" si="1"/>
        <v>0.27563735581699916</v>
      </c>
      <c r="E30" s="30">
        <v>0.2</v>
      </c>
      <c r="F30" s="30">
        <f t="shared" si="2"/>
        <v>5.5127471163399833E-2</v>
      </c>
      <c r="G30" s="30">
        <v>0.1</v>
      </c>
      <c r="H30" s="30">
        <f t="shared" si="3"/>
        <v>0.15512747116339984</v>
      </c>
      <c r="I30"/>
      <c r="J30" s="3"/>
    </row>
    <row r="31" spans="1:10" ht="15.75" customHeight="1" x14ac:dyDescent="0.25">
      <c r="A31" s="24"/>
      <c r="B31" s="30">
        <v>17</v>
      </c>
      <c r="C31" s="30">
        <f t="shared" si="0"/>
        <v>0.29670597283903605</v>
      </c>
      <c r="D31" s="30">
        <f t="shared" si="1"/>
        <v>0.29237170472273677</v>
      </c>
      <c r="E31" s="30">
        <v>0.2</v>
      </c>
      <c r="F31" s="30">
        <f t="shared" si="2"/>
        <v>5.8474340944547357E-2</v>
      </c>
      <c r="G31" s="30">
        <v>0.1</v>
      </c>
      <c r="H31" s="30">
        <f t="shared" si="3"/>
        <v>0.15847434094454738</v>
      </c>
      <c r="I31"/>
      <c r="J31" s="3"/>
    </row>
    <row r="32" spans="1:10" ht="15.75" customHeight="1" x14ac:dyDescent="0.25">
      <c r="A32" s="24"/>
      <c r="B32" s="30">
        <v>18</v>
      </c>
      <c r="C32" s="30">
        <f t="shared" si="0"/>
        <v>0.31415926535897931</v>
      </c>
      <c r="D32" s="30">
        <f t="shared" si="1"/>
        <v>0.3090169943749474</v>
      </c>
      <c r="E32" s="30">
        <v>0.2</v>
      </c>
      <c r="F32" s="30">
        <f t="shared" si="2"/>
        <v>6.1803398874989479E-2</v>
      </c>
      <c r="G32" s="30">
        <v>0.1</v>
      </c>
      <c r="H32" s="30">
        <f t="shared" si="3"/>
        <v>0.16180339887498948</v>
      </c>
      <c r="I32"/>
      <c r="J32" s="3"/>
    </row>
    <row r="33" spans="1:10" ht="15.75" customHeight="1" x14ac:dyDescent="0.25">
      <c r="A33" s="24"/>
      <c r="B33" s="30">
        <v>19</v>
      </c>
      <c r="C33" s="30">
        <f t="shared" si="0"/>
        <v>0.33161255787892263</v>
      </c>
      <c r="D33" s="30">
        <f t="shared" si="1"/>
        <v>0.3255681544571567</v>
      </c>
      <c r="E33" s="30">
        <v>0.2</v>
      </c>
      <c r="F33" s="30">
        <f t="shared" si="2"/>
        <v>6.5113630891431337E-2</v>
      </c>
      <c r="G33" s="30">
        <v>0.1</v>
      </c>
      <c r="H33" s="30">
        <f t="shared" si="3"/>
        <v>0.16511363089143133</v>
      </c>
      <c r="I33"/>
      <c r="J33" s="3"/>
    </row>
    <row r="34" spans="1:10" ht="15.75" customHeight="1" x14ac:dyDescent="0.25">
      <c r="A34" s="24"/>
      <c r="B34" s="30">
        <v>20</v>
      </c>
      <c r="C34" s="30">
        <f t="shared" si="0"/>
        <v>0.3490658503988659</v>
      </c>
      <c r="D34" s="30">
        <f t="shared" si="1"/>
        <v>0.34202014332566871</v>
      </c>
      <c r="E34" s="30">
        <v>0.2</v>
      </c>
      <c r="F34" s="30">
        <f t="shared" si="2"/>
        <v>6.8404028665133745E-2</v>
      </c>
      <c r="G34" s="30">
        <v>0.1</v>
      </c>
      <c r="H34" s="30">
        <f t="shared" si="3"/>
        <v>0.16840402866513376</v>
      </c>
      <c r="I34"/>
      <c r="J34" s="3"/>
    </row>
    <row r="35" spans="1:10" ht="15.75" customHeight="1" x14ac:dyDescent="0.25">
      <c r="A35" s="24"/>
      <c r="B35" s="30">
        <v>21</v>
      </c>
      <c r="C35" s="30">
        <f t="shared" si="0"/>
        <v>0.36651914291880922</v>
      </c>
      <c r="D35" s="30">
        <f t="shared" si="1"/>
        <v>0.35836794954530027</v>
      </c>
      <c r="E35" s="30">
        <v>0.2</v>
      </c>
      <c r="F35" s="30">
        <f t="shared" si="2"/>
        <v>7.1673589909060059E-2</v>
      </c>
      <c r="G35" s="30">
        <v>0.1</v>
      </c>
      <c r="H35" s="30">
        <f t="shared" si="3"/>
        <v>0.17167358990906006</v>
      </c>
      <c r="I35"/>
      <c r="J35" s="3"/>
    </row>
    <row r="36" spans="1:10" ht="15.75" customHeight="1" x14ac:dyDescent="0.25">
      <c r="A36" s="24"/>
      <c r="B36" s="30">
        <v>22</v>
      </c>
      <c r="C36" s="30">
        <f t="shared" si="0"/>
        <v>0.38397243543875248</v>
      </c>
      <c r="D36" s="30">
        <f t="shared" si="1"/>
        <v>0.37460659341591201</v>
      </c>
      <c r="E36" s="30">
        <v>0.2</v>
      </c>
      <c r="F36" s="30">
        <f t="shared" si="2"/>
        <v>7.49213186831824E-2</v>
      </c>
      <c r="G36" s="30">
        <v>0.1</v>
      </c>
      <c r="H36" s="30">
        <f t="shared" si="3"/>
        <v>0.17492131868318239</v>
      </c>
      <c r="I36"/>
      <c r="J36" s="3"/>
    </row>
    <row r="37" spans="1:10" ht="15.75" customHeight="1" x14ac:dyDescent="0.25">
      <c r="A37" s="24"/>
      <c r="B37" s="30">
        <v>23</v>
      </c>
      <c r="C37" s="30">
        <f t="shared" si="0"/>
        <v>0.4014257279586958</v>
      </c>
      <c r="D37" s="30">
        <f t="shared" si="1"/>
        <v>0.39073112848927377</v>
      </c>
      <c r="E37" s="30">
        <v>0.2</v>
      </c>
      <c r="F37" s="30">
        <f t="shared" si="2"/>
        <v>7.814622569785476E-2</v>
      </c>
      <c r="G37" s="30">
        <v>0.1</v>
      </c>
      <c r="H37" s="30">
        <f t="shared" si="3"/>
        <v>0.17814622569785477</v>
      </c>
      <c r="I37"/>
      <c r="J37" s="3"/>
    </row>
    <row r="38" spans="1:10" ht="15.75" customHeight="1" x14ac:dyDescent="0.25">
      <c r="A38" s="24"/>
      <c r="B38" s="30">
        <v>24</v>
      </c>
      <c r="C38" s="30">
        <f t="shared" si="0"/>
        <v>0.41887902047863912</v>
      </c>
      <c r="D38" s="30">
        <f t="shared" si="1"/>
        <v>0.40673664307580021</v>
      </c>
      <c r="E38" s="30">
        <v>0.2</v>
      </c>
      <c r="F38" s="30">
        <f t="shared" si="2"/>
        <v>8.1347328615160044E-2</v>
      </c>
      <c r="G38" s="30">
        <v>0.1</v>
      </c>
      <c r="H38" s="30">
        <f t="shared" si="3"/>
        <v>0.18134732861516006</v>
      </c>
      <c r="I38"/>
      <c r="J38" s="3"/>
    </row>
    <row r="39" spans="1:10" ht="15.75" customHeight="1" x14ac:dyDescent="0.25">
      <c r="A39" s="24"/>
      <c r="B39" s="30">
        <v>25</v>
      </c>
      <c r="C39" s="30">
        <f t="shared" si="0"/>
        <v>0.43633231299858238</v>
      </c>
      <c r="D39" s="30">
        <f t="shared" si="1"/>
        <v>0.42261826174069944</v>
      </c>
      <c r="E39" s="30">
        <v>0.2</v>
      </c>
      <c r="F39" s="30">
        <f t="shared" si="2"/>
        <v>8.4523652348139897E-2</v>
      </c>
      <c r="G39" s="30">
        <v>0.1</v>
      </c>
      <c r="H39" s="30">
        <f t="shared" si="3"/>
        <v>0.18452365234813989</v>
      </c>
      <c r="I39"/>
      <c r="J39" s="3"/>
    </row>
    <row r="40" spans="1:10" ht="15.75" customHeight="1" x14ac:dyDescent="0.25">
      <c r="A40" s="24"/>
      <c r="B40" s="30">
        <v>26</v>
      </c>
      <c r="C40" s="30">
        <f t="shared" si="0"/>
        <v>0.4537856055185257</v>
      </c>
      <c r="D40" s="30">
        <f t="shared" si="1"/>
        <v>0.4383711467890774</v>
      </c>
      <c r="E40" s="30">
        <v>0.2</v>
      </c>
      <c r="F40" s="30">
        <f t="shared" si="2"/>
        <v>8.7674229357815492E-2</v>
      </c>
      <c r="G40" s="30">
        <v>0.1</v>
      </c>
      <c r="H40" s="30">
        <f t="shared" si="3"/>
        <v>0.1876742293578155</v>
      </c>
      <c r="I40"/>
      <c r="J40" s="3"/>
    </row>
    <row r="41" spans="1:10" ht="15.75" customHeight="1" x14ac:dyDescent="0.25">
      <c r="A41" s="24"/>
      <c r="B41" s="30">
        <v>27</v>
      </c>
      <c r="C41" s="30">
        <f t="shared" si="0"/>
        <v>0.47123889803846897</v>
      </c>
      <c r="D41" s="30">
        <f t="shared" si="1"/>
        <v>0.45399049973954675</v>
      </c>
      <c r="E41" s="30">
        <v>0.2</v>
      </c>
      <c r="F41" s="30">
        <f t="shared" si="2"/>
        <v>9.0798099947909355E-2</v>
      </c>
      <c r="G41" s="30">
        <v>0.1</v>
      </c>
      <c r="H41" s="30">
        <f t="shared" si="3"/>
        <v>0.19079809994790936</v>
      </c>
      <c r="I41"/>
      <c r="J41" s="3"/>
    </row>
    <row r="42" spans="1:10" ht="15.75" customHeight="1" x14ac:dyDescent="0.25">
      <c r="A42" s="24"/>
      <c r="B42" s="30">
        <v>28</v>
      </c>
      <c r="C42" s="30">
        <f t="shared" si="0"/>
        <v>0.48869219055841229</v>
      </c>
      <c r="D42" s="30">
        <f t="shared" si="1"/>
        <v>0.46947156278589081</v>
      </c>
      <c r="E42" s="30">
        <v>0.2</v>
      </c>
      <c r="F42" s="30">
        <f t="shared" si="2"/>
        <v>9.3894312557178172E-2</v>
      </c>
      <c r="G42" s="30">
        <v>0.1</v>
      </c>
      <c r="H42" s="30">
        <f t="shared" si="3"/>
        <v>0.19389431255717818</v>
      </c>
      <c r="I42"/>
      <c r="J42" s="3"/>
    </row>
    <row r="43" spans="1:10" ht="15.75" customHeight="1" x14ac:dyDescent="0.25">
      <c r="A43" s="24"/>
      <c r="B43" s="30">
        <v>29</v>
      </c>
      <c r="C43" s="30">
        <f t="shared" si="0"/>
        <v>0.50614548307835561</v>
      </c>
      <c r="D43" s="30">
        <f t="shared" si="1"/>
        <v>0.48480962024633706</v>
      </c>
      <c r="E43" s="30">
        <v>0.2</v>
      </c>
      <c r="F43" s="30">
        <f t="shared" si="2"/>
        <v>9.6961924049267414E-2</v>
      </c>
      <c r="G43" s="30">
        <v>0.1</v>
      </c>
      <c r="H43" s="30">
        <f t="shared" si="3"/>
        <v>0.19696192404926743</v>
      </c>
      <c r="I43"/>
      <c r="J43" s="3"/>
    </row>
    <row r="44" spans="1:10" ht="15.75" customHeight="1" x14ac:dyDescent="0.25">
      <c r="A44" s="31">
        <v>0.54166666666666663</v>
      </c>
      <c r="B44" s="30">
        <v>30</v>
      </c>
      <c r="C44" s="30">
        <f t="shared" si="0"/>
        <v>0.52359877559829882</v>
      </c>
      <c r="D44" s="30">
        <f t="shared" si="1"/>
        <v>0.49999999999999994</v>
      </c>
      <c r="E44" s="30">
        <v>0.2</v>
      </c>
      <c r="F44" s="30">
        <f t="shared" si="2"/>
        <v>9.9999999999999992E-2</v>
      </c>
      <c r="G44" s="30">
        <v>0.1</v>
      </c>
      <c r="H44" s="30">
        <f t="shared" si="3"/>
        <v>0.2</v>
      </c>
      <c r="I44"/>
      <c r="J44" s="3"/>
    </row>
    <row r="45" spans="1:10" ht="15.75" customHeight="1" x14ac:dyDescent="0.25">
      <c r="A45" s="24"/>
      <c r="B45" s="30">
        <v>31</v>
      </c>
      <c r="C45" s="30">
        <f t="shared" si="0"/>
        <v>0.54105206811824214</v>
      </c>
      <c r="D45" s="30">
        <f t="shared" si="1"/>
        <v>0.51503807491005416</v>
      </c>
      <c r="E45" s="30">
        <v>0.2</v>
      </c>
      <c r="F45" s="30">
        <f t="shared" si="2"/>
        <v>0.10300761498201083</v>
      </c>
      <c r="G45" s="30">
        <v>0.1</v>
      </c>
      <c r="H45" s="30">
        <f t="shared" si="3"/>
        <v>0.20300761498201084</v>
      </c>
      <c r="I45"/>
      <c r="J45" s="3"/>
    </row>
    <row r="46" spans="1:10" ht="15.75" customHeight="1" x14ac:dyDescent="0.25">
      <c r="A46" s="24"/>
      <c r="B46" s="30">
        <v>32</v>
      </c>
      <c r="C46" s="30">
        <f t="shared" si="0"/>
        <v>0.55850536063818546</v>
      </c>
      <c r="D46" s="30">
        <f t="shared" si="1"/>
        <v>0.5299192642332049</v>
      </c>
      <c r="E46" s="30">
        <v>0.2</v>
      </c>
      <c r="F46" s="30">
        <f t="shared" si="2"/>
        <v>0.10598385284664098</v>
      </c>
      <c r="G46" s="30">
        <v>0.1</v>
      </c>
      <c r="H46" s="30">
        <f t="shared" si="3"/>
        <v>0.205983852846641</v>
      </c>
      <c r="I46"/>
      <c r="J46" s="3"/>
    </row>
    <row r="47" spans="1:10" ht="15.75" customHeight="1" x14ac:dyDescent="0.25">
      <c r="A47" s="24"/>
      <c r="B47" s="30">
        <v>33</v>
      </c>
      <c r="C47" s="30">
        <f t="shared" si="0"/>
        <v>0.57595865315812877</v>
      </c>
      <c r="D47" s="30">
        <f t="shared" si="1"/>
        <v>0.54463903501502708</v>
      </c>
      <c r="E47" s="30">
        <v>0.2</v>
      </c>
      <c r="F47" s="30">
        <f t="shared" si="2"/>
        <v>0.10892780700300542</v>
      </c>
      <c r="G47" s="30">
        <v>0.1</v>
      </c>
      <c r="H47" s="30">
        <f t="shared" si="3"/>
        <v>0.20892780700300542</v>
      </c>
      <c r="I47"/>
      <c r="J47" s="3"/>
    </row>
    <row r="48" spans="1:10" ht="15.75" customHeight="1" x14ac:dyDescent="0.25">
      <c r="A48" s="24"/>
      <c r="B48" s="30">
        <v>34</v>
      </c>
      <c r="C48" s="30">
        <f t="shared" si="0"/>
        <v>0.59341194567807209</v>
      </c>
      <c r="D48" s="30">
        <f t="shared" si="1"/>
        <v>0.5591929034707469</v>
      </c>
      <c r="E48" s="30">
        <v>0.2</v>
      </c>
      <c r="F48" s="30">
        <f t="shared" si="2"/>
        <v>0.11183858069414938</v>
      </c>
      <c r="G48" s="30">
        <v>0.1</v>
      </c>
      <c r="H48" s="30">
        <f t="shared" si="3"/>
        <v>0.2118385806941494</v>
      </c>
      <c r="I48"/>
      <c r="J48" s="3"/>
    </row>
    <row r="49" spans="1:10" ht="15.75" customHeight="1" x14ac:dyDescent="0.25">
      <c r="A49" s="24"/>
      <c r="B49" s="30">
        <v>35</v>
      </c>
      <c r="C49" s="30">
        <f t="shared" si="0"/>
        <v>0.6108652381980153</v>
      </c>
      <c r="D49" s="30">
        <f t="shared" si="1"/>
        <v>0.57357643635104605</v>
      </c>
      <c r="E49" s="30">
        <v>0.2</v>
      </c>
      <c r="F49" s="30">
        <f t="shared" si="2"/>
        <v>0.11471528727020922</v>
      </c>
      <c r="G49" s="30">
        <v>0.1</v>
      </c>
      <c r="H49" s="30">
        <f t="shared" si="3"/>
        <v>0.21471528727020922</v>
      </c>
      <c r="I49"/>
      <c r="J49" s="3"/>
    </row>
    <row r="50" spans="1:10" ht="15.75" customHeight="1" x14ac:dyDescent="0.25">
      <c r="A50" s="24"/>
      <c r="B50" s="30">
        <v>36</v>
      </c>
      <c r="C50" s="30">
        <f t="shared" si="0"/>
        <v>0.62831853071795862</v>
      </c>
      <c r="D50" s="30">
        <f t="shared" si="1"/>
        <v>0.58778525229247314</v>
      </c>
      <c r="E50" s="30">
        <v>0.2</v>
      </c>
      <c r="F50" s="30">
        <f t="shared" si="2"/>
        <v>0.11755705045849463</v>
      </c>
      <c r="G50" s="30">
        <v>0.1</v>
      </c>
      <c r="H50" s="30">
        <f t="shared" si="3"/>
        <v>0.21755705045849463</v>
      </c>
      <c r="I50"/>
      <c r="J50" s="3"/>
    </row>
    <row r="51" spans="1:10" ht="15.75" customHeight="1" x14ac:dyDescent="0.25">
      <c r="A51" s="24"/>
      <c r="B51" s="30">
        <v>37</v>
      </c>
      <c r="C51" s="30">
        <f t="shared" si="0"/>
        <v>0.64577182323790194</v>
      </c>
      <c r="D51" s="30">
        <f t="shared" si="1"/>
        <v>0.60181502315204827</v>
      </c>
      <c r="E51" s="30">
        <v>0.2</v>
      </c>
      <c r="F51" s="30">
        <f t="shared" si="2"/>
        <v>0.12036300463040966</v>
      </c>
      <c r="G51" s="30">
        <v>0.1</v>
      </c>
      <c r="H51" s="30">
        <f t="shared" si="3"/>
        <v>0.22036300463040967</v>
      </c>
      <c r="I51"/>
      <c r="J51" s="3"/>
    </row>
    <row r="52" spans="1:10" ht="15.75" customHeight="1" x14ac:dyDescent="0.25">
      <c r="A52" s="24"/>
      <c r="B52" s="30">
        <v>38</v>
      </c>
      <c r="C52" s="30">
        <f t="shared" si="0"/>
        <v>0.66322511575784526</v>
      </c>
      <c r="D52" s="30">
        <f t="shared" si="1"/>
        <v>0.61566147532565829</v>
      </c>
      <c r="E52" s="30">
        <v>0.2</v>
      </c>
      <c r="F52" s="30">
        <f t="shared" si="2"/>
        <v>0.12313229506513167</v>
      </c>
      <c r="G52" s="30">
        <v>0.1</v>
      </c>
      <c r="H52" s="30">
        <f t="shared" si="3"/>
        <v>0.22313229506513166</v>
      </c>
      <c r="I52"/>
      <c r="J52" s="3"/>
    </row>
    <row r="53" spans="1:10" ht="15.75" customHeight="1" x14ac:dyDescent="0.25">
      <c r="A53" s="24"/>
      <c r="B53" s="30">
        <v>39</v>
      </c>
      <c r="C53" s="30">
        <f t="shared" si="0"/>
        <v>0.68067840827778847</v>
      </c>
      <c r="D53" s="30">
        <f t="shared" si="1"/>
        <v>0.62932039104983739</v>
      </c>
      <c r="E53" s="30">
        <v>0.2</v>
      </c>
      <c r="F53" s="30">
        <f t="shared" si="2"/>
        <v>0.12586407820996748</v>
      </c>
      <c r="G53" s="30">
        <v>0.1</v>
      </c>
      <c r="H53" s="30">
        <f t="shared" si="3"/>
        <v>0.22586407820996748</v>
      </c>
      <c r="I53"/>
      <c r="J53" s="3"/>
    </row>
    <row r="54" spans="1:10" ht="15.75" customHeight="1" x14ac:dyDescent="0.25">
      <c r="A54" s="24"/>
      <c r="B54" s="30">
        <v>40</v>
      </c>
      <c r="C54" s="30">
        <f t="shared" si="0"/>
        <v>0.69813170079773179</v>
      </c>
      <c r="D54" s="30">
        <f t="shared" si="1"/>
        <v>0.64278760968653925</v>
      </c>
      <c r="E54" s="30">
        <v>0.2</v>
      </c>
      <c r="F54" s="30">
        <f t="shared" si="2"/>
        <v>0.12855752193730785</v>
      </c>
      <c r="G54" s="30">
        <v>0.1</v>
      </c>
      <c r="H54" s="30">
        <f t="shared" si="3"/>
        <v>0.22855752193730786</v>
      </c>
      <c r="I54"/>
      <c r="J54" s="3"/>
    </row>
    <row r="55" spans="1:10" ht="15.75" customHeight="1" x14ac:dyDescent="0.25">
      <c r="A55" s="24"/>
      <c r="B55" s="30">
        <v>41</v>
      </c>
      <c r="C55" s="30">
        <f t="shared" si="0"/>
        <v>0.71558499331767511</v>
      </c>
      <c r="D55" s="30">
        <f t="shared" si="1"/>
        <v>0.65605902899050728</v>
      </c>
      <c r="E55" s="30">
        <v>0.2</v>
      </c>
      <c r="F55" s="30">
        <f t="shared" si="2"/>
        <v>0.13121180579810146</v>
      </c>
      <c r="G55" s="30">
        <v>0.1</v>
      </c>
      <c r="H55" s="30">
        <f t="shared" si="3"/>
        <v>0.23121180579810147</v>
      </c>
      <c r="I55"/>
      <c r="J55" s="3"/>
    </row>
    <row r="56" spans="1:10" ht="15.75" customHeight="1" x14ac:dyDescent="0.25">
      <c r="A56" s="24"/>
      <c r="B56" s="30">
        <v>42</v>
      </c>
      <c r="C56" s="30">
        <f t="shared" si="0"/>
        <v>0.73303828583761843</v>
      </c>
      <c r="D56" s="30">
        <f t="shared" si="1"/>
        <v>0.66913060635885824</v>
      </c>
      <c r="E56" s="30">
        <v>0.2</v>
      </c>
      <c r="F56" s="30">
        <f t="shared" si="2"/>
        <v>0.13382612127177165</v>
      </c>
      <c r="G56" s="30">
        <v>0.1</v>
      </c>
      <c r="H56" s="30">
        <f t="shared" si="3"/>
        <v>0.23382612127177166</v>
      </c>
      <c r="I56"/>
      <c r="J56" s="3"/>
    </row>
    <row r="57" spans="1:10" ht="15.75" customHeight="1" x14ac:dyDescent="0.25">
      <c r="A57" s="24"/>
      <c r="B57" s="30">
        <v>43</v>
      </c>
      <c r="C57" s="30">
        <f t="shared" si="0"/>
        <v>0.75049157835756175</v>
      </c>
      <c r="D57" s="30">
        <f t="shared" si="1"/>
        <v>0.68199836006249848</v>
      </c>
      <c r="E57" s="30">
        <v>0.2</v>
      </c>
      <c r="F57" s="30">
        <f t="shared" si="2"/>
        <v>0.1363996720124997</v>
      </c>
      <c r="G57" s="30">
        <v>0.1</v>
      </c>
      <c r="H57" s="30">
        <f t="shared" si="3"/>
        <v>0.2363996720124997</v>
      </c>
      <c r="I57"/>
      <c r="J57" s="3"/>
    </row>
    <row r="58" spans="1:10" ht="15.75" customHeight="1" x14ac:dyDescent="0.25">
      <c r="A58" s="24"/>
      <c r="B58" s="30">
        <v>44</v>
      </c>
      <c r="C58" s="30">
        <f t="shared" si="0"/>
        <v>0.76794487087750496</v>
      </c>
      <c r="D58" s="30">
        <f t="shared" si="1"/>
        <v>0.69465837045899725</v>
      </c>
      <c r="E58" s="30">
        <v>0.2</v>
      </c>
      <c r="F58" s="30">
        <f t="shared" si="2"/>
        <v>0.13893167409179946</v>
      </c>
      <c r="G58" s="30">
        <v>0.1</v>
      </c>
      <c r="H58" s="30">
        <f t="shared" si="3"/>
        <v>0.23893167409179947</v>
      </c>
      <c r="I58"/>
      <c r="J58" s="3"/>
    </row>
    <row r="59" spans="1:10" ht="15.75" customHeight="1" x14ac:dyDescent="0.25">
      <c r="A59" s="31">
        <v>0.58333333333333337</v>
      </c>
      <c r="B59" s="30">
        <v>45</v>
      </c>
      <c r="C59" s="30">
        <f t="shared" si="0"/>
        <v>0.78539816339744828</v>
      </c>
      <c r="D59" s="30">
        <f t="shared" si="1"/>
        <v>0.70710678118654746</v>
      </c>
      <c r="E59" s="30">
        <v>0.2</v>
      </c>
      <c r="F59" s="30">
        <f t="shared" si="2"/>
        <v>0.1414213562373095</v>
      </c>
      <c r="G59" s="30">
        <v>0.1</v>
      </c>
      <c r="H59" s="30">
        <f t="shared" si="3"/>
        <v>0.24142135623730951</v>
      </c>
      <c r="I59"/>
      <c r="J59" s="3"/>
    </row>
    <row r="60" spans="1:10" ht="15.75" customHeight="1" x14ac:dyDescent="0.25">
      <c r="A60" s="24"/>
      <c r="B60" s="30">
        <v>46</v>
      </c>
      <c r="C60" s="30">
        <f t="shared" si="0"/>
        <v>0.8028514559173916</v>
      </c>
      <c r="D60" s="30">
        <f t="shared" si="1"/>
        <v>0.71933980033865108</v>
      </c>
      <c r="E60" s="30">
        <v>0.2</v>
      </c>
      <c r="F60" s="30">
        <f t="shared" si="2"/>
        <v>0.14386796006773023</v>
      </c>
      <c r="G60" s="30">
        <v>0.1</v>
      </c>
      <c r="H60" s="30">
        <f t="shared" si="3"/>
        <v>0.24386796006773023</v>
      </c>
      <c r="I60"/>
      <c r="J60" s="3"/>
    </row>
    <row r="61" spans="1:10" ht="15.75" customHeight="1" x14ac:dyDescent="0.25">
      <c r="A61" s="24"/>
      <c r="B61" s="30">
        <v>47</v>
      </c>
      <c r="C61" s="30">
        <f t="shared" si="0"/>
        <v>0.82030474843733492</v>
      </c>
      <c r="D61" s="30">
        <f t="shared" si="1"/>
        <v>0.73135370161917046</v>
      </c>
      <c r="E61" s="30">
        <v>0.2</v>
      </c>
      <c r="F61" s="30">
        <f t="shared" si="2"/>
        <v>0.14627074032383411</v>
      </c>
      <c r="G61" s="30">
        <v>0.1</v>
      </c>
      <c r="H61" s="30">
        <f t="shared" si="3"/>
        <v>0.24627074032383411</v>
      </c>
      <c r="I61"/>
      <c r="J61" s="3"/>
    </row>
    <row r="62" spans="1:10" ht="15.75" customHeight="1" x14ac:dyDescent="0.25">
      <c r="A62" s="24"/>
      <c r="B62" s="30">
        <v>48</v>
      </c>
      <c r="C62" s="30">
        <f t="shared" si="0"/>
        <v>0.83775804095727824</v>
      </c>
      <c r="D62" s="30">
        <f t="shared" si="1"/>
        <v>0.74314482547739424</v>
      </c>
      <c r="E62" s="30">
        <v>0.2</v>
      </c>
      <c r="F62" s="30">
        <f t="shared" si="2"/>
        <v>0.14862896509547885</v>
      </c>
      <c r="G62" s="30">
        <v>0.1</v>
      </c>
      <c r="H62" s="30">
        <f t="shared" si="3"/>
        <v>0.24862896509547885</v>
      </c>
      <c r="I62"/>
      <c r="J62" s="3"/>
    </row>
    <row r="63" spans="1:10" ht="15.75" customHeight="1" x14ac:dyDescent="0.25">
      <c r="A63" s="24"/>
      <c r="B63" s="30">
        <v>49</v>
      </c>
      <c r="C63" s="30">
        <f t="shared" si="0"/>
        <v>0.85521133347722145</v>
      </c>
      <c r="D63" s="30">
        <f t="shared" si="1"/>
        <v>0.75470958022277201</v>
      </c>
      <c r="E63" s="30">
        <v>0.2</v>
      </c>
      <c r="F63" s="30">
        <f t="shared" si="2"/>
        <v>0.15094191604455443</v>
      </c>
      <c r="G63" s="30">
        <v>0.1</v>
      </c>
      <c r="H63" s="30">
        <f t="shared" si="3"/>
        <v>0.2509419160445544</v>
      </c>
      <c r="I63"/>
      <c r="J63" s="3"/>
    </row>
    <row r="64" spans="1:10" ht="15.75" customHeight="1" x14ac:dyDescent="0.25">
      <c r="A64" s="24"/>
      <c r="B64" s="30">
        <v>50</v>
      </c>
      <c r="C64" s="30">
        <f t="shared" si="0"/>
        <v>0.87266462599716477</v>
      </c>
      <c r="D64" s="30">
        <f t="shared" si="1"/>
        <v>0.76604444311897801</v>
      </c>
      <c r="E64" s="30">
        <v>0.2</v>
      </c>
      <c r="F64" s="30">
        <f t="shared" si="2"/>
        <v>0.15320888862379561</v>
      </c>
      <c r="G64" s="30">
        <v>0.1</v>
      </c>
      <c r="H64" s="30">
        <f t="shared" si="3"/>
        <v>0.25320888862379565</v>
      </c>
      <c r="I64"/>
      <c r="J64" s="3"/>
    </row>
    <row r="65" spans="1:10" ht="15.75" customHeight="1" x14ac:dyDescent="0.25">
      <c r="A65" s="24"/>
      <c r="B65" s="30">
        <v>51</v>
      </c>
      <c r="C65" s="30">
        <f t="shared" si="0"/>
        <v>0.89011791851710809</v>
      </c>
      <c r="D65" s="30">
        <f t="shared" si="1"/>
        <v>0.7771459614569709</v>
      </c>
      <c r="E65" s="30">
        <v>0.2</v>
      </c>
      <c r="F65" s="30">
        <f t="shared" si="2"/>
        <v>0.15542919229139418</v>
      </c>
      <c r="G65" s="30">
        <v>0.1</v>
      </c>
      <c r="H65" s="30">
        <f t="shared" si="3"/>
        <v>0.25542919229139416</v>
      </c>
      <c r="I65"/>
      <c r="J65" s="3"/>
    </row>
    <row r="66" spans="1:10" ht="15.75" customHeight="1" x14ac:dyDescent="0.25">
      <c r="A66" s="24"/>
      <c r="B66" s="30">
        <v>52</v>
      </c>
      <c r="C66" s="30">
        <f t="shared" si="0"/>
        <v>0.90757121103705141</v>
      </c>
      <c r="D66" s="30">
        <f t="shared" si="1"/>
        <v>0.78801075360672201</v>
      </c>
      <c r="E66" s="30">
        <v>0.2</v>
      </c>
      <c r="F66" s="30">
        <f t="shared" si="2"/>
        <v>0.15760215072134443</v>
      </c>
      <c r="G66" s="30">
        <v>0.1</v>
      </c>
      <c r="H66" s="30">
        <f t="shared" si="3"/>
        <v>0.2576021507213444</v>
      </c>
      <c r="I66"/>
      <c r="J66" s="3"/>
    </row>
    <row r="67" spans="1:10" ht="15.75" customHeight="1" x14ac:dyDescent="0.25">
      <c r="A67" s="24"/>
      <c r="B67" s="30">
        <v>53</v>
      </c>
      <c r="C67" s="30">
        <f t="shared" si="0"/>
        <v>0.92502450355699462</v>
      </c>
      <c r="D67" s="30">
        <f t="shared" si="1"/>
        <v>0.79863551004729283</v>
      </c>
      <c r="E67" s="30">
        <v>0.2</v>
      </c>
      <c r="F67" s="30">
        <f t="shared" si="2"/>
        <v>0.15972710200945858</v>
      </c>
      <c r="G67" s="30">
        <v>0.1</v>
      </c>
      <c r="H67" s="30">
        <f t="shared" si="3"/>
        <v>0.25972710200945859</v>
      </c>
      <c r="I67"/>
      <c r="J67" s="3"/>
    </row>
    <row r="68" spans="1:10" ht="15.75" customHeight="1" x14ac:dyDescent="0.25">
      <c r="A68" s="24"/>
      <c r="B68" s="30">
        <v>54</v>
      </c>
      <c r="C68" s="30">
        <f t="shared" si="0"/>
        <v>0.94247779607693793</v>
      </c>
      <c r="D68" s="30">
        <f t="shared" si="1"/>
        <v>0.80901699437494745</v>
      </c>
      <c r="E68" s="30">
        <v>0.2</v>
      </c>
      <c r="F68" s="30">
        <f t="shared" si="2"/>
        <v>0.16180339887498951</v>
      </c>
      <c r="G68" s="30">
        <v>0.1</v>
      </c>
      <c r="H68" s="30">
        <f t="shared" si="3"/>
        <v>0.26180339887498949</v>
      </c>
      <c r="I68"/>
      <c r="J68" s="3"/>
    </row>
    <row r="69" spans="1:10" ht="15.75" customHeight="1" x14ac:dyDescent="0.25">
      <c r="A69" s="24"/>
      <c r="B69" s="30">
        <v>55</v>
      </c>
      <c r="C69" s="30">
        <f t="shared" si="0"/>
        <v>0.95993108859688125</v>
      </c>
      <c r="D69" s="30">
        <f t="shared" si="1"/>
        <v>0.8191520442889918</v>
      </c>
      <c r="E69" s="30">
        <v>0.2</v>
      </c>
      <c r="F69" s="30">
        <f t="shared" si="2"/>
        <v>0.16383040885779837</v>
      </c>
      <c r="G69" s="30">
        <v>0.1</v>
      </c>
      <c r="H69" s="30">
        <f t="shared" si="3"/>
        <v>0.2638304088577984</v>
      </c>
      <c r="I69"/>
      <c r="J69" s="3"/>
    </row>
    <row r="70" spans="1:10" ht="15.75" customHeight="1" x14ac:dyDescent="0.25">
      <c r="A70" s="24"/>
      <c r="B70" s="30">
        <v>56</v>
      </c>
      <c r="C70" s="30">
        <f t="shared" si="0"/>
        <v>0.97738438111682457</v>
      </c>
      <c r="D70" s="30">
        <f t="shared" si="1"/>
        <v>0.82903757255504174</v>
      </c>
      <c r="E70" s="30">
        <v>0.2</v>
      </c>
      <c r="F70" s="30">
        <f t="shared" si="2"/>
        <v>0.16580751451100836</v>
      </c>
      <c r="G70" s="30">
        <v>0.1</v>
      </c>
      <c r="H70" s="30">
        <f t="shared" si="3"/>
        <v>0.26580751451100837</v>
      </c>
      <c r="I70"/>
      <c r="J70" s="3"/>
    </row>
    <row r="71" spans="1:10" ht="15.75" customHeight="1" x14ac:dyDescent="0.25">
      <c r="A71" s="24"/>
      <c r="B71" s="30">
        <v>57</v>
      </c>
      <c r="C71" s="30">
        <f t="shared" si="0"/>
        <v>0.99483767363676789</v>
      </c>
      <c r="D71" s="30">
        <f t="shared" si="1"/>
        <v>0.83867056794542405</v>
      </c>
      <c r="E71" s="30">
        <v>0.2</v>
      </c>
      <c r="F71" s="30">
        <f t="shared" si="2"/>
        <v>0.16773411358908483</v>
      </c>
      <c r="G71" s="30">
        <v>0.1</v>
      </c>
      <c r="H71" s="30">
        <f t="shared" si="3"/>
        <v>0.26773411358908483</v>
      </c>
      <c r="I71"/>
      <c r="J71" s="3"/>
    </row>
    <row r="72" spans="1:10" ht="15.75" customHeight="1" x14ac:dyDescent="0.25">
      <c r="A72" s="24"/>
      <c r="B72" s="30">
        <v>58</v>
      </c>
      <c r="C72" s="30">
        <f t="shared" si="0"/>
        <v>1.0122909661567112</v>
      </c>
      <c r="D72" s="30">
        <f t="shared" si="1"/>
        <v>0.84804809615642596</v>
      </c>
      <c r="E72" s="30">
        <v>0.2</v>
      </c>
      <c r="F72" s="30">
        <f t="shared" si="2"/>
        <v>0.1696096192312852</v>
      </c>
      <c r="G72" s="30">
        <v>0.1</v>
      </c>
      <c r="H72" s="30">
        <f t="shared" si="3"/>
        <v>0.26960961923128524</v>
      </c>
      <c r="I72"/>
      <c r="J72" s="3"/>
    </row>
    <row r="73" spans="1:10" ht="15.75" customHeight="1" x14ac:dyDescent="0.25">
      <c r="A73" s="24"/>
      <c r="B73" s="30">
        <v>59</v>
      </c>
      <c r="C73" s="30">
        <f t="shared" si="0"/>
        <v>1.0297442586766545</v>
      </c>
      <c r="D73" s="30">
        <f t="shared" si="1"/>
        <v>0.85716730070211233</v>
      </c>
      <c r="E73" s="30">
        <v>0.2</v>
      </c>
      <c r="F73" s="30">
        <f t="shared" si="2"/>
        <v>0.17143346014042249</v>
      </c>
      <c r="G73" s="30">
        <v>0.1</v>
      </c>
      <c r="H73" s="30">
        <f t="shared" si="3"/>
        <v>0.27143346014042247</v>
      </c>
      <c r="I73"/>
      <c r="J73" s="3"/>
    </row>
    <row r="74" spans="1:10" ht="15.75" customHeight="1" x14ac:dyDescent="0.25">
      <c r="A74" s="31">
        <v>0.625</v>
      </c>
      <c r="B74" s="30">
        <v>60</v>
      </c>
      <c r="C74" s="30">
        <f t="shared" si="0"/>
        <v>1.0471975511965976</v>
      </c>
      <c r="D74" s="30">
        <f t="shared" si="1"/>
        <v>0.8660254037844386</v>
      </c>
      <c r="E74" s="30">
        <v>0.2</v>
      </c>
      <c r="F74" s="30">
        <f t="shared" si="2"/>
        <v>0.17320508075688773</v>
      </c>
      <c r="G74" s="30">
        <v>0.1</v>
      </c>
      <c r="H74" s="30">
        <f t="shared" si="3"/>
        <v>0.27320508075688776</v>
      </c>
      <c r="I74"/>
      <c r="J74" s="3"/>
    </row>
    <row r="75" spans="1:10" ht="15.75" customHeight="1" x14ac:dyDescent="0.25">
      <c r="A75" s="24"/>
      <c r="B75" s="30">
        <v>61</v>
      </c>
      <c r="C75" s="30">
        <f t="shared" si="0"/>
        <v>1.064650843716541</v>
      </c>
      <c r="D75" s="30">
        <f t="shared" si="1"/>
        <v>0.87461970713939574</v>
      </c>
      <c r="E75" s="30">
        <v>0.2</v>
      </c>
      <c r="F75" s="30">
        <f t="shared" si="2"/>
        <v>0.17492394142787915</v>
      </c>
      <c r="G75" s="30">
        <v>0.1</v>
      </c>
      <c r="H75" s="30">
        <f t="shared" si="3"/>
        <v>0.27492394142787913</v>
      </c>
      <c r="I75"/>
      <c r="J75" s="3"/>
    </row>
    <row r="76" spans="1:10" ht="15.75" customHeight="1" x14ac:dyDescent="0.25">
      <c r="A76" s="24"/>
      <c r="B76" s="30">
        <v>62</v>
      </c>
      <c r="C76" s="30">
        <f t="shared" si="0"/>
        <v>1.0821041362364843</v>
      </c>
      <c r="D76" s="30">
        <f t="shared" si="1"/>
        <v>0.88294759285892688</v>
      </c>
      <c r="E76" s="30">
        <v>0.2</v>
      </c>
      <c r="F76" s="30">
        <f t="shared" si="2"/>
        <v>0.1765895185717854</v>
      </c>
      <c r="G76" s="30">
        <v>0.1</v>
      </c>
      <c r="H76" s="30">
        <f t="shared" si="3"/>
        <v>0.27658951857178538</v>
      </c>
      <c r="I76"/>
      <c r="J76" s="3"/>
    </row>
    <row r="77" spans="1:10" ht="15.75" customHeight="1" x14ac:dyDescent="0.25">
      <c r="A77" s="24"/>
      <c r="B77" s="30">
        <v>63</v>
      </c>
      <c r="C77" s="30">
        <f t="shared" si="0"/>
        <v>1.0995574287564276</v>
      </c>
      <c r="D77" s="30">
        <f t="shared" si="1"/>
        <v>0.89100652418836779</v>
      </c>
      <c r="E77" s="30">
        <v>0.2</v>
      </c>
      <c r="F77" s="30">
        <f t="shared" si="2"/>
        <v>0.17820130483767357</v>
      </c>
      <c r="G77" s="30">
        <v>0.1</v>
      </c>
      <c r="H77" s="30">
        <f t="shared" si="3"/>
        <v>0.27820130483767358</v>
      </c>
      <c r="I77"/>
      <c r="J77" s="3"/>
    </row>
    <row r="78" spans="1:10" ht="15.75" customHeight="1" x14ac:dyDescent="0.25">
      <c r="A78" s="24"/>
      <c r="B78" s="30">
        <v>64</v>
      </c>
      <c r="C78" s="30">
        <f t="shared" ref="C78:C141" si="4">RADIANS(B78)</f>
        <v>1.1170107212763709</v>
      </c>
      <c r="D78" s="30">
        <f t="shared" ref="D78:D141" si="5">SIN(C78)</f>
        <v>0.89879404629916704</v>
      </c>
      <c r="E78" s="30">
        <v>0.2</v>
      </c>
      <c r="F78" s="30">
        <f t="shared" ref="F78:F141" si="6">D78*E78</f>
        <v>0.17975880925983342</v>
      </c>
      <c r="G78" s="30">
        <v>0.1</v>
      </c>
      <c r="H78" s="30">
        <f t="shared" ref="H78:H141" si="7">F78+G78</f>
        <v>0.27975880925983343</v>
      </c>
      <c r="I78"/>
      <c r="J78" s="3"/>
    </row>
    <row r="79" spans="1:10" ht="15.75" customHeight="1" x14ac:dyDescent="0.25">
      <c r="A79" s="24"/>
      <c r="B79" s="30">
        <v>65</v>
      </c>
      <c r="C79" s="30">
        <f t="shared" si="4"/>
        <v>1.1344640137963142</v>
      </c>
      <c r="D79" s="30">
        <f t="shared" si="5"/>
        <v>0.90630778703664994</v>
      </c>
      <c r="E79" s="30">
        <v>0.2</v>
      </c>
      <c r="F79" s="30">
        <f t="shared" si="6"/>
        <v>0.18126155740732999</v>
      </c>
      <c r="G79" s="30">
        <v>0.1</v>
      </c>
      <c r="H79" s="30">
        <f t="shared" si="7"/>
        <v>0.28126155740733</v>
      </c>
      <c r="I79"/>
      <c r="J79" s="3"/>
    </row>
    <row r="80" spans="1:10" ht="15.75" customHeight="1" x14ac:dyDescent="0.25">
      <c r="A80" s="24"/>
      <c r="B80" s="30">
        <v>66</v>
      </c>
      <c r="C80" s="30">
        <f t="shared" si="4"/>
        <v>1.1519173063162575</v>
      </c>
      <c r="D80" s="30">
        <f t="shared" si="5"/>
        <v>0.91354545764260087</v>
      </c>
      <c r="E80" s="30">
        <v>0.2</v>
      </c>
      <c r="F80" s="30">
        <f t="shared" si="6"/>
        <v>0.18270909152852019</v>
      </c>
      <c r="G80" s="30">
        <v>0.1</v>
      </c>
      <c r="H80" s="30">
        <f t="shared" si="7"/>
        <v>0.2827090915285202</v>
      </c>
      <c r="I80"/>
      <c r="J80" s="3"/>
    </row>
    <row r="81" spans="1:10" ht="15.75" customHeight="1" x14ac:dyDescent="0.25">
      <c r="A81" s="24"/>
      <c r="B81" s="30">
        <v>67</v>
      </c>
      <c r="C81" s="30">
        <f t="shared" si="4"/>
        <v>1.1693705988362009</v>
      </c>
      <c r="D81" s="30">
        <f t="shared" si="5"/>
        <v>0.92050485345244037</v>
      </c>
      <c r="E81" s="30">
        <v>0.2</v>
      </c>
      <c r="F81" s="30">
        <f t="shared" si="6"/>
        <v>0.18410097069048809</v>
      </c>
      <c r="G81" s="30">
        <v>0.1</v>
      </c>
      <c r="H81" s="30">
        <f t="shared" si="7"/>
        <v>0.28410097069048812</v>
      </c>
      <c r="I81"/>
      <c r="J81" s="3"/>
    </row>
    <row r="82" spans="1:10" ht="15.75" customHeight="1" x14ac:dyDescent="0.25">
      <c r="A82" s="24"/>
      <c r="B82" s="30">
        <v>68</v>
      </c>
      <c r="C82" s="30">
        <f t="shared" si="4"/>
        <v>1.1868238913561442</v>
      </c>
      <c r="D82" s="30">
        <f t="shared" si="5"/>
        <v>0.92718385456678742</v>
      </c>
      <c r="E82" s="30">
        <v>0.2</v>
      </c>
      <c r="F82" s="30">
        <f t="shared" si="6"/>
        <v>0.1854367709133575</v>
      </c>
      <c r="G82" s="30">
        <v>0.1</v>
      </c>
      <c r="H82" s="30">
        <f t="shared" si="7"/>
        <v>0.28543677091335751</v>
      </c>
      <c r="I82"/>
      <c r="J82" s="3"/>
    </row>
    <row r="83" spans="1:10" ht="15.75" customHeight="1" x14ac:dyDescent="0.25">
      <c r="A83" s="24"/>
      <c r="B83" s="30">
        <v>69</v>
      </c>
      <c r="C83" s="30">
        <f t="shared" si="4"/>
        <v>1.2042771838760873</v>
      </c>
      <c r="D83" s="30">
        <f t="shared" si="5"/>
        <v>0.93358042649720174</v>
      </c>
      <c r="E83" s="30">
        <v>0.2</v>
      </c>
      <c r="F83" s="30">
        <f t="shared" si="6"/>
        <v>0.18671608529944037</v>
      </c>
      <c r="G83" s="30">
        <v>0.1</v>
      </c>
      <c r="H83" s="30">
        <f t="shared" si="7"/>
        <v>0.28671608529944037</v>
      </c>
      <c r="I83"/>
      <c r="J83" s="3"/>
    </row>
    <row r="84" spans="1:10" ht="15.75" customHeight="1" x14ac:dyDescent="0.25">
      <c r="A84" s="24"/>
      <c r="B84" s="30">
        <v>70</v>
      </c>
      <c r="C84" s="30">
        <f t="shared" si="4"/>
        <v>1.2217304763960306</v>
      </c>
      <c r="D84" s="30">
        <f t="shared" si="5"/>
        <v>0.93969262078590832</v>
      </c>
      <c r="E84" s="30">
        <v>0.2</v>
      </c>
      <c r="F84" s="30">
        <f t="shared" si="6"/>
        <v>0.18793852415718168</v>
      </c>
      <c r="G84" s="30">
        <v>0.1</v>
      </c>
      <c r="H84" s="30">
        <f t="shared" si="7"/>
        <v>0.28793852415718169</v>
      </c>
      <c r="I84"/>
      <c r="J84" s="3"/>
    </row>
    <row r="85" spans="1:10" ht="15.75" customHeight="1" x14ac:dyDescent="0.25">
      <c r="A85" s="24"/>
      <c r="B85" s="30">
        <v>71</v>
      </c>
      <c r="C85" s="30">
        <f t="shared" si="4"/>
        <v>1.2391837689159739</v>
      </c>
      <c r="D85" s="30">
        <f t="shared" si="5"/>
        <v>0.94551857559931674</v>
      </c>
      <c r="E85" s="30">
        <v>0.2</v>
      </c>
      <c r="F85" s="30">
        <f t="shared" si="6"/>
        <v>0.18910371511986335</v>
      </c>
      <c r="G85" s="30">
        <v>0.1</v>
      </c>
      <c r="H85" s="30">
        <f t="shared" si="7"/>
        <v>0.28910371511986332</v>
      </c>
      <c r="I85"/>
      <c r="J85" s="3"/>
    </row>
    <row r="86" spans="1:10" ht="15.75" customHeight="1" x14ac:dyDescent="0.25">
      <c r="A86" s="24"/>
      <c r="B86" s="30">
        <v>72</v>
      </c>
      <c r="C86" s="30">
        <f t="shared" si="4"/>
        <v>1.2566370614359172</v>
      </c>
      <c r="D86" s="30">
        <f t="shared" si="5"/>
        <v>0.95105651629515353</v>
      </c>
      <c r="E86" s="30">
        <v>0.2</v>
      </c>
      <c r="F86" s="30">
        <f t="shared" si="6"/>
        <v>0.19021130325903071</v>
      </c>
      <c r="G86" s="30">
        <v>0.1</v>
      </c>
      <c r="H86" s="30">
        <f t="shared" si="7"/>
        <v>0.29021130325903072</v>
      </c>
      <c r="I86"/>
      <c r="J86" s="3"/>
    </row>
    <row r="87" spans="1:10" ht="15.75" customHeight="1" x14ac:dyDescent="0.25">
      <c r="A87" s="24"/>
      <c r="B87" s="30">
        <v>73</v>
      </c>
      <c r="C87" s="30">
        <f t="shared" si="4"/>
        <v>1.2740903539558606</v>
      </c>
      <c r="D87" s="30">
        <f t="shared" si="5"/>
        <v>0.95630475596303544</v>
      </c>
      <c r="E87" s="30">
        <v>0.2</v>
      </c>
      <c r="F87" s="30">
        <f t="shared" si="6"/>
        <v>0.19126095119260711</v>
      </c>
      <c r="G87" s="30">
        <v>0.1</v>
      </c>
      <c r="H87" s="30">
        <f t="shared" si="7"/>
        <v>0.29126095119260709</v>
      </c>
      <c r="I87"/>
      <c r="J87" s="3"/>
    </row>
    <row r="88" spans="1:10" ht="15.75" customHeight="1" x14ac:dyDescent="0.25">
      <c r="A88" s="24"/>
      <c r="B88" s="30">
        <v>74</v>
      </c>
      <c r="C88" s="30">
        <f t="shared" si="4"/>
        <v>1.2915436464758039</v>
      </c>
      <c r="D88" s="30">
        <f t="shared" si="5"/>
        <v>0.96126169593831889</v>
      </c>
      <c r="E88" s="30">
        <v>0.2</v>
      </c>
      <c r="F88" s="30">
        <f t="shared" si="6"/>
        <v>0.1922523391876638</v>
      </c>
      <c r="G88" s="30">
        <v>0.1</v>
      </c>
      <c r="H88" s="30">
        <f t="shared" si="7"/>
        <v>0.2922523391876638</v>
      </c>
      <c r="I88"/>
      <c r="J88" s="3"/>
    </row>
    <row r="89" spans="1:10" ht="15.75" customHeight="1" x14ac:dyDescent="0.25">
      <c r="A89" s="31">
        <v>0.66666666666666663</v>
      </c>
      <c r="B89" s="30">
        <v>75</v>
      </c>
      <c r="C89" s="30">
        <f t="shared" si="4"/>
        <v>1.3089969389957472</v>
      </c>
      <c r="D89" s="30">
        <f t="shared" si="5"/>
        <v>0.96592582628906831</v>
      </c>
      <c r="E89" s="30">
        <v>0.2</v>
      </c>
      <c r="F89" s="30">
        <f t="shared" si="6"/>
        <v>0.19318516525781368</v>
      </c>
      <c r="G89" s="30">
        <v>0.1</v>
      </c>
      <c r="H89" s="30">
        <f t="shared" si="7"/>
        <v>0.29318516525781368</v>
      </c>
      <c r="I89"/>
      <c r="J89" s="3"/>
    </row>
    <row r="90" spans="1:10" ht="15.75" customHeight="1" x14ac:dyDescent="0.25">
      <c r="A90" s="24"/>
      <c r="B90" s="30">
        <v>76</v>
      </c>
      <c r="C90" s="30">
        <f t="shared" si="4"/>
        <v>1.3264502315156905</v>
      </c>
      <c r="D90" s="30">
        <f t="shared" si="5"/>
        <v>0.97029572627599647</v>
      </c>
      <c r="E90" s="30">
        <v>0.2</v>
      </c>
      <c r="F90" s="30">
        <f t="shared" si="6"/>
        <v>0.19405914525519929</v>
      </c>
      <c r="G90" s="30">
        <v>0.1</v>
      </c>
      <c r="H90" s="30">
        <f t="shared" si="7"/>
        <v>0.29405914525519927</v>
      </c>
      <c r="I90"/>
      <c r="J90" s="3"/>
    </row>
    <row r="91" spans="1:10" ht="15.75" customHeight="1" x14ac:dyDescent="0.25">
      <c r="A91" s="24"/>
      <c r="B91" s="30">
        <v>77</v>
      </c>
      <c r="C91" s="30">
        <f t="shared" si="4"/>
        <v>1.3439035240356338</v>
      </c>
      <c r="D91" s="30">
        <f t="shared" si="5"/>
        <v>0.97437006478523525</v>
      </c>
      <c r="E91" s="30">
        <v>0.2</v>
      </c>
      <c r="F91" s="30">
        <f t="shared" si="6"/>
        <v>0.19487401295704707</v>
      </c>
      <c r="G91" s="30">
        <v>0.1</v>
      </c>
      <c r="H91" s="30">
        <f t="shared" si="7"/>
        <v>0.29487401295704707</v>
      </c>
      <c r="I91"/>
      <c r="J91" s="3"/>
    </row>
    <row r="92" spans="1:10" ht="15.75" customHeight="1" x14ac:dyDescent="0.25">
      <c r="A92" s="24"/>
      <c r="B92" s="30">
        <v>78</v>
      </c>
      <c r="C92" s="30">
        <f t="shared" si="4"/>
        <v>1.3613568165555769</v>
      </c>
      <c r="D92" s="30">
        <f t="shared" si="5"/>
        <v>0.97814760073380558</v>
      </c>
      <c r="E92" s="30">
        <v>0.2</v>
      </c>
      <c r="F92" s="30">
        <f t="shared" si="6"/>
        <v>0.19562952014676113</v>
      </c>
      <c r="G92" s="30">
        <v>0.1</v>
      </c>
      <c r="H92" s="30">
        <f t="shared" si="7"/>
        <v>0.29562952014676114</v>
      </c>
      <c r="I92"/>
      <c r="J92" s="3"/>
    </row>
    <row r="93" spans="1:10" ht="15.75" customHeight="1" x14ac:dyDescent="0.25">
      <c r="A93" s="24"/>
      <c r="B93" s="30">
        <v>79</v>
      </c>
      <c r="C93" s="30">
        <f t="shared" si="4"/>
        <v>1.3788101090755203</v>
      </c>
      <c r="D93" s="30">
        <f t="shared" si="5"/>
        <v>0.98162718344766398</v>
      </c>
      <c r="E93" s="30">
        <v>0.2</v>
      </c>
      <c r="F93" s="30">
        <f t="shared" si="6"/>
        <v>0.19632543668953281</v>
      </c>
      <c r="G93" s="30">
        <v>0.1</v>
      </c>
      <c r="H93" s="30">
        <f t="shared" si="7"/>
        <v>0.29632543668953282</v>
      </c>
      <c r="I93"/>
      <c r="J93" s="3"/>
    </row>
    <row r="94" spans="1:10" ht="15.75" customHeight="1" x14ac:dyDescent="0.25">
      <c r="A94" s="24"/>
      <c r="B94" s="30">
        <v>80</v>
      </c>
      <c r="C94" s="30">
        <f t="shared" si="4"/>
        <v>1.3962634015954636</v>
      </c>
      <c r="D94" s="30">
        <f t="shared" si="5"/>
        <v>0.98480775301220802</v>
      </c>
      <c r="E94" s="30">
        <v>0.2</v>
      </c>
      <c r="F94" s="30">
        <f t="shared" si="6"/>
        <v>0.19696155060244161</v>
      </c>
      <c r="G94" s="30">
        <v>0.1</v>
      </c>
      <c r="H94" s="30">
        <f t="shared" si="7"/>
        <v>0.29696155060244162</v>
      </c>
      <c r="I94"/>
      <c r="J94" s="3"/>
    </row>
    <row r="95" spans="1:10" ht="15.75" customHeight="1" x14ac:dyDescent="0.25">
      <c r="A95" s="24"/>
      <c r="B95" s="30">
        <v>81</v>
      </c>
      <c r="C95" s="30">
        <f t="shared" si="4"/>
        <v>1.4137166941154069</v>
      </c>
      <c r="D95" s="30">
        <f t="shared" si="5"/>
        <v>0.98768834059513777</v>
      </c>
      <c r="E95" s="30">
        <v>0.2</v>
      </c>
      <c r="F95" s="30">
        <f t="shared" si="6"/>
        <v>0.19753766811902757</v>
      </c>
      <c r="G95" s="30">
        <v>0.1</v>
      </c>
      <c r="H95" s="30">
        <f t="shared" si="7"/>
        <v>0.2975376681190276</v>
      </c>
      <c r="I95"/>
      <c r="J95" s="3"/>
    </row>
    <row r="96" spans="1:10" ht="15.75" customHeight="1" x14ac:dyDescent="0.25">
      <c r="A96" s="24"/>
      <c r="B96" s="30">
        <v>82</v>
      </c>
      <c r="C96" s="30">
        <f t="shared" si="4"/>
        <v>1.4311699866353502</v>
      </c>
      <c r="D96" s="30">
        <f t="shared" si="5"/>
        <v>0.99026806874157036</v>
      </c>
      <c r="E96" s="30">
        <v>0.2</v>
      </c>
      <c r="F96" s="30">
        <f t="shared" si="6"/>
        <v>0.19805361374831409</v>
      </c>
      <c r="G96" s="30">
        <v>0.1</v>
      </c>
      <c r="H96" s="30">
        <f t="shared" si="7"/>
        <v>0.29805361374831407</v>
      </c>
      <c r="I96"/>
      <c r="J96" s="3"/>
    </row>
    <row r="97" spans="1:10" ht="15.75" customHeight="1" x14ac:dyDescent="0.25">
      <c r="A97" s="24"/>
      <c r="B97" s="30">
        <v>83</v>
      </c>
      <c r="C97" s="30">
        <f t="shared" si="4"/>
        <v>1.4486232791552935</v>
      </c>
      <c r="D97" s="30">
        <f t="shared" si="5"/>
        <v>0.99254615164132198</v>
      </c>
      <c r="E97" s="30">
        <v>0.2</v>
      </c>
      <c r="F97" s="30">
        <f t="shared" si="6"/>
        <v>0.1985092303282644</v>
      </c>
      <c r="G97" s="30">
        <v>0.1</v>
      </c>
      <c r="H97" s="30">
        <f t="shared" si="7"/>
        <v>0.29850923032826437</v>
      </c>
      <c r="I97"/>
      <c r="J97" s="3"/>
    </row>
    <row r="98" spans="1:10" ht="15.75" customHeight="1" x14ac:dyDescent="0.25">
      <c r="A98" s="24"/>
      <c r="B98" s="30">
        <v>84</v>
      </c>
      <c r="C98" s="30">
        <f t="shared" si="4"/>
        <v>1.4660765716752369</v>
      </c>
      <c r="D98" s="30">
        <f t="shared" si="5"/>
        <v>0.99452189536827329</v>
      </c>
      <c r="E98" s="30">
        <v>0.2</v>
      </c>
      <c r="F98" s="30">
        <f t="shared" si="6"/>
        <v>0.19890437907365466</v>
      </c>
      <c r="G98" s="30">
        <v>0.1</v>
      </c>
      <c r="H98" s="30">
        <f t="shared" si="7"/>
        <v>0.29890437907365464</v>
      </c>
      <c r="I98"/>
      <c r="J98" s="3"/>
    </row>
    <row r="99" spans="1:10" ht="15.75" customHeight="1" x14ac:dyDescent="0.25">
      <c r="A99" s="24"/>
      <c r="B99" s="30">
        <v>85</v>
      </c>
      <c r="C99" s="30">
        <f t="shared" si="4"/>
        <v>1.4835298641951802</v>
      </c>
      <c r="D99" s="30">
        <f t="shared" si="5"/>
        <v>0.99619469809174555</v>
      </c>
      <c r="E99" s="30">
        <v>0.2</v>
      </c>
      <c r="F99" s="30">
        <f t="shared" si="6"/>
        <v>0.19923893961834913</v>
      </c>
      <c r="G99" s="30">
        <v>0.1</v>
      </c>
      <c r="H99" s="30">
        <f t="shared" si="7"/>
        <v>0.29923893961834913</v>
      </c>
      <c r="I99"/>
      <c r="J99" s="3"/>
    </row>
    <row r="100" spans="1:10" ht="15.75" customHeight="1" x14ac:dyDescent="0.25">
      <c r="A100" s="24"/>
      <c r="B100" s="30">
        <v>86</v>
      </c>
      <c r="C100" s="30">
        <f t="shared" si="4"/>
        <v>1.5009831567151235</v>
      </c>
      <c r="D100" s="30">
        <f t="shared" si="5"/>
        <v>0.9975640502598242</v>
      </c>
      <c r="E100" s="30">
        <v>0.2</v>
      </c>
      <c r="F100" s="30">
        <f t="shared" si="6"/>
        <v>0.19951281005196486</v>
      </c>
      <c r="G100" s="30">
        <v>0.1</v>
      </c>
      <c r="H100" s="30">
        <f t="shared" si="7"/>
        <v>0.29951281005196484</v>
      </c>
      <c r="I100"/>
      <c r="J100" s="3"/>
    </row>
    <row r="101" spans="1:10" ht="15.75" customHeight="1" x14ac:dyDescent="0.25">
      <c r="A101" s="24"/>
      <c r="B101" s="30">
        <v>87</v>
      </c>
      <c r="C101" s="30">
        <f t="shared" si="4"/>
        <v>1.5184364492350666</v>
      </c>
      <c r="D101" s="30">
        <f t="shared" si="5"/>
        <v>0.99862953475457383</v>
      </c>
      <c r="E101" s="30">
        <v>0.2</v>
      </c>
      <c r="F101" s="30">
        <f t="shared" si="6"/>
        <v>0.19972590695091477</v>
      </c>
      <c r="G101" s="30">
        <v>0.1</v>
      </c>
      <c r="H101" s="30">
        <f t="shared" si="7"/>
        <v>0.29972590695091478</v>
      </c>
      <c r="I101"/>
      <c r="J101" s="3"/>
    </row>
    <row r="102" spans="1:10" ht="15.75" customHeight="1" x14ac:dyDescent="0.25">
      <c r="A102" s="24"/>
      <c r="B102" s="30">
        <v>88</v>
      </c>
      <c r="C102" s="30">
        <f t="shared" si="4"/>
        <v>1.5358897417550099</v>
      </c>
      <c r="D102" s="30">
        <f t="shared" si="5"/>
        <v>0.99939082701909576</v>
      </c>
      <c r="E102" s="30">
        <v>0.2</v>
      </c>
      <c r="F102" s="30">
        <f t="shared" si="6"/>
        <v>0.19987816540381917</v>
      </c>
      <c r="G102" s="30">
        <v>0.1</v>
      </c>
      <c r="H102" s="30">
        <f t="shared" si="7"/>
        <v>0.29987816540381917</v>
      </c>
      <c r="I102"/>
      <c r="J102" s="3"/>
    </row>
    <row r="103" spans="1:10" ht="15.75" customHeight="1" x14ac:dyDescent="0.25">
      <c r="A103" s="24"/>
      <c r="B103" s="30">
        <v>89</v>
      </c>
      <c r="C103" s="30">
        <f t="shared" si="4"/>
        <v>1.5533430342749532</v>
      </c>
      <c r="D103" s="30">
        <f t="shared" si="5"/>
        <v>0.99984769515639127</v>
      </c>
      <c r="E103" s="30">
        <v>0.2</v>
      </c>
      <c r="F103" s="30">
        <f t="shared" si="6"/>
        <v>0.19996953903127826</v>
      </c>
      <c r="G103" s="30">
        <v>0.1</v>
      </c>
      <c r="H103" s="30">
        <f t="shared" si="7"/>
        <v>0.29996953903127827</v>
      </c>
      <c r="I103"/>
      <c r="J103" s="3"/>
    </row>
    <row r="104" spans="1:10" ht="15.75" customHeight="1" x14ac:dyDescent="0.25">
      <c r="A104" s="31">
        <v>0.70833333333333337</v>
      </c>
      <c r="B104" s="30">
        <v>90</v>
      </c>
      <c r="C104" s="30">
        <f t="shared" si="4"/>
        <v>1.5707963267948966</v>
      </c>
      <c r="D104" s="30">
        <f t="shared" si="5"/>
        <v>1</v>
      </c>
      <c r="E104" s="30">
        <v>0.2</v>
      </c>
      <c r="F104" s="30">
        <f t="shared" si="6"/>
        <v>0.2</v>
      </c>
      <c r="G104" s="30">
        <v>0.1</v>
      </c>
      <c r="H104" s="30">
        <f t="shared" si="7"/>
        <v>0.30000000000000004</v>
      </c>
      <c r="I104"/>
      <c r="J104" s="3"/>
    </row>
    <row r="105" spans="1:10" ht="15.75" customHeight="1" x14ac:dyDescent="0.25">
      <c r="A105" s="31"/>
      <c r="B105" s="30">
        <v>91</v>
      </c>
      <c r="C105" s="30">
        <f t="shared" si="4"/>
        <v>1.5882496193148399</v>
      </c>
      <c r="D105" s="30">
        <f t="shared" si="5"/>
        <v>0.99984769515639127</v>
      </c>
      <c r="E105" s="30">
        <v>0.2</v>
      </c>
      <c r="F105" s="30">
        <f t="shared" si="6"/>
        <v>0.19996953903127826</v>
      </c>
      <c r="G105" s="30">
        <v>0.1</v>
      </c>
      <c r="H105" s="30">
        <f t="shared" si="7"/>
        <v>0.29996953903127827</v>
      </c>
      <c r="I105"/>
      <c r="J105" s="3"/>
    </row>
    <row r="106" spans="1:10" ht="15.75" customHeight="1" x14ac:dyDescent="0.25">
      <c r="A106" s="24"/>
      <c r="B106" s="30">
        <v>92</v>
      </c>
      <c r="C106" s="30">
        <f t="shared" si="4"/>
        <v>1.6057029118347832</v>
      </c>
      <c r="D106" s="30">
        <f t="shared" si="5"/>
        <v>0.99939082701909576</v>
      </c>
      <c r="E106" s="30">
        <v>0.2</v>
      </c>
      <c r="F106" s="30">
        <f t="shared" si="6"/>
        <v>0.19987816540381917</v>
      </c>
      <c r="G106" s="30">
        <v>0.1</v>
      </c>
      <c r="H106" s="30">
        <f t="shared" si="7"/>
        <v>0.29987816540381917</v>
      </c>
      <c r="I106"/>
      <c r="J106" s="3"/>
    </row>
    <row r="107" spans="1:10" ht="15.75" customHeight="1" x14ac:dyDescent="0.25">
      <c r="A107" s="24"/>
      <c r="B107" s="30">
        <v>93</v>
      </c>
      <c r="C107" s="30">
        <f t="shared" si="4"/>
        <v>1.6231562043547265</v>
      </c>
      <c r="D107" s="30">
        <f t="shared" si="5"/>
        <v>0.99862953475457383</v>
      </c>
      <c r="E107" s="30">
        <v>0.2</v>
      </c>
      <c r="F107" s="30">
        <f t="shared" si="6"/>
        <v>0.19972590695091477</v>
      </c>
      <c r="G107" s="30">
        <v>0.1</v>
      </c>
      <c r="H107" s="30">
        <f t="shared" si="7"/>
        <v>0.29972590695091478</v>
      </c>
      <c r="I107"/>
      <c r="J107" s="3"/>
    </row>
    <row r="108" spans="1:10" ht="15.75" customHeight="1" x14ac:dyDescent="0.25">
      <c r="A108" s="24"/>
      <c r="B108" s="30">
        <v>94</v>
      </c>
      <c r="C108" s="30">
        <f t="shared" si="4"/>
        <v>1.6406094968746698</v>
      </c>
      <c r="D108" s="30">
        <f t="shared" si="5"/>
        <v>0.9975640502598242</v>
      </c>
      <c r="E108" s="30">
        <v>0.2</v>
      </c>
      <c r="F108" s="30">
        <f t="shared" si="6"/>
        <v>0.19951281005196486</v>
      </c>
      <c r="G108" s="30">
        <v>0.1</v>
      </c>
      <c r="H108" s="30">
        <f t="shared" si="7"/>
        <v>0.29951281005196484</v>
      </c>
      <c r="I108"/>
      <c r="J108" s="3"/>
    </row>
    <row r="109" spans="1:10" ht="15.75" customHeight="1" x14ac:dyDescent="0.25">
      <c r="A109" s="24"/>
      <c r="B109" s="30">
        <v>95</v>
      </c>
      <c r="C109" s="30">
        <f t="shared" si="4"/>
        <v>1.6580627893946132</v>
      </c>
      <c r="D109" s="30">
        <f t="shared" si="5"/>
        <v>0.99619469809174555</v>
      </c>
      <c r="E109" s="30">
        <v>0.2</v>
      </c>
      <c r="F109" s="30">
        <f t="shared" si="6"/>
        <v>0.19923893961834913</v>
      </c>
      <c r="G109" s="30">
        <v>0.1</v>
      </c>
      <c r="H109" s="30">
        <f t="shared" si="7"/>
        <v>0.29923893961834913</v>
      </c>
      <c r="I109"/>
      <c r="J109" s="3"/>
    </row>
    <row r="110" spans="1:10" ht="15.75" customHeight="1" x14ac:dyDescent="0.25">
      <c r="A110" s="24"/>
      <c r="B110" s="30">
        <v>96</v>
      </c>
      <c r="C110" s="30">
        <f t="shared" si="4"/>
        <v>1.6755160819145565</v>
      </c>
      <c r="D110" s="30">
        <f t="shared" si="5"/>
        <v>0.99452189536827329</v>
      </c>
      <c r="E110" s="30">
        <v>0.2</v>
      </c>
      <c r="F110" s="30">
        <f t="shared" si="6"/>
        <v>0.19890437907365466</v>
      </c>
      <c r="G110" s="30">
        <v>0.1</v>
      </c>
      <c r="H110" s="30">
        <f t="shared" si="7"/>
        <v>0.29890437907365464</v>
      </c>
      <c r="I110"/>
      <c r="J110" s="3"/>
    </row>
    <row r="111" spans="1:10" ht="15.75" customHeight="1" x14ac:dyDescent="0.25">
      <c r="A111" s="24"/>
      <c r="B111" s="30">
        <v>97</v>
      </c>
      <c r="C111" s="30">
        <f t="shared" si="4"/>
        <v>1.6929693744344996</v>
      </c>
      <c r="D111" s="30">
        <f t="shared" si="5"/>
        <v>0.99254615164132209</v>
      </c>
      <c r="E111" s="30">
        <v>0.2</v>
      </c>
      <c r="F111" s="30">
        <f t="shared" si="6"/>
        <v>0.19850923032826442</v>
      </c>
      <c r="G111" s="30">
        <v>0.1</v>
      </c>
      <c r="H111" s="30">
        <f t="shared" si="7"/>
        <v>0.29850923032826443</v>
      </c>
      <c r="I111"/>
      <c r="J111" s="3"/>
    </row>
    <row r="112" spans="1:10" ht="15.75" customHeight="1" x14ac:dyDescent="0.25">
      <c r="A112" s="24"/>
      <c r="B112" s="30">
        <v>98</v>
      </c>
      <c r="C112" s="30">
        <f t="shared" si="4"/>
        <v>1.7104226669544429</v>
      </c>
      <c r="D112" s="30">
        <f t="shared" si="5"/>
        <v>0.99026806874157036</v>
      </c>
      <c r="E112" s="30">
        <v>0.2</v>
      </c>
      <c r="F112" s="30">
        <f t="shared" si="6"/>
        <v>0.19805361374831409</v>
      </c>
      <c r="G112" s="30">
        <v>0.1</v>
      </c>
      <c r="H112" s="30">
        <f t="shared" si="7"/>
        <v>0.29805361374831407</v>
      </c>
      <c r="I112"/>
      <c r="J112" s="3"/>
    </row>
    <row r="113" spans="1:10" ht="15.75" customHeight="1" x14ac:dyDescent="0.25">
      <c r="A113" s="24"/>
      <c r="B113" s="30">
        <v>99</v>
      </c>
      <c r="C113" s="30">
        <f t="shared" si="4"/>
        <v>1.7278759594743862</v>
      </c>
      <c r="D113" s="30">
        <f t="shared" si="5"/>
        <v>0.98768834059513777</v>
      </c>
      <c r="E113" s="30">
        <v>0.2</v>
      </c>
      <c r="F113" s="30">
        <f t="shared" si="6"/>
        <v>0.19753766811902757</v>
      </c>
      <c r="G113" s="30">
        <v>0.1</v>
      </c>
      <c r="H113" s="30">
        <f t="shared" si="7"/>
        <v>0.2975376681190276</v>
      </c>
      <c r="I113"/>
      <c r="J113" s="3"/>
    </row>
    <row r="114" spans="1:10" ht="15.75" customHeight="1" x14ac:dyDescent="0.25">
      <c r="A114" s="24"/>
      <c r="B114" s="30">
        <v>100</v>
      </c>
      <c r="C114" s="30">
        <f t="shared" si="4"/>
        <v>1.7453292519943295</v>
      </c>
      <c r="D114" s="30">
        <f t="shared" si="5"/>
        <v>0.98480775301220802</v>
      </c>
      <c r="E114" s="30">
        <v>0.2</v>
      </c>
      <c r="F114" s="30">
        <f t="shared" si="6"/>
        <v>0.19696155060244161</v>
      </c>
      <c r="G114" s="30">
        <v>0.1</v>
      </c>
      <c r="H114" s="30">
        <f t="shared" si="7"/>
        <v>0.29696155060244162</v>
      </c>
      <c r="I114"/>
      <c r="J114" s="3"/>
    </row>
    <row r="115" spans="1:10" ht="15.75" customHeight="1" x14ac:dyDescent="0.25">
      <c r="A115" s="24"/>
      <c r="B115" s="30">
        <v>101</v>
      </c>
      <c r="C115" s="30">
        <f t="shared" si="4"/>
        <v>1.7627825445142729</v>
      </c>
      <c r="D115" s="30">
        <f t="shared" si="5"/>
        <v>0.98162718344766398</v>
      </c>
      <c r="E115" s="30">
        <v>0.2</v>
      </c>
      <c r="F115" s="30">
        <f t="shared" si="6"/>
        <v>0.19632543668953281</v>
      </c>
      <c r="G115" s="30">
        <v>0.1</v>
      </c>
      <c r="H115" s="30">
        <f t="shared" si="7"/>
        <v>0.29632543668953282</v>
      </c>
      <c r="I115"/>
      <c r="J115" s="3"/>
    </row>
    <row r="116" spans="1:10" ht="15.75" customHeight="1" x14ac:dyDescent="0.25">
      <c r="A116" s="24"/>
      <c r="B116" s="30">
        <v>102</v>
      </c>
      <c r="C116" s="30">
        <f t="shared" si="4"/>
        <v>1.7802358370342162</v>
      </c>
      <c r="D116" s="30">
        <f t="shared" si="5"/>
        <v>0.97814760073380569</v>
      </c>
      <c r="E116" s="30">
        <v>0.2</v>
      </c>
      <c r="F116" s="30">
        <f t="shared" si="6"/>
        <v>0.19562952014676116</v>
      </c>
      <c r="G116" s="30">
        <v>0.1</v>
      </c>
      <c r="H116" s="30">
        <f t="shared" si="7"/>
        <v>0.29562952014676114</v>
      </c>
      <c r="I116"/>
      <c r="J116" s="3"/>
    </row>
    <row r="117" spans="1:10" ht="15.75" customHeight="1" x14ac:dyDescent="0.25">
      <c r="A117" s="24"/>
      <c r="B117" s="30">
        <v>103</v>
      </c>
      <c r="C117" s="30">
        <f t="shared" si="4"/>
        <v>1.7976891295541595</v>
      </c>
      <c r="D117" s="30">
        <f t="shared" si="5"/>
        <v>0.97437006478523525</v>
      </c>
      <c r="E117" s="30">
        <v>0.2</v>
      </c>
      <c r="F117" s="30">
        <f t="shared" si="6"/>
        <v>0.19487401295704707</v>
      </c>
      <c r="G117" s="30">
        <v>0.1</v>
      </c>
      <c r="H117" s="30">
        <f t="shared" si="7"/>
        <v>0.29487401295704707</v>
      </c>
      <c r="I117"/>
      <c r="J117" s="3"/>
    </row>
    <row r="118" spans="1:10" ht="15.75" customHeight="1" x14ac:dyDescent="0.25">
      <c r="A118" s="24"/>
      <c r="B118" s="30">
        <v>104</v>
      </c>
      <c r="C118" s="30">
        <f t="shared" si="4"/>
        <v>1.8151424220741028</v>
      </c>
      <c r="D118" s="30">
        <f t="shared" si="5"/>
        <v>0.97029572627599647</v>
      </c>
      <c r="E118" s="30">
        <v>0.2</v>
      </c>
      <c r="F118" s="30">
        <f t="shared" si="6"/>
        <v>0.19405914525519929</v>
      </c>
      <c r="G118" s="30">
        <v>0.1</v>
      </c>
      <c r="H118" s="30">
        <f t="shared" si="7"/>
        <v>0.29405914525519927</v>
      </c>
      <c r="I118"/>
      <c r="J118" s="3"/>
    </row>
    <row r="119" spans="1:10" ht="15.75" customHeight="1" x14ac:dyDescent="0.25">
      <c r="A119" s="31">
        <v>0.75</v>
      </c>
      <c r="B119" s="30">
        <v>105</v>
      </c>
      <c r="C119" s="30">
        <f t="shared" si="4"/>
        <v>1.8325957145940461</v>
      </c>
      <c r="D119" s="30">
        <f t="shared" si="5"/>
        <v>0.96592582628906831</v>
      </c>
      <c r="E119" s="30">
        <v>0.2</v>
      </c>
      <c r="F119" s="30">
        <f t="shared" si="6"/>
        <v>0.19318516525781368</v>
      </c>
      <c r="G119" s="30">
        <v>0.1</v>
      </c>
      <c r="H119" s="30">
        <f t="shared" si="7"/>
        <v>0.29318516525781368</v>
      </c>
      <c r="I119"/>
      <c r="J119" s="3"/>
    </row>
    <row r="120" spans="1:10" ht="15.75" customHeight="1" x14ac:dyDescent="0.25">
      <c r="A120" s="31"/>
      <c r="B120" s="30">
        <v>106</v>
      </c>
      <c r="C120" s="30">
        <f t="shared" si="4"/>
        <v>1.8500490071139892</v>
      </c>
      <c r="D120" s="30">
        <f t="shared" si="5"/>
        <v>0.96126169593831889</v>
      </c>
      <c r="E120" s="30">
        <v>0.2</v>
      </c>
      <c r="F120" s="30">
        <f t="shared" si="6"/>
        <v>0.1922523391876638</v>
      </c>
      <c r="G120" s="30">
        <v>0.1</v>
      </c>
      <c r="H120" s="30">
        <f t="shared" si="7"/>
        <v>0.2922523391876638</v>
      </c>
      <c r="I120"/>
      <c r="J120" s="3"/>
    </row>
    <row r="121" spans="1:10" ht="15.75" customHeight="1" x14ac:dyDescent="0.25">
      <c r="A121" s="24"/>
      <c r="B121" s="30">
        <v>107</v>
      </c>
      <c r="C121" s="30">
        <f t="shared" si="4"/>
        <v>1.8675022996339325</v>
      </c>
      <c r="D121" s="30">
        <f t="shared" si="5"/>
        <v>0.95630475596303555</v>
      </c>
      <c r="E121" s="30">
        <v>0.2</v>
      </c>
      <c r="F121" s="30">
        <f t="shared" si="6"/>
        <v>0.19126095119260711</v>
      </c>
      <c r="G121" s="30">
        <v>0.1</v>
      </c>
      <c r="H121" s="30">
        <f t="shared" si="7"/>
        <v>0.29126095119260709</v>
      </c>
      <c r="I121"/>
      <c r="J121" s="3"/>
    </row>
    <row r="122" spans="1:10" ht="15.75" customHeight="1" x14ac:dyDescent="0.25">
      <c r="A122" s="24"/>
      <c r="B122" s="30">
        <v>108</v>
      </c>
      <c r="C122" s="30">
        <f t="shared" si="4"/>
        <v>1.8849555921538759</v>
      </c>
      <c r="D122" s="30">
        <f t="shared" si="5"/>
        <v>0.95105651629515364</v>
      </c>
      <c r="E122" s="30">
        <v>0.2</v>
      </c>
      <c r="F122" s="30">
        <f t="shared" si="6"/>
        <v>0.19021130325903074</v>
      </c>
      <c r="G122" s="30">
        <v>0.1</v>
      </c>
      <c r="H122" s="30">
        <f t="shared" si="7"/>
        <v>0.29021130325903077</v>
      </c>
      <c r="I122"/>
      <c r="J122" s="3"/>
    </row>
    <row r="123" spans="1:10" ht="15.75" customHeight="1" x14ac:dyDescent="0.25">
      <c r="A123" s="24"/>
      <c r="B123" s="30">
        <v>109</v>
      </c>
      <c r="C123" s="30">
        <f t="shared" si="4"/>
        <v>1.9024088846738192</v>
      </c>
      <c r="D123" s="30">
        <f t="shared" si="5"/>
        <v>0.94551857559931685</v>
      </c>
      <c r="E123" s="30">
        <v>0.2</v>
      </c>
      <c r="F123" s="30">
        <f t="shared" si="6"/>
        <v>0.18910371511986337</v>
      </c>
      <c r="G123" s="30">
        <v>0.1</v>
      </c>
      <c r="H123" s="30">
        <f t="shared" si="7"/>
        <v>0.28910371511986338</v>
      </c>
      <c r="I123"/>
      <c r="J123" s="3"/>
    </row>
    <row r="124" spans="1:10" ht="15.75" customHeight="1" x14ac:dyDescent="0.25">
      <c r="A124" s="24"/>
      <c r="B124" s="30">
        <v>110</v>
      </c>
      <c r="C124" s="30">
        <f t="shared" si="4"/>
        <v>1.9198621771937625</v>
      </c>
      <c r="D124" s="30">
        <f t="shared" si="5"/>
        <v>0.93969262078590843</v>
      </c>
      <c r="E124" s="30">
        <v>0.2</v>
      </c>
      <c r="F124" s="30">
        <f t="shared" si="6"/>
        <v>0.18793852415718171</v>
      </c>
      <c r="G124" s="30">
        <v>0.1</v>
      </c>
      <c r="H124" s="30">
        <f t="shared" si="7"/>
        <v>0.28793852415718169</v>
      </c>
      <c r="I124"/>
      <c r="J124" s="3"/>
    </row>
    <row r="125" spans="1:10" ht="15.75" customHeight="1" x14ac:dyDescent="0.25">
      <c r="A125" s="24"/>
      <c r="B125" s="30">
        <v>111</v>
      </c>
      <c r="C125" s="30">
        <f t="shared" si="4"/>
        <v>1.9373154697137058</v>
      </c>
      <c r="D125" s="30">
        <f t="shared" si="5"/>
        <v>0.93358042649720174</v>
      </c>
      <c r="E125" s="30">
        <v>0.2</v>
      </c>
      <c r="F125" s="30">
        <f t="shared" si="6"/>
        <v>0.18671608529944037</v>
      </c>
      <c r="G125" s="30">
        <v>0.1</v>
      </c>
      <c r="H125" s="30">
        <f t="shared" si="7"/>
        <v>0.28671608529944037</v>
      </c>
      <c r="I125"/>
      <c r="J125" s="3"/>
    </row>
    <row r="126" spans="1:10" ht="15.75" customHeight="1" x14ac:dyDescent="0.25">
      <c r="A126" s="24"/>
      <c r="B126" s="30">
        <v>112</v>
      </c>
      <c r="C126" s="30">
        <f t="shared" si="4"/>
        <v>1.9547687622336491</v>
      </c>
      <c r="D126" s="30">
        <f t="shared" si="5"/>
        <v>0.92718385456678742</v>
      </c>
      <c r="E126" s="30">
        <v>0.2</v>
      </c>
      <c r="F126" s="30">
        <f t="shared" si="6"/>
        <v>0.1854367709133575</v>
      </c>
      <c r="G126" s="30">
        <v>0.1</v>
      </c>
      <c r="H126" s="30">
        <f t="shared" si="7"/>
        <v>0.28543677091335751</v>
      </c>
      <c r="I126"/>
      <c r="J126" s="3"/>
    </row>
    <row r="127" spans="1:10" ht="15.75" customHeight="1" x14ac:dyDescent="0.25">
      <c r="A127" s="24"/>
      <c r="B127" s="30">
        <v>113</v>
      </c>
      <c r="C127" s="30">
        <f t="shared" si="4"/>
        <v>1.9722220547535925</v>
      </c>
      <c r="D127" s="30">
        <f t="shared" si="5"/>
        <v>0.92050485345244026</v>
      </c>
      <c r="E127" s="30">
        <v>0.2</v>
      </c>
      <c r="F127" s="30">
        <f t="shared" si="6"/>
        <v>0.18410097069048806</v>
      </c>
      <c r="G127" s="30">
        <v>0.1</v>
      </c>
      <c r="H127" s="30">
        <f t="shared" si="7"/>
        <v>0.28410097069048806</v>
      </c>
      <c r="I127"/>
      <c r="J127" s="3"/>
    </row>
    <row r="128" spans="1:10" ht="15.75" customHeight="1" x14ac:dyDescent="0.25">
      <c r="A128" s="24"/>
      <c r="B128" s="30">
        <v>114</v>
      </c>
      <c r="C128" s="30">
        <f t="shared" si="4"/>
        <v>1.9896753472735358</v>
      </c>
      <c r="D128" s="30">
        <f t="shared" si="5"/>
        <v>0.91354545764260087</v>
      </c>
      <c r="E128" s="30">
        <v>0.2</v>
      </c>
      <c r="F128" s="30">
        <f t="shared" si="6"/>
        <v>0.18270909152852019</v>
      </c>
      <c r="G128" s="30">
        <v>0.1</v>
      </c>
      <c r="H128" s="30">
        <f t="shared" si="7"/>
        <v>0.2827090915285202</v>
      </c>
      <c r="I128"/>
      <c r="J128" s="3"/>
    </row>
    <row r="129" spans="1:10" ht="15.75" customHeight="1" x14ac:dyDescent="0.25">
      <c r="A129" s="24"/>
      <c r="B129" s="30">
        <v>115</v>
      </c>
      <c r="C129" s="30">
        <f t="shared" si="4"/>
        <v>2.0071286397934789</v>
      </c>
      <c r="D129" s="30">
        <f t="shared" si="5"/>
        <v>0.90630778703665005</v>
      </c>
      <c r="E129" s="30">
        <v>0.2</v>
      </c>
      <c r="F129" s="30">
        <f t="shared" si="6"/>
        <v>0.18126155740733002</v>
      </c>
      <c r="G129" s="30">
        <v>0.1</v>
      </c>
      <c r="H129" s="30">
        <f t="shared" si="7"/>
        <v>0.28126155740733005</v>
      </c>
      <c r="I129"/>
      <c r="J129" s="3"/>
    </row>
    <row r="130" spans="1:10" ht="15.75" customHeight="1" x14ac:dyDescent="0.25">
      <c r="A130" s="24"/>
      <c r="B130" s="30">
        <v>116</v>
      </c>
      <c r="C130" s="30">
        <f t="shared" si="4"/>
        <v>2.0245819323134224</v>
      </c>
      <c r="D130" s="30">
        <f t="shared" si="5"/>
        <v>0.89879404629916693</v>
      </c>
      <c r="E130" s="30">
        <v>0.2</v>
      </c>
      <c r="F130" s="30">
        <f t="shared" si="6"/>
        <v>0.1797588092598334</v>
      </c>
      <c r="G130" s="30">
        <v>0.1</v>
      </c>
      <c r="H130" s="30">
        <f t="shared" si="7"/>
        <v>0.27975880925983343</v>
      </c>
      <c r="I130"/>
      <c r="J130" s="3"/>
    </row>
    <row r="131" spans="1:10" ht="15.75" customHeight="1" x14ac:dyDescent="0.25">
      <c r="A131" s="24"/>
      <c r="B131" s="30">
        <v>117</v>
      </c>
      <c r="C131" s="30">
        <f t="shared" si="4"/>
        <v>2.0420352248333655</v>
      </c>
      <c r="D131" s="30">
        <f t="shared" si="5"/>
        <v>0.8910065241883679</v>
      </c>
      <c r="E131" s="30">
        <v>0.2</v>
      </c>
      <c r="F131" s="30">
        <f t="shared" si="6"/>
        <v>0.1782013048376736</v>
      </c>
      <c r="G131" s="30">
        <v>0.1</v>
      </c>
      <c r="H131" s="30">
        <f t="shared" si="7"/>
        <v>0.27820130483767358</v>
      </c>
      <c r="I131"/>
      <c r="J131" s="3"/>
    </row>
    <row r="132" spans="1:10" ht="15.75" customHeight="1" x14ac:dyDescent="0.25">
      <c r="A132" s="24"/>
      <c r="B132" s="30">
        <v>118</v>
      </c>
      <c r="C132" s="30">
        <f t="shared" si="4"/>
        <v>2.0594885173533091</v>
      </c>
      <c r="D132" s="30">
        <f t="shared" si="5"/>
        <v>0.88294759285892688</v>
      </c>
      <c r="E132" s="30">
        <v>0.2</v>
      </c>
      <c r="F132" s="30">
        <f t="shared" si="6"/>
        <v>0.1765895185717854</v>
      </c>
      <c r="G132" s="30">
        <v>0.1</v>
      </c>
      <c r="H132" s="30">
        <f t="shared" si="7"/>
        <v>0.27658951857178538</v>
      </c>
      <c r="I132"/>
      <c r="J132" s="3"/>
    </row>
    <row r="133" spans="1:10" ht="15.75" customHeight="1" x14ac:dyDescent="0.25">
      <c r="A133" s="24"/>
      <c r="B133" s="30">
        <v>119</v>
      </c>
      <c r="C133" s="30">
        <f t="shared" si="4"/>
        <v>2.0769418098732522</v>
      </c>
      <c r="D133" s="30">
        <f t="shared" si="5"/>
        <v>0.87461970713939585</v>
      </c>
      <c r="E133" s="30">
        <v>0.2</v>
      </c>
      <c r="F133" s="30">
        <f t="shared" si="6"/>
        <v>0.17492394142787918</v>
      </c>
      <c r="G133" s="30">
        <v>0.1</v>
      </c>
      <c r="H133" s="30">
        <f t="shared" si="7"/>
        <v>0.27492394142787918</v>
      </c>
      <c r="I133"/>
      <c r="J133" s="3"/>
    </row>
    <row r="134" spans="1:10" ht="15.75" customHeight="1" x14ac:dyDescent="0.25">
      <c r="A134" s="31">
        <v>0.79166666666666663</v>
      </c>
      <c r="B134" s="30">
        <v>120</v>
      </c>
      <c r="C134" s="30">
        <f t="shared" si="4"/>
        <v>2.0943951023931953</v>
      </c>
      <c r="D134" s="30">
        <f t="shared" si="5"/>
        <v>0.86602540378443871</v>
      </c>
      <c r="E134" s="30">
        <v>0.2</v>
      </c>
      <c r="F134" s="30">
        <f t="shared" si="6"/>
        <v>0.17320508075688776</v>
      </c>
      <c r="G134" s="30">
        <v>0.1</v>
      </c>
      <c r="H134" s="30">
        <f t="shared" si="7"/>
        <v>0.27320508075688776</v>
      </c>
      <c r="I134"/>
      <c r="J134" s="3"/>
    </row>
    <row r="135" spans="1:10" ht="15.75" customHeight="1" x14ac:dyDescent="0.25">
      <c r="A135" s="31"/>
      <c r="B135" s="30">
        <v>121</v>
      </c>
      <c r="C135" s="30">
        <f t="shared" si="4"/>
        <v>2.1118483949131388</v>
      </c>
      <c r="D135" s="30">
        <f t="shared" si="5"/>
        <v>0.85716730070211233</v>
      </c>
      <c r="E135" s="30">
        <v>0.2</v>
      </c>
      <c r="F135" s="30">
        <f t="shared" si="6"/>
        <v>0.17143346014042249</v>
      </c>
      <c r="G135" s="30">
        <v>0.1</v>
      </c>
      <c r="H135" s="30">
        <f t="shared" si="7"/>
        <v>0.27143346014042247</v>
      </c>
      <c r="I135"/>
      <c r="J135" s="3"/>
    </row>
    <row r="136" spans="1:10" ht="15.75" customHeight="1" x14ac:dyDescent="0.25">
      <c r="A136" s="24"/>
      <c r="B136" s="30">
        <v>122</v>
      </c>
      <c r="C136" s="30">
        <f t="shared" si="4"/>
        <v>2.1293016874330819</v>
      </c>
      <c r="D136" s="30">
        <f t="shared" si="5"/>
        <v>0.84804809615642607</v>
      </c>
      <c r="E136" s="30">
        <v>0.2</v>
      </c>
      <c r="F136" s="30">
        <f t="shared" si="6"/>
        <v>0.16960961923128523</v>
      </c>
      <c r="G136" s="30">
        <v>0.1</v>
      </c>
      <c r="H136" s="30">
        <f t="shared" si="7"/>
        <v>0.26960961923128524</v>
      </c>
      <c r="I136"/>
      <c r="J136" s="3"/>
    </row>
    <row r="137" spans="1:10" ht="15.75" customHeight="1" x14ac:dyDescent="0.25">
      <c r="A137" s="24"/>
      <c r="B137" s="30">
        <v>123</v>
      </c>
      <c r="C137" s="30">
        <f t="shared" si="4"/>
        <v>2.1467549799530254</v>
      </c>
      <c r="D137" s="30">
        <f t="shared" si="5"/>
        <v>0.83867056794542394</v>
      </c>
      <c r="E137" s="30">
        <v>0.2</v>
      </c>
      <c r="F137" s="30">
        <f t="shared" si="6"/>
        <v>0.1677341135890848</v>
      </c>
      <c r="G137" s="30">
        <v>0.1</v>
      </c>
      <c r="H137" s="30">
        <f t="shared" si="7"/>
        <v>0.26773411358908483</v>
      </c>
      <c r="I137"/>
      <c r="J137" s="3"/>
    </row>
    <row r="138" spans="1:10" ht="15.75" customHeight="1" x14ac:dyDescent="0.25">
      <c r="A138" s="24"/>
      <c r="B138" s="30">
        <v>124</v>
      </c>
      <c r="C138" s="30">
        <f t="shared" si="4"/>
        <v>2.1642082724729685</v>
      </c>
      <c r="D138" s="30">
        <f t="shared" si="5"/>
        <v>0.82903757255504174</v>
      </c>
      <c r="E138" s="30">
        <v>0.2</v>
      </c>
      <c r="F138" s="30">
        <f t="shared" si="6"/>
        <v>0.16580751451100836</v>
      </c>
      <c r="G138" s="30">
        <v>0.1</v>
      </c>
      <c r="H138" s="30">
        <f t="shared" si="7"/>
        <v>0.26580751451100837</v>
      </c>
      <c r="I138"/>
      <c r="J138" s="3"/>
    </row>
    <row r="139" spans="1:10" ht="15.75" customHeight="1" x14ac:dyDescent="0.25">
      <c r="A139" s="24"/>
      <c r="B139" s="30">
        <v>125</v>
      </c>
      <c r="C139" s="30">
        <f t="shared" si="4"/>
        <v>2.1816615649929121</v>
      </c>
      <c r="D139" s="30">
        <f t="shared" si="5"/>
        <v>0.81915204428899169</v>
      </c>
      <c r="E139" s="30">
        <v>0.2</v>
      </c>
      <c r="F139" s="30">
        <f t="shared" si="6"/>
        <v>0.16383040885779834</v>
      </c>
      <c r="G139" s="30">
        <v>0.1</v>
      </c>
      <c r="H139" s="30">
        <f t="shared" si="7"/>
        <v>0.26383040885779835</v>
      </c>
      <c r="I139"/>
      <c r="J139" s="3"/>
    </row>
    <row r="140" spans="1:10" ht="15.75" customHeight="1" x14ac:dyDescent="0.25">
      <c r="A140" s="24"/>
      <c r="B140" s="30">
        <v>126</v>
      </c>
      <c r="C140" s="30">
        <f t="shared" si="4"/>
        <v>2.1991148575128552</v>
      </c>
      <c r="D140" s="30">
        <f t="shared" si="5"/>
        <v>0.80901699437494745</v>
      </c>
      <c r="E140" s="30">
        <v>0.2</v>
      </c>
      <c r="F140" s="30">
        <f t="shared" si="6"/>
        <v>0.16180339887498951</v>
      </c>
      <c r="G140" s="30">
        <v>0.1</v>
      </c>
      <c r="H140" s="30">
        <f t="shared" si="7"/>
        <v>0.26180339887498949</v>
      </c>
      <c r="I140"/>
      <c r="J140" s="3"/>
    </row>
    <row r="141" spans="1:10" ht="15.75" customHeight="1" x14ac:dyDescent="0.25">
      <c r="A141" s="24"/>
      <c r="B141" s="30">
        <v>127</v>
      </c>
      <c r="C141" s="30">
        <f t="shared" si="4"/>
        <v>2.2165681500327987</v>
      </c>
      <c r="D141" s="30">
        <f t="shared" si="5"/>
        <v>0.79863551004729272</v>
      </c>
      <c r="E141" s="30">
        <v>0.2</v>
      </c>
      <c r="F141" s="30">
        <f t="shared" si="6"/>
        <v>0.15972710200945855</v>
      </c>
      <c r="G141" s="30">
        <v>0.1</v>
      </c>
      <c r="H141" s="30">
        <f t="shared" si="7"/>
        <v>0.25972710200945859</v>
      </c>
      <c r="I141"/>
      <c r="J141" s="3"/>
    </row>
    <row r="142" spans="1:10" ht="15.75" customHeight="1" x14ac:dyDescent="0.25">
      <c r="A142" s="24"/>
      <c r="B142" s="30">
        <v>128</v>
      </c>
      <c r="C142" s="30">
        <f t="shared" ref="C142:C205" si="8">RADIANS(B142)</f>
        <v>2.2340214425527418</v>
      </c>
      <c r="D142" s="30">
        <f t="shared" ref="D142:D205" si="9">SIN(C142)</f>
        <v>0.78801075360672201</v>
      </c>
      <c r="E142" s="30">
        <v>0.2</v>
      </c>
      <c r="F142" s="30">
        <f t="shared" ref="F142:F205" si="10">D142*E142</f>
        <v>0.15760215072134443</v>
      </c>
      <c r="G142" s="30">
        <v>0.1</v>
      </c>
      <c r="H142" s="30">
        <f t="shared" ref="H142:H205" si="11">F142+G142</f>
        <v>0.2576021507213444</v>
      </c>
      <c r="I142"/>
      <c r="J142" s="3"/>
    </row>
    <row r="143" spans="1:10" ht="15.75" customHeight="1" x14ac:dyDescent="0.25">
      <c r="A143" s="24"/>
      <c r="B143" s="30">
        <v>129</v>
      </c>
      <c r="C143" s="30">
        <f t="shared" si="8"/>
        <v>2.2514747350726849</v>
      </c>
      <c r="D143" s="30">
        <f t="shared" si="9"/>
        <v>0.77714596145697101</v>
      </c>
      <c r="E143" s="30">
        <v>0.2</v>
      </c>
      <c r="F143" s="30">
        <f t="shared" si="10"/>
        <v>0.15542919229139421</v>
      </c>
      <c r="G143" s="30">
        <v>0.1</v>
      </c>
      <c r="H143" s="30">
        <f t="shared" si="11"/>
        <v>0.25542919229139421</v>
      </c>
      <c r="I143"/>
      <c r="J143" s="3"/>
    </row>
    <row r="144" spans="1:10" ht="15.75" customHeight="1" x14ac:dyDescent="0.25">
      <c r="A144" s="24"/>
      <c r="B144" s="30">
        <v>130</v>
      </c>
      <c r="C144" s="30">
        <f t="shared" si="8"/>
        <v>2.2689280275926285</v>
      </c>
      <c r="D144" s="30">
        <f t="shared" si="9"/>
        <v>0.76604444311897801</v>
      </c>
      <c r="E144" s="30">
        <v>0.2</v>
      </c>
      <c r="F144" s="30">
        <f t="shared" si="10"/>
        <v>0.15320888862379561</v>
      </c>
      <c r="G144" s="30">
        <v>0.1</v>
      </c>
      <c r="H144" s="30">
        <f t="shared" si="11"/>
        <v>0.25320888862379565</v>
      </c>
      <c r="I144"/>
      <c r="J144" s="3"/>
    </row>
    <row r="145" spans="1:10" ht="15.75" customHeight="1" x14ac:dyDescent="0.25">
      <c r="A145" s="24"/>
      <c r="B145" s="30">
        <v>131</v>
      </c>
      <c r="C145" s="30">
        <f t="shared" si="8"/>
        <v>2.2863813201125716</v>
      </c>
      <c r="D145" s="30">
        <f t="shared" si="9"/>
        <v>0.75470958022277213</v>
      </c>
      <c r="E145" s="30">
        <v>0.2</v>
      </c>
      <c r="F145" s="30">
        <f t="shared" si="10"/>
        <v>0.15094191604455443</v>
      </c>
      <c r="G145" s="30">
        <v>0.1</v>
      </c>
      <c r="H145" s="30">
        <f t="shared" si="11"/>
        <v>0.2509419160445544</v>
      </c>
      <c r="I145"/>
      <c r="J145" s="3"/>
    </row>
    <row r="146" spans="1:10" ht="15.75" customHeight="1" x14ac:dyDescent="0.25">
      <c r="A146" s="24"/>
      <c r="B146" s="30">
        <v>132</v>
      </c>
      <c r="C146" s="30">
        <f t="shared" si="8"/>
        <v>2.3038346126325151</v>
      </c>
      <c r="D146" s="30">
        <f t="shared" si="9"/>
        <v>0.74314482547739424</v>
      </c>
      <c r="E146" s="30">
        <v>0.2</v>
      </c>
      <c r="F146" s="30">
        <f t="shared" si="10"/>
        <v>0.14862896509547885</v>
      </c>
      <c r="G146" s="30">
        <v>0.1</v>
      </c>
      <c r="H146" s="30">
        <f t="shared" si="11"/>
        <v>0.24862896509547885</v>
      </c>
      <c r="I146"/>
      <c r="J146" s="3"/>
    </row>
    <row r="147" spans="1:10" ht="15.75" customHeight="1" x14ac:dyDescent="0.25">
      <c r="A147" s="24"/>
      <c r="B147" s="30">
        <v>133</v>
      </c>
      <c r="C147" s="30">
        <f t="shared" si="8"/>
        <v>2.3212879051524582</v>
      </c>
      <c r="D147" s="30">
        <f t="shared" si="9"/>
        <v>0.73135370161917057</v>
      </c>
      <c r="E147" s="30">
        <v>0.2</v>
      </c>
      <c r="F147" s="30">
        <f t="shared" si="10"/>
        <v>0.14627074032383411</v>
      </c>
      <c r="G147" s="30">
        <v>0.1</v>
      </c>
      <c r="H147" s="30">
        <f t="shared" si="11"/>
        <v>0.24627074032383411</v>
      </c>
      <c r="I147"/>
      <c r="J147" s="3"/>
    </row>
    <row r="148" spans="1:10" ht="15.75" customHeight="1" x14ac:dyDescent="0.25">
      <c r="A148" s="24"/>
      <c r="B148" s="30">
        <v>134</v>
      </c>
      <c r="C148" s="30">
        <f t="shared" si="8"/>
        <v>2.3387411976724017</v>
      </c>
      <c r="D148" s="30">
        <f t="shared" si="9"/>
        <v>0.71933980033865108</v>
      </c>
      <c r="E148" s="30">
        <v>0.2</v>
      </c>
      <c r="F148" s="30">
        <f t="shared" si="10"/>
        <v>0.14386796006773023</v>
      </c>
      <c r="G148" s="30">
        <v>0.1</v>
      </c>
      <c r="H148" s="30">
        <f t="shared" si="11"/>
        <v>0.24386796006773023</v>
      </c>
      <c r="I148"/>
      <c r="J148" s="3"/>
    </row>
    <row r="149" spans="1:10" ht="15.75" customHeight="1" x14ac:dyDescent="0.25">
      <c r="A149" s="31">
        <v>0.83333333333333337</v>
      </c>
      <c r="B149" s="30">
        <v>135</v>
      </c>
      <c r="C149" s="30">
        <f t="shared" si="8"/>
        <v>2.3561944901923448</v>
      </c>
      <c r="D149" s="30">
        <f t="shared" si="9"/>
        <v>0.70710678118654757</v>
      </c>
      <c r="E149" s="30">
        <v>0.2</v>
      </c>
      <c r="F149" s="30">
        <f t="shared" si="10"/>
        <v>0.14142135623730953</v>
      </c>
      <c r="G149" s="30">
        <v>0.1</v>
      </c>
      <c r="H149" s="30">
        <f t="shared" si="11"/>
        <v>0.24142135623730954</v>
      </c>
      <c r="I149"/>
      <c r="J149" s="3"/>
    </row>
    <row r="150" spans="1:10" ht="15.75" customHeight="1" x14ac:dyDescent="0.25">
      <c r="A150" s="31"/>
      <c r="B150" s="30">
        <v>136</v>
      </c>
      <c r="C150" s="30">
        <f t="shared" si="8"/>
        <v>2.3736477827122884</v>
      </c>
      <c r="D150" s="30">
        <f t="shared" si="9"/>
        <v>0.69465837045899714</v>
      </c>
      <c r="E150" s="30">
        <v>0.2</v>
      </c>
      <c r="F150" s="30">
        <f t="shared" si="10"/>
        <v>0.13893167409179943</v>
      </c>
      <c r="G150" s="30">
        <v>0.1</v>
      </c>
      <c r="H150" s="30">
        <f t="shared" si="11"/>
        <v>0.23893167409179944</v>
      </c>
      <c r="I150"/>
      <c r="J150" s="3"/>
    </row>
    <row r="151" spans="1:10" ht="15.75" customHeight="1" x14ac:dyDescent="0.25">
      <c r="A151" s="24"/>
      <c r="B151" s="30">
        <v>137</v>
      </c>
      <c r="C151" s="30">
        <f t="shared" si="8"/>
        <v>2.3911010752322315</v>
      </c>
      <c r="D151" s="30">
        <f t="shared" si="9"/>
        <v>0.68199836006249859</v>
      </c>
      <c r="E151" s="30">
        <v>0.2</v>
      </c>
      <c r="F151" s="30">
        <f t="shared" si="10"/>
        <v>0.13639967201249972</v>
      </c>
      <c r="G151" s="30">
        <v>0.1</v>
      </c>
      <c r="H151" s="30">
        <f t="shared" si="11"/>
        <v>0.23639967201249973</v>
      </c>
      <c r="I151"/>
      <c r="J151" s="3"/>
    </row>
    <row r="152" spans="1:10" ht="15.75" customHeight="1" x14ac:dyDescent="0.25">
      <c r="A152" s="24"/>
      <c r="B152" s="30">
        <v>138</v>
      </c>
      <c r="C152" s="30">
        <f t="shared" si="8"/>
        <v>2.4085543677521746</v>
      </c>
      <c r="D152" s="30">
        <f t="shared" si="9"/>
        <v>0.66913060635885835</v>
      </c>
      <c r="E152" s="30">
        <v>0.2</v>
      </c>
      <c r="F152" s="30">
        <f t="shared" si="10"/>
        <v>0.13382612127177168</v>
      </c>
      <c r="G152" s="30">
        <v>0.1</v>
      </c>
      <c r="H152" s="30">
        <f t="shared" si="11"/>
        <v>0.23382612127177169</v>
      </c>
      <c r="I152"/>
      <c r="J152" s="3"/>
    </row>
    <row r="153" spans="1:10" ht="15.75" customHeight="1" x14ac:dyDescent="0.25">
      <c r="A153" s="24"/>
      <c r="B153" s="30">
        <v>139</v>
      </c>
      <c r="C153" s="30">
        <f t="shared" si="8"/>
        <v>2.4260076602721181</v>
      </c>
      <c r="D153" s="30">
        <f t="shared" si="9"/>
        <v>0.65605902899050728</v>
      </c>
      <c r="E153" s="30">
        <v>0.2</v>
      </c>
      <c r="F153" s="30">
        <f t="shared" si="10"/>
        <v>0.13121180579810146</v>
      </c>
      <c r="G153" s="30">
        <v>0.1</v>
      </c>
      <c r="H153" s="30">
        <f t="shared" si="11"/>
        <v>0.23121180579810147</v>
      </c>
      <c r="I153"/>
      <c r="J153" s="3"/>
    </row>
    <row r="154" spans="1:10" ht="15.75" customHeight="1" x14ac:dyDescent="0.25">
      <c r="A154" s="24"/>
      <c r="B154" s="30">
        <v>140</v>
      </c>
      <c r="C154" s="30">
        <f t="shared" si="8"/>
        <v>2.4434609527920612</v>
      </c>
      <c r="D154" s="30">
        <f t="shared" si="9"/>
        <v>0.64278760968653947</v>
      </c>
      <c r="E154" s="30">
        <v>0.2</v>
      </c>
      <c r="F154" s="30">
        <f t="shared" si="10"/>
        <v>0.12855752193730791</v>
      </c>
      <c r="G154" s="30">
        <v>0.1</v>
      </c>
      <c r="H154" s="30">
        <f t="shared" si="11"/>
        <v>0.22855752193730791</v>
      </c>
      <c r="I154"/>
      <c r="J154" s="3"/>
    </row>
    <row r="155" spans="1:10" ht="15.75" customHeight="1" x14ac:dyDescent="0.25">
      <c r="A155" s="24"/>
      <c r="B155" s="30">
        <v>141</v>
      </c>
      <c r="C155" s="30">
        <f t="shared" si="8"/>
        <v>2.4609142453120048</v>
      </c>
      <c r="D155" s="30">
        <f t="shared" si="9"/>
        <v>0.62932039104983739</v>
      </c>
      <c r="E155" s="30">
        <v>0.2</v>
      </c>
      <c r="F155" s="30">
        <f t="shared" si="10"/>
        <v>0.12586407820996748</v>
      </c>
      <c r="G155" s="30">
        <v>0.1</v>
      </c>
      <c r="H155" s="30">
        <f t="shared" si="11"/>
        <v>0.22586407820996748</v>
      </c>
      <c r="I155"/>
      <c r="J155" s="3"/>
    </row>
    <row r="156" spans="1:10" ht="15.75" customHeight="1" x14ac:dyDescent="0.25">
      <c r="A156" s="24"/>
      <c r="B156" s="30">
        <v>142</v>
      </c>
      <c r="C156" s="30">
        <f t="shared" si="8"/>
        <v>2.4783675378319479</v>
      </c>
      <c r="D156" s="30">
        <f t="shared" si="9"/>
        <v>0.6156614753256584</v>
      </c>
      <c r="E156" s="30">
        <v>0.2</v>
      </c>
      <c r="F156" s="30">
        <f t="shared" si="10"/>
        <v>0.12313229506513168</v>
      </c>
      <c r="G156" s="30">
        <v>0.1</v>
      </c>
      <c r="H156" s="30">
        <f t="shared" si="11"/>
        <v>0.22313229506513169</v>
      </c>
      <c r="I156"/>
      <c r="J156" s="3"/>
    </row>
    <row r="157" spans="1:10" ht="15.75" customHeight="1" x14ac:dyDescent="0.25">
      <c r="A157" s="24"/>
      <c r="B157" s="30">
        <v>143</v>
      </c>
      <c r="C157" s="30">
        <f t="shared" si="8"/>
        <v>2.4958208303518914</v>
      </c>
      <c r="D157" s="30">
        <f t="shared" si="9"/>
        <v>0.60181502315204816</v>
      </c>
      <c r="E157" s="30">
        <v>0.2</v>
      </c>
      <c r="F157" s="30">
        <f t="shared" si="10"/>
        <v>0.12036300463040964</v>
      </c>
      <c r="G157" s="30">
        <v>0.1</v>
      </c>
      <c r="H157" s="30">
        <f t="shared" si="11"/>
        <v>0.22036300463040964</v>
      </c>
      <c r="I157"/>
      <c r="J157" s="3"/>
    </row>
    <row r="158" spans="1:10" ht="15.75" customHeight="1" x14ac:dyDescent="0.25">
      <c r="A158" s="24"/>
      <c r="B158" s="30">
        <v>144</v>
      </c>
      <c r="C158" s="30">
        <f t="shared" si="8"/>
        <v>2.5132741228718345</v>
      </c>
      <c r="D158" s="30">
        <f t="shared" si="9"/>
        <v>0.58778525229247325</v>
      </c>
      <c r="E158" s="30">
        <v>0.2</v>
      </c>
      <c r="F158" s="30">
        <f t="shared" si="10"/>
        <v>0.11755705045849466</v>
      </c>
      <c r="G158" s="30">
        <v>0.1</v>
      </c>
      <c r="H158" s="30">
        <f t="shared" si="11"/>
        <v>0.21755705045849466</v>
      </c>
      <c r="I158"/>
      <c r="J158" s="3"/>
    </row>
    <row r="159" spans="1:10" ht="15.75" customHeight="1" x14ac:dyDescent="0.25">
      <c r="A159" s="24"/>
      <c r="B159" s="30">
        <v>145</v>
      </c>
      <c r="C159" s="30">
        <f t="shared" si="8"/>
        <v>2.530727415391778</v>
      </c>
      <c r="D159" s="30">
        <f t="shared" si="9"/>
        <v>0.57357643635104594</v>
      </c>
      <c r="E159" s="30">
        <v>0.2</v>
      </c>
      <c r="F159" s="30">
        <f t="shared" si="10"/>
        <v>0.11471528727020919</v>
      </c>
      <c r="G159" s="30">
        <v>0.1</v>
      </c>
      <c r="H159" s="30">
        <f t="shared" si="11"/>
        <v>0.21471528727020919</v>
      </c>
      <c r="I159"/>
      <c r="J159" s="3"/>
    </row>
    <row r="160" spans="1:10" ht="15.75" customHeight="1" x14ac:dyDescent="0.25">
      <c r="A160" s="24"/>
      <c r="B160" s="30">
        <v>146</v>
      </c>
      <c r="C160" s="30">
        <f t="shared" si="8"/>
        <v>2.5481807079117211</v>
      </c>
      <c r="D160" s="30">
        <f t="shared" si="9"/>
        <v>0.5591929034707469</v>
      </c>
      <c r="E160" s="30">
        <v>0.2</v>
      </c>
      <c r="F160" s="30">
        <f t="shared" si="10"/>
        <v>0.11183858069414938</v>
      </c>
      <c r="G160" s="30">
        <v>0.1</v>
      </c>
      <c r="H160" s="30">
        <f t="shared" si="11"/>
        <v>0.2118385806941494</v>
      </c>
      <c r="I160"/>
      <c r="J160" s="3"/>
    </row>
    <row r="161" spans="1:10" ht="15.75" customHeight="1" x14ac:dyDescent="0.25">
      <c r="A161" s="24"/>
      <c r="B161" s="30">
        <v>147</v>
      </c>
      <c r="C161" s="30">
        <f t="shared" si="8"/>
        <v>2.5656340004316642</v>
      </c>
      <c r="D161" s="30">
        <f t="shared" si="9"/>
        <v>0.54463903501502731</v>
      </c>
      <c r="E161" s="30">
        <v>0.2</v>
      </c>
      <c r="F161" s="30">
        <f t="shared" si="10"/>
        <v>0.10892780700300547</v>
      </c>
      <c r="G161" s="30">
        <v>0.1</v>
      </c>
      <c r="H161" s="30">
        <f t="shared" si="11"/>
        <v>0.20892780700300548</v>
      </c>
      <c r="I161"/>
      <c r="J161" s="3"/>
    </row>
    <row r="162" spans="1:10" ht="15.75" customHeight="1" x14ac:dyDescent="0.25">
      <c r="A162" s="24"/>
      <c r="B162" s="30">
        <v>148</v>
      </c>
      <c r="C162" s="30">
        <f t="shared" si="8"/>
        <v>2.5830872929516078</v>
      </c>
      <c r="D162" s="30">
        <f t="shared" si="9"/>
        <v>0.5299192642332049</v>
      </c>
      <c r="E162" s="30">
        <v>0.2</v>
      </c>
      <c r="F162" s="30">
        <f t="shared" si="10"/>
        <v>0.10598385284664098</v>
      </c>
      <c r="G162" s="30">
        <v>0.1</v>
      </c>
      <c r="H162" s="30">
        <f t="shared" si="11"/>
        <v>0.205983852846641</v>
      </c>
      <c r="I162"/>
      <c r="J162" s="3"/>
    </row>
    <row r="163" spans="1:10" ht="15.75" customHeight="1" x14ac:dyDescent="0.25">
      <c r="A163" s="24"/>
      <c r="B163" s="30">
        <v>149</v>
      </c>
      <c r="C163" s="30">
        <f t="shared" si="8"/>
        <v>2.6005405854715509</v>
      </c>
      <c r="D163" s="30">
        <f t="shared" si="9"/>
        <v>0.51503807491005438</v>
      </c>
      <c r="E163" s="30">
        <v>0.2</v>
      </c>
      <c r="F163" s="30">
        <f t="shared" si="10"/>
        <v>0.10300761498201089</v>
      </c>
      <c r="G163" s="30">
        <v>0.1</v>
      </c>
      <c r="H163" s="30">
        <f t="shared" si="11"/>
        <v>0.20300761498201089</v>
      </c>
      <c r="I163"/>
      <c r="J163" s="3"/>
    </row>
    <row r="164" spans="1:10" ht="15.75" customHeight="1" x14ac:dyDescent="0.25">
      <c r="A164" s="31">
        <v>0.875</v>
      </c>
      <c r="B164" s="30">
        <v>150</v>
      </c>
      <c r="C164" s="30">
        <f t="shared" si="8"/>
        <v>2.6179938779914944</v>
      </c>
      <c r="D164" s="30">
        <f t="shared" si="9"/>
        <v>0.49999999999999994</v>
      </c>
      <c r="E164" s="30">
        <v>0.2</v>
      </c>
      <c r="F164" s="30">
        <f t="shared" si="10"/>
        <v>9.9999999999999992E-2</v>
      </c>
      <c r="G164" s="30">
        <v>0.1</v>
      </c>
      <c r="H164" s="30">
        <f t="shared" si="11"/>
        <v>0.2</v>
      </c>
      <c r="I164"/>
      <c r="J164" s="3"/>
    </row>
    <row r="165" spans="1:10" ht="15.75" customHeight="1" x14ac:dyDescent="0.25">
      <c r="A165" s="31"/>
      <c r="B165" s="30">
        <v>151</v>
      </c>
      <c r="C165" s="30">
        <f t="shared" si="8"/>
        <v>2.6354471705114375</v>
      </c>
      <c r="D165" s="30">
        <f t="shared" si="9"/>
        <v>0.48480962024633717</v>
      </c>
      <c r="E165" s="30">
        <v>0.2</v>
      </c>
      <c r="F165" s="30">
        <f t="shared" si="10"/>
        <v>9.6961924049267442E-2</v>
      </c>
      <c r="G165" s="30">
        <v>0.1</v>
      </c>
      <c r="H165" s="30">
        <f t="shared" si="11"/>
        <v>0.19696192404926743</v>
      </c>
      <c r="I165"/>
      <c r="J165" s="3"/>
    </row>
    <row r="166" spans="1:10" ht="15.75" customHeight="1" x14ac:dyDescent="0.25">
      <c r="A166" s="24"/>
      <c r="B166" s="30">
        <v>152</v>
      </c>
      <c r="C166" s="30">
        <f t="shared" si="8"/>
        <v>2.6529004630313811</v>
      </c>
      <c r="D166" s="30">
        <f t="shared" si="9"/>
        <v>0.46947156278589069</v>
      </c>
      <c r="E166" s="30">
        <v>0.2</v>
      </c>
      <c r="F166" s="30">
        <f t="shared" si="10"/>
        <v>9.3894312557178145E-2</v>
      </c>
      <c r="G166" s="30">
        <v>0.1</v>
      </c>
      <c r="H166" s="30">
        <f t="shared" si="11"/>
        <v>0.19389431255717815</v>
      </c>
      <c r="I166"/>
      <c r="J166" s="3"/>
    </row>
    <row r="167" spans="1:10" ht="15.75" customHeight="1" x14ac:dyDescent="0.25">
      <c r="A167" s="24"/>
      <c r="B167" s="30">
        <v>153</v>
      </c>
      <c r="C167" s="30">
        <f t="shared" si="8"/>
        <v>2.6703537555513241</v>
      </c>
      <c r="D167" s="30">
        <f t="shared" si="9"/>
        <v>0.45399049973954686</v>
      </c>
      <c r="E167" s="30">
        <v>0.2</v>
      </c>
      <c r="F167" s="30">
        <f t="shared" si="10"/>
        <v>9.0798099947909383E-2</v>
      </c>
      <c r="G167" s="30">
        <v>0.1</v>
      </c>
      <c r="H167" s="30">
        <f t="shared" si="11"/>
        <v>0.19079809994790939</v>
      </c>
      <c r="I167"/>
      <c r="J167" s="3"/>
    </row>
    <row r="168" spans="1:10" ht="15.75" customHeight="1" x14ac:dyDescent="0.25">
      <c r="A168" s="24"/>
      <c r="B168" s="30">
        <v>154</v>
      </c>
      <c r="C168" s="30">
        <f t="shared" si="8"/>
        <v>2.6878070480712677</v>
      </c>
      <c r="D168" s="30">
        <f t="shared" si="9"/>
        <v>0.43837114678907729</v>
      </c>
      <c r="E168" s="30">
        <v>0.2</v>
      </c>
      <c r="F168" s="30">
        <f t="shared" si="10"/>
        <v>8.7674229357815464E-2</v>
      </c>
      <c r="G168" s="30">
        <v>0.1</v>
      </c>
      <c r="H168" s="30">
        <f t="shared" si="11"/>
        <v>0.18767422935781547</v>
      </c>
      <c r="I168"/>
      <c r="J168" s="3"/>
    </row>
    <row r="169" spans="1:10" ht="15.75" customHeight="1" x14ac:dyDescent="0.25">
      <c r="A169" s="24"/>
      <c r="B169" s="30">
        <v>155</v>
      </c>
      <c r="C169" s="30">
        <f t="shared" si="8"/>
        <v>2.7052603405912108</v>
      </c>
      <c r="D169" s="30">
        <f t="shared" si="9"/>
        <v>0.4226182617406995</v>
      </c>
      <c r="E169" s="30">
        <v>0.2</v>
      </c>
      <c r="F169" s="30">
        <f t="shared" si="10"/>
        <v>8.452365234813991E-2</v>
      </c>
      <c r="G169" s="30">
        <v>0.1</v>
      </c>
      <c r="H169" s="30">
        <f t="shared" si="11"/>
        <v>0.18452365234813992</v>
      </c>
      <c r="I169"/>
      <c r="J169" s="3"/>
    </row>
    <row r="170" spans="1:10" ht="15.75" customHeight="1" x14ac:dyDescent="0.25">
      <c r="A170" s="24"/>
      <c r="B170" s="30">
        <v>156</v>
      </c>
      <c r="C170" s="30">
        <f t="shared" si="8"/>
        <v>2.7227136331111539</v>
      </c>
      <c r="D170" s="30">
        <f t="shared" si="9"/>
        <v>0.40673664307580043</v>
      </c>
      <c r="E170" s="30">
        <v>0.2</v>
      </c>
      <c r="F170" s="30">
        <f t="shared" si="10"/>
        <v>8.1347328615160086E-2</v>
      </c>
      <c r="G170" s="30">
        <v>0.1</v>
      </c>
      <c r="H170" s="30">
        <f t="shared" si="11"/>
        <v>0.18134732861516009</v>
      </c>
      <c r="I170"/>
      <c r="J170" s="3"/>
    </row>
    <row r="171" spans="1:10" ht="15.75" customHeight="1" x14ac:dyDescent="0.25">
      <c r="A171" s="24"/>
      <c r="B171" s="30">
        <v>157</v>
      </c>
      <c r="C171" s="30">
        <f t="shared" si="8"/>
        <v>2.7401669256310974</v>
      </c>
      <c r="D171" s="30">
        <f t="shared" si="9"/>
        <v>0.39073112848927377</v>
      </c>
      <c r="E171" s="30">
        <v>0.2</v>
      </c>
      <c r="F171" s="30">
        <f t="shared" si="10"/>
        <v>7.814622569785476E-2</v>
      </c>
      <c r="G171" s="30">
        <v>0.1</v>
      </c>
      <c r="H171" s="30">
        <f t="shared" si="11"/>
        <v>0.17814622569785477</v>
      </c>
      <c r="I171"/>
      <c r="J171" s="3"/>
    </row>
    <row r="172" spans="1:10" ht="15.75" customHeight="1" x14ac:dyDescent="0.25">
      <c r="A172" s="24"/>
      <c r="B172" s="30">
        <v>158</v>
      </c>
      <c r="C172" s="30">
        <f t="shared" si="8"/>
        <v>2.7576202181510405</v>
      </c>
      <c r="D172" s="30">
        <f t="shared" si="9"/>
        <v>0.37460659341591224</v>
      </c>
      <c r="E172" s="30">
        <v>0.2</v>
      </c>
      <c r="F172" s="30">
        <f t="shared" si="10"/>
        <v>7.4921318683182456E-2</v>
      </c>
      <c r="G172" s="30">
        <v>0.1</v>
      </c>
      <c r="H172" s="30">
        <f t="shared" si="11"/>
        <v>0.17492131868318245</v>
      </c>
      <c r="I172"/>
      <c r="J172" s="3"/>
    </row>
    <row r="173" spans="1:10" ht="15.75" customHeight="1" x14ac:dyDescent="0.25">
      <c r="A173" s="24"/>
      <c r="B173" s="30">
        <v>159</v>
      </c>
      <c r="C173" s="30">
        <f t="shared" si="8"/>
        <v>2.7750735106709841</v>
      </c>
      <c r="D173" s="30">
        <f t="shared" si="9"/>
        <v>0.35836794954530021</v>
      </c>
      <c r="E173" s="30">
        <v>0.2</v>
      </c>
      <c r="F173" s="30">
        <f t="shared" si="10"/>
        <v>7.1673589909060045E-2</v>
      </c>
      <c r="G173" s="30">
        <v>0.1</v>
      </c>
      <c r="H173" s="30">
        <f t="shared" si="11"/>
        <v>0.17167358990906006</v>
      </c>
      <c r="I173"/>
      <c r="J173" s="3"/>
    </row>
    <row r="174" spans="1:10" ht="15.75" customHeight="1" x14ac:dyDescent="0.25">
      <c r="A174" s="24"/>
      <c r="B174" s="30">
        <v>160</v>
      </c>
      <c r="C174" s="30">
        <f t="shared" si="8"/>
        <v>2.7925268031909272</v>
      </c>
      <c r="D174" s="30">
        <f t="shared" si="9"/>
        <v>0.34202014332566888</v>
      </c>
      <c r="E174" s="30">
        <v>0.2</v>
      </c>
      <c r="F174" s="30">
        <f t="shared" si="10"/>
        <v>6.8404028665133773E-2</v>
      </c>
      <c r="G174" s="30">
        <v>0.1</v>
      </c>
      <c r="H174" s="30">
        <f t="shared" si="11"/>
        <v>0.16840402866513376</v>
      </c>
      <c r="I174"/>
      <c r="J174" s="3"/>
    </row>
    <row r="175" spans="1:10" ht="15.75" customHeight="1" x14ac:dyDescent="0.25">
      <c r="A175" s="24"/>
      <c r="B175" s="30">
        <v>161</v>
      </c>
      <c r="C175" s="30">
        <f t="shared" si="8"/>
        <v>2.8099800957108707</v>
      </c>
      <c r="D175" s="30">
        <f t="shared" si="9"/>
        <v>0.32556815445715659</v>
      </c>
      <c r="E175" s="30">
        <v>0.2</v>
      </c>
      <c r="F175" s="30">
        <f t="shared" si="10"/>
        <v>6.5113630891431323E-2</v>
      </c>
      <c r="G175" s="30">
        <v>0.1</v>
      </c>
      <c r="H175" s="30">
        <f t="shared" si="11"/>
        <v>0.16511363089143133</v>
      </c>
      <c r="I175"/>
      <c r="J175" s="3"/>
    </row>
    <row r="176" spans="1:10" ht="15.75" customHeight="1" x14ac:dyDescent="0.25">
      <c r="A176" s="24"/>
      <c r="B176" s="30">
        <v>162</v>
      </c>
      <c r="C176" s="30">
        <f t="shared" si="8"/>
        <v>2.8274333882308138</v>
      </c>
      <c r="D176" s="30">
        <f t="shared" si="9"/>
        <v>0.30901699437494751</v>
      </c>
      <c r="E176" s="30">
        <v>0.2</v>
      </c>
      <c r="F176" s="30">
        <f t="shared" si="10"/>
        <v>6.1803398874989507E-2</v>
      </c>
      <c r="G176" s="30">
        <v>0.1</v>
      </c>
      <c r="H176" s="30">
        <f t="shared" si="11"/>
        <v>0.16180339887498951</v>
      </c>
      <c r="I176"/>
      <c r="J176" s="3"/>
    </row>
    <row r="177" spans="1:10" ht="15.75" customHeight="1" x14ac:dyDescent="0.25">
      <c r="A177" s="24"/>
      <c r="B177" s="30">
        <v>163</v>
      </c>
      <c r="C177" s="30">
        <f t="shared" si="8"/>
        <v>2.8448866807507573</v>
      </c>
      <c r="D177" s="30">
        <f t="shared" si="9"/>
        <v>0.2923717047227366</v>
      </c>
      <c r="E177" s="30">
        <v>0.2</v>
      </c>
      <c r="F177" s="30">
        <f t="shared" si="10"/>
        <v>5.8474340944547322E-2</v>
      </c>
      <c r="G177" s="30">
        <v>0.1</v>
      </c>
      <c r="H177" s="30">
        <f t="shared" si="11"/>
        <v>0.15847434094454732</v>
      </c>
      <c r="I177"/>
      <c r="J177" s="3"/>
    </row>
    <row r="178" spans="1:10" ht="15.75" customHeight="1" x14ac:dyDescent="0.25">
      <c r="A178" s="24"/>
      <c r="B178" s="30">
        <v>164</v>
      </c>
      <c r="C178" s="30">
        <f t="shared" si="8"/>
        <v>2.8623399732707004</v>
      </c>
      <c r="D178" s="30">
        <f t="shared" si="9"/>
        <v>0.27563735581699922</v>
      </c>
      <c r="E178" s="30">
        <v>0.2</v>
      </c>
      <c r="F178" s="30">
        <f t="shared" si="10"/>
        <v>5.5127471163399847E-2</v>
      </c>
      <c r="G178" s="30">
        <v>0.1</v>
      </c>
      <c r="H178" s="30">
        <f t="shared" si="11"/>
        <v>0.15512747116339987</v>
      </c>
      <c r="I178"/>
      <c r="J178" s="3"/>
    </row>
    <row r="179" spans="1:10" ht="15.75" customHeight="1" x14ac:dyDescent="0.25">
      <c r="A179" s="31">
        <v>0.91666666666666663</v>
      </c>
      <c r="B179" s="30">
        <v>165</v>
      </c>
      <c r="C179" s="30">
        <f t="shared" si="8"/>
        <v>2.8797932657906435</v>
      </c>
      <c r="D179" s="30">
        <f t="shared" si="9"/>
        <v>0.25881904510252102</v>
      </c>
      <c r="E179" s="30">
        <v>0.2</v>
      </c>
      <c r="F179" s="30">
        <f t="shared" si="10"/>
        <v>5.1763809020504203E-2</v>
      </c>
      <c r="G179" s="30">
        <v>0.1</v>
      </c>
      <c r="H179" s="30">
        <f t="shared" si="11"/>
        <v>0.15176380902050421</v>
      </c>
      <c r="I179"/>
      <c r="J179" s="3"/>
    </row>
    <row r="180" spans="1:10" ht="15.75" customHeight="1" x14ac:dyDescent="0.25">
      <c r="A180" s="31"/>
      <c r="B180" s="30">
        <v>166</v>
      </c>
      <c r="C180" s="30">
        <f t="shared" si="8"/>
        <v>2.8972465583105871</v>
      </c>
      <c r="D180" s="30">
        <f t="shared" si="9"/>
        <v>0.24192189559966773</v>
      </c>
      <c r="E180" s="30">
        <v>0.2</v>
      </c>
      <c r="F180" s="30">
        <f t="shared" si="10"/>
        <v>4.8384379119933547E-2</v>
      </c>
      <c r="G180" s="30">
        <v>0.1</v>
      </c>
      <c r="H180" s="30">
        <f t="shared" si="11"/>
        <v>0.14838437911993355</v>
      </c>
      <c r="I180"/>
      <c r="J180" s="3"/>
    </row>
    <row r="181" spans="1:10" ht="15.75" customHeight="1" x14ac:dyDescent="0.25">
      <c r="A181" s="24"/>
      <c r="B181" s="30">
        <v>167</v>
      </c>
      <c r="C181" s="30">
        <f t="shared" si="8"/>
        <v>2.9146998508305302</v>
      </c>
      <c r="D181" s="30">
        <f t="shared" si="9"/>
        <v>0.2249510543438652</v>
      </c>
      <c r="E181" s="30">
        <v>0.2</v>
      </c>
      <c r="F181" s="30">
        <f t="shared" si="10"/>
        <v>4.4990210868773042E-2</v>
      </c>
      <c r="G181" s="30">
        <v>0.1</v>
      </c>
      <c r="H181" s="30">
        <f t="shared" si="11"/>
        <v>0.14499021086877306</v>
      </c>
      <c r="I181"/>
      <c r="J181" s="3"/>
    </row>
    <row r="182" spans="1:10" ht="15.75" customHeight="1" x14ac:dyDescent="0.25">
      <c r="A182" s="24"/>
      <c r="B182" s="30">
        <v>168</v>
      </c>
      <c r="C182" s="30">
        <f t="shared" si="8"/>
        <v>2.9321531433504737</v>
      </c>
      <c r="D182" s="30">
        <f t="shared" si="9"/>
        <v>0.20791169081775931</v>
      </c>
      <c r="E182" s="30">
        <v>0.2</v>
      </c>
      <c r="F182" s="30">
        <f t="shared" si="10"/>
        <v>4.1582338163551863E-2</v>
      </c>
      <c r="G182" s="30">
        <v>0.1</v>
      </c>
      <c r="H182" s="30">
        <f t="shared" si="11"/>
        <v>0.14158233816355187</v>
      </c>
      <c r="I182"/>
      <c r="J182" s="3"/>
    </row>
    <row r="183" spans="1:10" ht="15.75" customHeight="1" x14ac:dyDescent="0.25">
      <c r="A183" s="24"/>
      <c r="B183" s="30">
        <v>169</v>
      </c>
      <c r="C183" s="30">
        <f t="shared" si="8"/>
        <v>2.9496064358704168</v>
      </c>
      <c r="D183" s="30">
        <f t="shared" si="9"/>
        <v>0.19080899537654497</v>
      </c>
      <c r="E183" s="30">
        <v>0.2</v>
      </c>
      <c r="F183" s="30">
        <f t="shared" si="10"/>
        <v>3.8161799075308998E-2</v>
      </c>
      <c r="G183" s="30">
        <v>0.1</v>
      </c>
      <c r="H183" s="30">
        <f t="shared" si="11"/>
        <v>0.13816179907530901</v>
      </c>
      <c r="I183"/>
      <c r="J183" s="3"/>
    </row>
    <row r="184" spans="1:10" ht="15.75" customHeight="1" x14ac:dyDescent="0.25">
      <c r="A184" s="24"/>
      <c r="B184" s="30">
        <v>170</v>
      </c>
      <c r="C184" s="30">
        <f t="shared" si="8"/>
        <v>2.9670597283903604</v>
      </c>
      <c r="D184" s="30">
        <f t="shared" si="9"/>
        <v>0.17364817766693028</v>
      </c>
      <c r="E184" s="30">
        <v>0.2</v>
      </c>
      <c r="F184" s="30">
        <f t="shared" si="10"/>
        <v>3.4729635533386059E-2</v>
      </c>
      <c r="G184" s="30">
        <v>0.1</v>
      </c>
      <c r="H184" s="30">
        <f t="shared" si="11"/>
        <v>0.13472963553338607</v>
      </c>
      <c r="I184"/>
      <c r="J184" s="3"/>
    </row>
    <row r="185" spans="1:10" ht="15.75" customHeight="1" x14ac:dyDescent="0.25">
      <c r="A185" s="24"/>
      <c r="B185" s="30">
        <v>171</v>
      </c>
      <c r="C185" s="30">
        <f t="shared" si="8"/>
        <v>2.9845130209103035</v>
      </c>
      <c r="D185" s="30">
        <f t="shared" si="9"/>
        <v>0.15643446504023098</v>
      </c>
      <c r="E185" s="30">
        <v>0.2</v>
      </c>
      <c r="F185" s="30">
        <f t="shared" si="10"/>
        <v>3.1286893008046199E-2</v>
      </c>
      <c r="G185" s="30">
        <v>0.1</v>
      </c>
      <c r="H185" s="30">
        <f t="shared" si="11"/>
        <v>0.13128689300804619</v>
      </c>
      <c r="I185"/>
      <c r="J185" s="3"/>
    </row>
    <row r="186" spans="1:10" ht="15.75" customHeight="1" x14ac:dyDescent="0.25">
      <c r="A186" s="24"/>
      <c r="B186" s="30">
        <v>172</v>
      </c>
      <c r="C186" s="30">
        <f t="shared" si="8"/>
        <v>3.001966313430247</v>
      </c>
      <c r="D186" s="30">
        <f t="shared" si="9"/>
        <v>0.13917310096006533</v>
      </c>
      <c r="E186" s="30">
        <v>0.2</v>
      </c>
      <c r="F186" s="30">
        <f t="shared" si="10"/>
        <v>2.7834620192013066E-2</v>
      </c>
      <c r="G186" s="30">
        <v>0.1</v>
      </c>
      <c r="H186" s="30">
        <f t="shared" si="11"/>
        <v>0.12783462019201308</v>
      </c>
      <c r="I186"/>
      <c r="J186" s="3"/>
    </row>
    <row r="187" spans="1:10" ht="15.75" customHeight="1" x14ac:dyDescent="0.25">
      <c r="A187" s="24"/>
      <c r="B187" s="30">
        <v>173</v>
      </c>
      <c r="C187" s="30">
        <f t="shared" si="8"/>
        <v>3.0194196059501901</v>
      </c>
      <c r="D187" s="30">
        <f t="shared" si="9"/>
        <v>0.12186934340514755</v>
      </c>
      <c r="E187" s="30">
        <v>0.2</v>
      </c>
      <c r="F187" s="30">
        <f t="shared" si="10"/>
        <v>2.437386868102951E-2</v>
      </c>
      <c r="G187" s="30">
        <v>0.1</v>
      </c>
      <c r="H187" s="30">
        <f t="shared" si="11"/>
        <v>0.12437386868102951</v>
      </c>
      <c r="I187"/>
      <c r="J187" s="3"/>
    </row>
    <row r="188" spans="1:10" ht="15.75" customHeight="1" x14ac:dyDescent="0.25">
      <c r="A188" s="24"/>
      <c r="B188" s="30">
        <v>174</v>
      </c>
      <c r="C188" s="30">
        <f t="shared" si="8"/>
        <v>3.0368728984701332</v>
      </c>
      <c r="D188" s="30">
        <f t="shared" si="9"/>
        <v>0.10452846326765373</v>
      </c>
      <c r="E188" s="30">
        <v>0.2</v>
      </c>
      <c r="F188" s="30">
        <f t="shared" si="10"/>
        <v>2.0905692653530747E-2</v>
      </c>
      <c r="G188" s="30">
        <v>0.1</v>
      </c>
      <c r="H188" s="30">
        <f t="shared" si="11"/>
        <v>0.12090569265353075</v>
      </c>
      <c r="I188"/>
      <c r="J188" s="3"/>
    </row>
    <row r="189" spans="1:10" ht="15.75" customHeight="1" x14ac:dyDescent="0.25">
      <c r="A189" s="24"/>
      <c r="B189" s="30">
        <v>175</v>
      </c>
      <c r="C189" s="30">
        <f t="shared" si="8"/>
        <v>3.0543261909900767</v>
      </c>
      <c r="D189" s="30">
        <f t="shared" si="9"/>
        <v>8.7155742747658194E-2</v>
      </c>
      <c r="E189" s="30">
        <v>0.2</v>
      </c>
      <c r="F189" s="30">
        <f t="shared" si="10"/>
        <v>1.7431148549531639E-2</v>
      </c>
      <c r="G189" s="30">
        <v>0.1</v>
      </c>
      <c r="H189" s="30">
        <f t="shared" si="11"/>
        <v>0.11743114854953164</v>
      </c>
      <c r="I189"/>
      <c r="J189" s="3"/>
    </row>
    <row r="190" spans="1:10" ht="15.75" customHeight="1" x14ac:dyDescent="0.25">
      <c r="A190" s="24"/>
      <c r="B190" s="30">
        <v>176</v>
      </c>
      <c r="C190" s="30">
        <f t="shared" si="8"/>
        <v>3.0717794835100198</v>
      </c>
      <c r="D190" s="30">
        <f t="shared" si="9"/>
        <v>6.9756473744125524E-2</v>
      </c>
      <c r="E190" s="30">
        <v>0.2</v>
      </c>
      <c r="F190" s="30">
        <f t="shared" si="10"/>
        <v>1.3951294748825106E-2</v>
      </c>
      <c r="G190" s="30">
        <v>0.1</v>
      </c>
      <c r="H190" s="30">
        <f t="shared" si="11"/>
        <v>0.11395129474882511</v>
      </c>
      <c r="I190"/>
      <c r="J190" s="3"/>
    </row>
    <row r="191" spans="1:10" ht="15.75" customHeight="1" x14ac:dyDescent="0.25">
      <c r="A191" s="24"/>
      <c r="B191" s="30">
        <v>177</v>
      </c>
      <c r="C191" s="30">
        <f t="shared" si="8"/>
        <v>3.0892327760299634</v>
      </c>
      <c r="D191" s="30">
        <f t="shared" si="9"/>
        <v>5.2335956242943807E-2</v>
      </c>
      <c r="E191" s="30">
        <v>0.2</v>
      </c>
      <c r="F191" s="30">
        <f t="shared" si="10"/>
        <v>1.0467191248588761E-2</v>
      </c>
      <c r="G191" s="30">
        <v>0.1</v>
      </c>
      <c r="H191" s="30">
        <f t="shared" si="11"/>
        <v>0.11046719124858877</v>
      </c>
      <c r="I191"/>
      <c r="J191" s="3"/>
    </row>
    <row r="192" spans="1:10" ht="15.75" customHeight="1" x14ac:dyDescent="0.25">
      <c r="A192" s="24"/>
      <c r="B192" s="30">
        <v>178</v>
      </c>
      <c r="C192" s="30">
        <f t="shared" si="8"/>
        <v>3.1066860685499065</v>
      </c>
      <c r="D192" s="30">
        <f t="shared" si="9"/>
        <v>3.4899496702501143E-2</v>
      </c>
      <c r="E192" s="30">
        <v>0.2</v>
      </c>
      <c r="F192" s="30">
        <f t="shared" si="10"/>
        <v>6.9798993405002291E-3</v>
      </c>
      <c r="G192" s="30">
        <v>0.1</v>
      </c>
      <c r="H192" s="30">
        <f t="shared" si="11"/>
        <v>0.10697989934050023</v>
      </c>
      <c r="I192"/>
      <c r="J192" s="3"/>
    </row>
    <row r="193" spans="1:10" ht="15.75" customHeight="1" x14ac:dyDescent="0.25">
      <c r="A193" s="24"/>
      <c r="B193" s="30">
        <v>179</v>
      </c>
      <c r="C193" s="30">
        <f t="shared" si="8"/>
        <v>3.12413936106985</v>
      </c>
      <c r="D193" s="30">
        <f t="shared" si="9"/>
        <v>1.7452406437283439E-2</v>
      </c>
      <c r="E193" s="30">
        <v>0.2</v>
      </c>
      <c r="F193" s="30">
        <f t="shared" si="10"/>
        <v>3.4904812874566879E-3</v>
      </c>
      <c r="G193" s="30">
        <v>0.1</v>
      </c>
      <c r="H193" s="30">
        <f t="shared" si="11"/>
        <v>0.10349048128745669</v>
      </c>
      <c r="I193"/>
      <c r="J193" s="3"/>
    </row>
    <row r="194" spans="1:10" ht="15.75" customHeight="1" x14ac:dyDescent="0.25">
      <c r="A194" s="31">
        <v>0.95833333333333337</v>
      </c>
      <c r="B194" s="30">
        <v>180</v>
      </c>
      <c r="C194" s="30">
        <f t="shared" si="8"/>
        <v>3.1415926535897931</v>
      </c>
      <c r="D194" s="30">
        <f t="shared" si="9"/>
        <v>1.22514845490862E-16</v>
      </c>
      <c r="E194" s="30">
        <v>0.2</v>
      </c>
      <c r="F194" s="30">
        <f t="shared" si="10"/>
        <v>2.45029690981724E-17</v>
      </c>
      <c r="G194" s="30">
        <v>0.1</v>
      </c>
      <c r="H194" s="30">
        <f t="shared" si="11"/>
        <v>0.10000000000000003</v>
      </c>
      <c r="I194"/>
      <c r="J194" s="3"/>
    </row>
    <row r="195" spans="1:10" ht="15.75" customHeight="1" x14ac:dyDescent="0.25">
      <c r="A195" s="24"/>
      <c r="B195" s="30">
        <v>181</v>
      </c>
      <c r="C195" s="30">
        <f t="shared" si="8"/>
        <v>3.1590459461097367</v>
      </c>
      <c r="D195" s="30">
        <f t="shared" si="9"/>
        <v>-1.7452406437283637E-2</v>
      </c>
      <c r="E195" s="30">
        <v>0.2</v>
      </c>
      <c r="F195" s="30">
        <f t="shared" si="10"/>
        <v>-3.4904812874567274E-3</v>
      </c>
      <c r="G195" s="30">
        <v>0.1</v>
      </c>
      <c r="H195" s="30">
        <f t="shared" si="11"/>
        <v>9.6509518712543277E-2</v>
      </c>
      <c r="I195"/>
      <c r="J195" s="3"/>
    </row>
    <row r="196" spans="1:10" ht="15.75" customHeight="1" x14ac:dyDescent="0.25">
      <c r="A196" s="24"/>
      <c r="B196" s="30">
        <v>182</v>
      </c>
      <c r="C196" s="30">
        <f t="shared" si="8"/>
        <v>3.1764992386296798</v>
      </c>
      <c r="D196" s="30">
        <f t="shared" si="9"/>
        <v>-3.48994967025009E-2</v>
      </c>
      <c r="E196" s="30">
        <v>0.2</v>
      </c>
      <c r="F196" s="30">
        <f t="shared" si="10"/>
        <v>-6.9798993405001805E-3</v>
      </c>
      <c r="G196" s="30">
        <v>0.1</v>
      </c>
      <c r="H196" s="30">
        <f t="shared" si="11"/>
        <v>9.3020100659499824E-2</v>
      </c>
      <c r="I196"/>
      <c r="J196" s="3"/>
    </row>
    <row r="197" spans="1:10" ht="15.75" customHeight="1" x14ac:dyDescent="0.25">
      <c r="A197" s="24"/>
      <c r="B197" s="30">
        <v>183</v>
      </c>
      <c r="C197" s="30">
        <f t="shared" si="8"/>
        <v>3.1939525311496229</v>
      </c>
      <c r="D197" s="30">
        <f t="shared" si="9"/>
        <v>-5.2335956242943557E-2</v>
      </c>
      <c r="E197" s="30">
        <v>0.2</v>
      </c>
      <c r="F197" s="30">
        <f t="shared" si="10"/>
        <v>-1.0467191248588713E-2</v>
      </c>
      <c r="G197" s="30">
        <v>0.1</v>
      </c>
      <c r="H197" s="30">
        <f t="shared" si="11"/>
        <v>8.9532808751411286E-2</v>
      </c>
      <c r="I197"/>
      <c r="J197" s="3"/>
    </row>
    <row r="198" spans="1:10" ht="15.75" customHeight="1" x14ac:dyDescent="0.25">
      <c r="A198" s="24"/>
      <c r="B198" s="30">
        <v>184</v>
      </c>
      <c r="C198" s="30">
        <f t="shared" si="8"/>
        <v>3.2114058236695664</v>
      </c>
      <c r="D198" s="30">
        <f t="shared" si="9"/>
        <v>-6.9756473744125275E-2</v>
      </c>
      <c r="E198" s="30">
        <v>0.2</v>
      </c>
      <c r="F198" s="30">
        <f t="shared" si="10"/>
        <v>-1.3951294748825055E-2</v>
      </c>
      <c r="G198" s="30">
        <v>0.1</v>
      </c>
      <c r="H198" s="30">
        <f t="shared" si="11"/>
        <v>8.6048705251174945E-2</v>
      </c>
      <c r="I198"/>
      <c r="J198" s="3"/>
    </row>
    <row r="199" spans="1:10" ht="15.75" customHeight="1" x14ac:dyDescent="0.25">
      <c r="A199" s="24"/>
      <c r="B199" s="30">
        <v>185</v>
      </c>
      <c r="C199" s="30">
        <f t="shared" si="8"/>
        <v>3.2288591161895095</v>
      </c>
      <c r="D199" s="30">
        <f t="shared" si="9"/>
        <v>-8.7155742747657944E-2</v>
      </c>
      <c r="E199" s="30">
        <v>0.2</v>
      </c>
      <c r="F199" s="30">
        <f t="shared" si="10"/>
        <v>-1.7431148549531591E-2</v>
      </c>
      <c r="G199" s="30">
        <v>0.1</v>
      </c>
      <c r="H199" s="30">
        <f t="shared" si="11"/>
        <v>8.2568851450468411E-2</v>
      </c>
      <c r="I199"/>
      <c r="J199" s="3"/>
    </row>
    <row r="200" spans="1:10" ht="15.75" customHeight="1" x14ac:dyDescent="0.25">
      <c r="A200" s="24"/>
      <c r="B200" s="30">
        <v>186</v>
      </c>
      <c r="C200" s="30">
        <f t="shared" si="8"/>
        <v>3.246312408709453</v>
      </c>
      <c r="D200" s="30">
        <f t="shared" si="9"/>
        <v>-0.1045284632676535</v>
      </c>
      <c r="E200" s="30">
        <v>0.2</v>
      </c>
      <c r="F200" s="30">
        <f t="shared" si="10"/>
        <v>-2.0905692653530702E-2</v>
      </c>
      <c r="G200" s="30">
        <v>0.1</v>
      </c>
      <c r="H200" s="30">
        <f t="shared" si="11"/>
        <v>7.90943073464693E-2</v>
      </c>
      <c r="I200"/>
      <c r="J200" s="3"/>
    </row>
    <row r="201" spans="1:10" ht="15.75" customHeight="1" x14ac:dyDescent="0.25">
      <c r="A201" s="24"/>
      <c r="B201" s="30">
        <v>187</v>
      </c>
      <c r="C201" s="30">
        <f t="shared" si="8"/>
        <v>3.2637657012293961</v>
      </c>
      <c r="D201" s="30">
        <f t="shared" si="9"/>
        <v>-0.12186934340514731</v>
      </c>
      <c r="E201" s="30">
        <v>0.2</v>
      </c>
      <c r="F201" s="30">
        <f t="shared" si="10"/>
        <v>-2.4373868681029462E-2</v>
      </c>
      <c r="G201" s="30">
        <v>0.1</v>
      </c>
      <c r="H201" s="30">
        <f t="shared" si="11"/>
        <v>7.5626131318970544E-2</v>
      </c>
      <c r="I201"/>
      <c r="J201" s="3"/>
    </row>
    <row r="202" spans="1:10" ht="15.75" customHeight="1" x14ac:dyDescent="0.25">
      <c r="A202" s="24"/>
      <c r="B202" s="30">
        <v>188</v>
      </c>
      <c r="C202" s="30">
        <f t="shared" si="8"/>
        <v>3.2812189937493397</v>
      </c>
      <c r="D202" s="30">
        <f t="shared" si="9"/>
        <v>-0.13917310096006552</v>
      </c>
      <c r="E202" s="30">
        <v>0.2</v>
      </c>
      <c r="F202" s="30">
        <f t="shared" si="10"/>
        <v>-2.7834620192013104E-2</v>
      </c>
      <c r="G202" s="30">
        <v>0.1</v>
      </c>
      <c r="H202" s="30">
        <f t="shared" si="11"/>
        <v>7.2165379807986901E-2</v>
      </c>
      <c r="I202"/>
      <c r="J202" s="3"/>
    </row>
    <row r="203" spans="1:10" ht="15.75" customHeight="1" x14ac:dyDescent="0.25">
      <c r="A203" s="24"/>
      <c r="B203" s="30">
        <v>189</v>
      </c>
      <c r="C203" s="30">
        <f t="shared" si="8"/>
        <v>3.2986722862692828</v>
      </c>
      <c r="D203" s="30">
        <f t="shared" si="9"/>
        <v>-0.15643446504023073</v>
      </c>
      <c r="E203" s="30">
        <v>0.2</v>
      </c>
      <c r="F203" s="30">
        <f t="shared" si="10"/>
        <v>-3.128689300804615E-2</v>
      </c>
      <c r="G203" s="30">
        <v>0.1</v>
      </c>
      <c r="H203" s="30">
        <f t="shared" si="11"/>
        <v>6.8713106991953848E-2</v>
      </c>
      <c r="I203"/>
      <c r="J203" s="3"/>
    </row>
    <row r="204" spans="1:10" ht="15.75" customHeight="1" x14ac:dyDescent="0.25">
      <c r="A204" s="24"/>
      <c r="B204" s="30">
        <v>190</v>
      </c>
      <c r="C204" s="30">
        <f t="shared" si="8"/>
        <v>3.3161255787892263</v>
      </c>
      <c r="D204" s="30">
        <f t="shared" si="9"/>
        <v>-0.17364817766693047</v>
      </c>
      <c r="E204" s="30">
        <v>0.2</v>
      </c>
      <c r="F204" s="30">
        <f t="shared" si="10"/>
        <v>-3.4729635533386094E-2</v>
      </c>
      <c r="G204" s="30">
        <v>0.1</v>
      </c>
      <c r="H204" s="30">
        <f t="shared" si="11"/>
        <v>6.5270364466613912E-2</v>
      </c>
      <c r="I204"/>
      <c r="J204" s="3"/>
    </row>
    <row r="205" spans="1:10" ht="15.75" customHeight="1" x14ac:dyDescent="0.25">
      <c r="A205" s="24"/>
      <c r="B205" s="30">
        <v>191</v>
      </c>
      <c r="C205" s="30">
        <f t="shared" si="8"/>
        <v>3.3335788713091694</v>
      </c>
      <c r="D205" s="30">
        <f t="shared" si="9"/>
        <v>-0.19080899537654472</v>
      </c>
      <c r="E205" s="30">
        <v>0.2</v>
      </c>
      <c r="F205" s="30">
        <f t="shared" si="10"/>
        <v>-3.816179907530895E-2</v>
      </c>
      <c r="G205" s="30">
        <v>0.1</v>
      </c>
      <c r="H205" s="30">
        <f t="shared" si="11"/>
        <v>6.1838200924691056E-2</v>
      </c>
      <c r="I205"/>
      <c r="J205" s="3"/>
    </row>
    <row r="206" spans="1:10" ht="15.75" customHeight="1" x14ac:dyDescent="0.25">
      <c r="A206" s="24"/>
      <c r="B206" s="30">
        <v>192</v>
      </c>
      <c r="C206" s="30">
        <f t="shared" ref="C206:C269" si="12">RADIANS(B206)</f>
        <v>3.351032163829113</v>
      </c>
      <c r="D206" s="30">
        <f t="shared" ref="D206:D269" si="13">SIN(C206)</f>
        <v>-0.20791169081775951</v>
      </c>
      <c r="E206" s="30">
        <v>0.2</v>
      </c>
      <c r="F206" s="30">
        <f t="shared" ref="F206:F269" si="14">D206*E206</f>
        <v>-4.1582338163551905E-2</v>
      </c>
      <c r="G206" s="30">
        <v>0.1</v>
      </c>
      <c r="H206" s="30">
        <f t="shared" ref="H206:H269" si="15">F206+G206</f>
        <v>5.8417661836448101E-2</v>
      </c>
      <c r="I206"/>
      <c r="J206" s="3"/>
    </row>
    <row r="207" spans="1:10" ht="15.75" customHeight="1" x14ac:dyDescent="0.25">
      <c r="A207" s="24"/>
      <c r="B207" s="30">
        <v>193</v>
      </c>
      <c r="C207" s="30">
        <f t="shared" si="12"/>
        <v>3.3684854563490561</v>
      </c>
      <c r="D207" s="30">
        <f t="shared" si="13"/>
        <v>-0.22495105434386498</v>
      </c>
      <c r="E207" s="30">
        <v>0.2</v>
      </c>
      <c r="F207" s="30">
        <f t="shared" si="14"/>
        <v>-4.4990210868773001E-2</v>
      </c>
      <c r="G207" s="30">
        <v>0.1</v>
      </c>
      <c r="H207" s="30">
        <f t="shared" si="15"/>
        <v>5.5009789131227005E-2</v>
      </c>
      <c r="I207"/>
      <c r="J207" s="3"/>
    </row>
    <row r="208" spans="1:10" ht="15.75" customHeight="1" x14ac:dyDescent="0.25">
      <c r="A208" s="24"/>
      <c r="B208" s="30">
        <v>194</v>
      </c>
      <c r="C208" s="30">
        <f t="shared" si="12"/>
        <v>3.3859387488689991</v>
      </c>
      <c r="D208" s="30">
        <f t="shared" si="13"/>
        <v>-0.24192189559966751</v>
      </c>
      <c r="E208" s="30">
        <v>0.2</v>
      </c>
      <c r="F208" s="30">
        <f t="shared" si="14"/>
        <v>-4.8384379119933506E-2</v>
      </c>
      <c r="G208" s="30">
        <v>0.1</v>
      </c>
      <c r="H208" s="30">
        <f t="shared" si="15"/>
        <v>5.16156208800665E-2</v>
      </c>
      <c r="I208"/>
      <c r="J208" s="3"/>
    </row>
    <row r="209" spans="1:10" ht="15.75" customHeight="1" x14ac:dyDescent="0.25">
      <c r="A209" s="31">
        <v>0</v>
      </c>
      <c r="B209" s="30">
        <v>195</v>
      </c>
      <c r="C209" s="30">
        <f t="shared" si="12"/>
        <v>3.4033920413889427</v>
      </c>
      <c r="D209" s="30">
        <f t="shared" si="13"/>
        <v>-0.25881904510252079</v>
      </c>
      <c r="E209" s="30">
        <v>0.2</v>
      </c>
      <c r="F209" s="30">
        <f t="shared" si="14"/>
        <v>-5.1763809020504162E-2</v>
      </c>
      <c r="G209" s="30">
        <v>0.1</v>
      </c>
      <c r="H209" s="30">
        <f t="shared" si="15"/>
        <v>4.8236190979495844E-2</v>
      </c>
      <c r="I209"/>
      <c r="J209" s="3"/>
    </row>
    <row r="210" spans="1:10" ht="15.75" customHeight="1" x14ac:dyDescent="0.25">
      <c r="A210" s="24"/>
      <c r="B210" s="30">
        <v>196</v>
      </c>
      <c r="C210" s="30">
        <f t="shared" si="12"/>
        <v>3.4208453339088858</v>
      </c>
      <c r="D210" s="30">
        <f t="shared" si="13"/>
        <v>-0.275637355816999</v>
      </c>
      <c r="E210" s="30">
        <v>0.2</v>
      </c>
      <c r="F210" s="30">
        <f t="shared" si="14"/>
        <v>-5.5127471163399805E-2</v>
      </c>
      <c r="G210" s="30">
        <v>0.1</v>
      </c>
      <c r="H210" s="30">
        <f t="shared" si="15"/>
        <v>4.4872528836600201E-2</v>
      </c>
      <c r="I210"/>
      <c r="J210" s="3"/>
    </row>
    <row r="211" spans="1:10" ht="15.75" customHeight="1" x14ac:dyDescent="0.25">
      <c r="A211" s="24"/>
      <c r="B211" s="30">
        <v>197</v>
      </c>
      <c r="C211" s="30">
        <f t="shared" si="12"/>
        <v>3.4382986264288293</v>
      </c>
      <c r="D211" s="30">
        <f t="shared" si="13"/>
        <v>-0.29237170472273677</v>
      </c>
      <c r="E211" s="30">
        <v>0.2</v>
      </c>
      <c r="F211" s="30">
        <f t="shared" si="14"/>
        <v>-5.8474340944547357E-2</v>
      </c>
      <c r="G211" s="30">
        <v>0.1</v>
      </c>
      <c r="H211" s="30">
        <f t="shared" si="15"/>
        <v>4.1525659055452649E-2</v>
      </c>
      <c r="I211"/>
      <c r="J211" s="3"/>
    </row>
    <row r="212" spans="1:10" ht="15.75" customHeight="1" x14ac:dyDescent="0.25">
      <c r="A212" s="24"/>
      <c r="B212" s="30">
        <v>198</v>
      </c>
      <c r="C212" s="30">
        <f t="shared" si="12"/>
        <v>3.4557519189487724</v>
      </c>
      <c r="D212" s="30">
        <f t="shared" si="13"/>
        <v>-0.30901699437494728</v>
      </c>
      <c r="E212" s="30">
        <v>0.2</v>
      </c>
      <c r="F212" s="30">
        <f t="shared" si="14"/>
        <v>-6.1803398874989458E-2</v>
      </c>
      <c r="G212" s="30">
        <v>0.1</v>
      </c>
      <c r="H212" s="30">
        <f t="shared" si="15"/>
        <v>3.8196601125010547E-2</v>
      </c>
      <c r="I212"/>
      <c r="J212" s="3"/>
    </row>
    <row r="213" spans="1:10" ht="15.75" customHeight="1" x14ac:dyDescent="0.25">
      <c r="A213" s="24"/>
      <c r="B213" s="30">
        <v>199</v>
      </c>
      <c r="C213" s="30">
        <f t="shared" si="12"/>
        <v>3.473205211468716</v>
      </c>
      <c r="D213" s="30">
        <f t="shared" si="13"/>
        <v>-0.32556815445715676</v>
      </c>
      <c r="E213" s="30">
        <v>0.2</v>
      </c>
      <c r="F213" s="30">
        <f t="shared" si="14"/>
        <v>-6.5113630891431351E-2</v>
      </c>
      <c r="G213" s="30">
        <v>0.1</v>
      </c>
      <c r="H213" s="30">
        <f t="shared" si="15"/>
        <v>3.4886369108568654E-2</v>
      </c>
      <c r="I213"/>
      <c r="J213" s="3"/>
    </row>
    <row r="214" spans="1:10" ht="15.75" customHeight="1" x14ac:dyDescent="0.25">
      <c r="A214" s="24"/>
      <c r="B214" s="30">
        <v>200</v>
      </c>
      <c r="C214" s="30">
        <f t="shared" si="12"/>
        <v>3.4906585039886591</v>
      </c>
      <c r="D214" s="30">
        <f t="shared" si="13"/>
        <v>-0.34202014332566866</v>
      </c>
      <c r="E214" s="30">
        <v>0.2</v>
      </c>
      <c r="F214" s="30">
        <f t="shared" si="14"/>
        <v>-6.8404028665133731E-2</v>
      </c>
      <c r="G214" s="30">
        <v>0.1</v>
      </c>
      <c r="H214" s="30">
        <f t="shared" si="15"/>
        <v>3.1595971334866274E-2</v>
      </c>
      <c r="I214"/>
      <c r="J214" s="3"/>
    </row>
    <row r="215" spans="1:10" ht="15.75" customHeight="1" x14ac:dyDescent="0.25">
      <c r="A215" s="24"/>
      <c r="B215" s="30">
        <v>201</v>
      </c>
      <c r="C215" s="30">
        <f t="shared" si="12"/>
        <v>3.5081117965086026</v>
      </c>
      <c r="D215" s="30">
        <f t="shared" si="13"/>
        <v>-0.35836794954530043</v>
      </c>
      <c r="E215" s="30">
        <v>0.2</v>
      </c>
      <c r="F215" s="30">
        <f t="shared" si="14"/>
        <v>-7.1673589909060087E-2</v>
      </c>
      <c r="G215" s="30">
        <v>0.1</v>
      </c>
      <c r="H215" s="30">
        <f t="shared" si="15"/>
        <v>2.8326410090939919E-2</v>
      </c>
      <c r="I215"/>
      <c r="J215" s="3"/>
    </row>
    <row r="216" spans="1:10" ht="15.75" customHeight="1" x14ac:dyDescent="0.25">
      <c r="A216" s="24"/>
      <c r="B216" s="30">
        <v>202</v>
      </c>
      <c r="C216" s="30">
        <f t="shared" si="12"/>
        <v>3.5255650890285457</v>
      </c>
      <c r="D216" s="30">
        <f t="shared" si="13"/>
        <v>-0.37460659341591201</v>
      </c>
      <c r="E216" s="30">
        <v>0.2</v>
      </c>
      <c r="F216" s="30">
        <f t="shared" si="14"/>
        <v>-7.49213186831824E-2</v>
      </c>
      <c r="G216" s="30">
        <v>0.1</v>
      </c>
      <c r="H216" s="30">
        <f t="shared" si="15"/>
        <v>2.5078681316817605E-2</v>
      </c>
      <c r="I216"/>
      <c r="J216" s="3"/>
    </row>
    <row r="217" spans="1:10" ht="15.75" customHeight="1" x14ac:dyDescent="0.25">
      <c r="A217" s="24"/>
      <c r="B217" s="30">
        <v>203</v>
      </c>
      <c r="C217" s="30">
        <f t="shared" si="12"/>
        <v>3.5430183815484888</v>
      </c>
      <c r="D217" s="30">
        <f t="shared" si="13"/>
        <v>-0.39073112848927355</v>
      </c>
      <c r="E217" s="30">
        <v>0.2</v>
      </c>
      <c r="F217" s="30">
        <f t="shared" si="14"/>
        <v>-7.8146225697854718E-2</v>
      </c>
      <c r="G217" s="30">
        <v>0.1</v>
      </c>
      <c r="H217" s="30">
        <f t="shared" si="15"/>
        <v>2.1853774302145287E-2</v>
      </c>
      <c r="I217"/>
      <c r="J217" s="3"/>
    </row>
    <row r="218" spans="1:10" ht="15.75" customHeight="1" x14ac:dyDescent="0.25">
      <c r="A218" s="24"/>
      <c r="B218" s="30">
        <v>204</v>
      </c>
      <c r="C218" s="30">
        <f t="shared" si="12"/>
        <v>3.5604716740684323</v>
      </c>
      <c r="D218" s="30">
        <f t="shared" si="13"/>
        <v>-0.40673664307580021</v>
      </c>
      <c r="E218" s="30">
        <v>0.2</v>
      </c>
      <c r="F218" s="30">
        <f t="shared" si="14"/>
        <v>-8.1347328615160044E-2</v>
      </c>
      <c r="G218" s="30">
        <v>0.1</v>
      </c>
      <c r="H218" s="30">
        <f t="shared" si="15"/>
        <v>1.8652671384839961E-2</v>
      </c>
      <c r="I218"/>
      <c r="J218" s="3"/>
    </row>
    <row r="219" spans="1:10" ht="15.75" customHeight="1" x14ac:dyDescent="0.25">
      <c r="A219" s="24"/>
      <c r="B219" s="30">
        <v>205</v>
      </c>
      <c r="C219" s="30">
        <f t="shared" si="12"/>
        <v>3.5779249665883754</v>
      </c>
      <c r="D219" s="30">
        <f t="shared" si="13"/>
        <v>-0.42261826174069927</v>
      </c>
      <c r="E219" s="30">
        <v>0.2</v>
      </c>
      <c r="F219" s="30">
        <f t="shared" si="14"/>
        <v>-8.4523652348139855E-2</v>
      </c>
      <c r="G219" s="30">
        <v>0.1</v>
      </c>
      <c r="H219" s="30">
        <f t="shared" si="15"/>
        <v>1.5476347651860151E-2</v>
      </c>
      <c r="I219"/>
      <c r="J219" s="3"/>
    </row>
    <row r="220" spans="1:10" ht="15.75" customHeight="1" x14ac:dyDescent="0.25">
      <c r="A220" s="24"/>
      <c r="B220" s="30">
        <v>206</v>
      </c>
      <c r="C220" s="30">
        <f t="shared" si="12"/>
        <v>3.595378259108319</v>
      </c>
      <c r="D220" s="30">
        <f t="shared" si="13"/>
        <v>-0.43837114678907746</v>
      </c>
      <c r="E220" s="30">
        <v>0.2</v>
      </c>
      <c r="F220" s="30">
        <f t="shared" si="14"/>
        <v>-8.7674229357815492E-2</v>
      </c>
      <c r="G220" s="30">
        <v>0.1</v>
      </c>
      <c r="H220" s="30">
        <f t="shared" si="15"/>
        <v>1.2325770642184514E-2</v>
      </c>
      <c r="I220"/>
      <c r="J220" s="3"/>
    </row>
    <row r="221" spans="1:10" ht="15.75" customHeight="1" x14ac:dyDescent="0.25">
      <c r="A221" s="24"/>
      <c r="B221" s="30">
        <v>207</v>
      </c>
      <c r="C221" s="30">
        <f t="shared" si="12"/>
        <v>3.6128315516282621</v>
      </c>
      <c r="D221" s="30">
        <f t="shared" si="13"/>
        <v>-0.45399049973954669</v>
      </c>
      <c r="E221" s="30">
        <v>0.2</v>
      </c>
      <c r="F221" s="30">
        <f t="shared" si="14"/>
        <v>-9.0798099947909341E-2</v>
      </c>
      <c r="G221" s="30">
        <v>0.1</v>
      </c>
      <c r="H221" s="30">
        <f t="shared" si="15"/>
        <v>9.2019000520906641E-3</v>
      </c>
      <c r="I221"/>
      <c r="J221" s="3"/>
    </row>
    <row r="222" spans="1:10" ht="15.75" customHeight="1" x14ac:dyDescent="0.25">
      <c r="A222" s="24"/>
      <c r="B222" s="30">
        <v>208</v>
      </c>
      <c r="C222" s="30">
        <f t="shared" si="12"/>
        <v>3.6302848441482056</v>
      </c>
      <c r="D222" s="30">
        <f t="shared" si="13"/>
        <v>-0.46947156278589086</v>
      </c>
      <c r="E222" s="30">
        <v>0.2</v>
      </c>
      <c r="F222" s="30">
        <f t="shared" si="14"/>
        <v>-9.3894312557178172E-2</v>
      </c>
      <c r="G222" s="30">
        <v>0.1</v>
      </c>
      <c r="H222" s="30">
        <f t="shared" si="15"/>
        <v>6.1056874428218333E-3</v>
      </c>
      <c r="I222"/>
      <c r="J222" s="3"/>
    </row>
    <row r="223" spans="1:10" ht="15.75" customHeight="1" x14ac:dyDescent="0.25">
      <c r="A223" s="24"/>
      <c r="B223" s="30">
        <v>209</v>
      </c>
      <c r="C223" s="30">
        <f t="shared" si="12"/>
        <v>3.6477381366681487</v>
      </c>
      <c r="D223" s="30">
        <f t="shared" si="13"/>
        <v>-0.48480962024633695</v>
      </c>
      <c r="E223" s="30">
        <v>0.2</v>
      </c>
      <c r="F223" s="30">
        <f t="shared" si="14"/>
        <v>-9.6961924049267401E-2</v>
      </c>
      <c r="G223" s="30">
        <v>0.1</v>
      </c>
      <c r="H223" s="30">
        <f t="shared" si="15"/>
        <v>3.0380759507326049E-3</v>
      </c>
      <c r="I223"/>
      <c r="J223" s="3"/>
    </row>
    <row r="224" spans="1:10" ht="15.75" customHeight="1" x14ac:dyDescent="0.25">
      <c r="A224" s="31">
        <v>4.1666666666666664E-2</v>
      </c>
      <c r="B224" s="30">
        <v>210</v>
      </c>
      <c r="C224" s="30">
        <f t="shared" si="12"/>
        <v>3.6651914291880923</v>
      </c>
      <c r="D224" s="30">
        <f t="shared" si="13"/>
        <v>-0.50000000000000011</v>
      </c>
      <c r="E224" s="30">
        <v>0.2</v>
      </c>
      <c r="F224" s="30">
        <f t="shared" si="14"/>
        <v>-0.10000000000000003</v>
      </c>
      <c r="G224" s="30">
        <v>0.1</v>
      </c>
      <c r="H224" s="30">
        <f t="shared" si="15"/>
        <v>0</v>
      </c>
      <c r="I224"/>
      <c r="J224" s="3"/>
    </row>
    <row r="225" spans="1:10" ht="15.75" customHeight="1" x14ac:dyDescent="0.25">
      <c r="A225" s="24"/>
      <c r="B225" s="30">
        <v>211</v>
      </c>
      <c r="C225" s="30">
        <f t="shared" si="12"/>
        <v>3.6826447217080354</v>
      </c>
      <c r="D225" s="30">
        <f t="shared" si="13"/>
        <v>-0.51503807491005416</v>
      </c>
      <c r="E225" s="30">
        <v>0.2</v>
      </c>
      <c r="F225" s="30">
        <f t="shared" si="14"/>
        <v>-0.10300761498201083</v>
      </c>
      <c r="G225" s="30">
        <v>0.1</v>
      </c>
      <c r="H225" s="30">
        <f t="shared" si="15"/>
        <v>-3.0076149820108256E-3</v>
      </c>
      <c r="I225"/>
      <c r="J225" s="3"/>
    </row>
    <row r="226" spans="1:10" ht="15.75" customHeight="1" x14ac:dyDescent="0.25">
      <c r="A226" s="24"/>
      <c r="B226" s="30">
        <v>212</v>
      </c>
      <c r="C226" s="30">
        <f t="shared" si="12"/>
        <v>3.7000980142279785</v>
      </c>
      <c r="D226" s="30">
        <f t="shared" si="13"/>
        <v>-0.52991926423320479</v>
      </c>
      <c r="E226" s="30">
        <v>0.2</v>
      </c>
      <c r="F226" s="30">
        <f t="shared" si="14"/>
        <v>-0.10598385284664097</v>
      </c>
      <c r="G226" s="30">
        <v>0.1</v>
      </c>
      <c r="H226" s="30">
        <f t="shared" si="15"/>
        <v>-5.9838528466409635E-3</v>
      </c>
      <c r="I226"/>
      <c r="J226" s="3"/>
    </row>
    <row r="227" spans="1:10" ht="15.75" customHeight="1" x14ac:dyDescent="0.25">
      <c r="A227" s="24"/>
      <c r="B227" s="30">
        <v>213</v>
      </c>
      <c r="C227" s="30">
        <f t="shared" si="12"/>
        <v>3.717551306747922</v>
      </c>
      <c r="D227" s="30">
        <f t="shared" si="13"/>
        <v>-0.54463903501502708</v>
      </c>
      <c r="E227" s="30">
        <v>0.2</v>
      </c>
      <c r="F227" s="30">
        <f t="shared" si="14"/>
        <v>-0.10892780700300542</v>
      </c>
      <c r="G227" s="30">
        <v>0.1</v>
      </c>
      <c r="H227" s="30">
        <f t="shared" si="15"/>
        <v>-8.9278070030054113E-3</v>
      </c>
      <c r="I227"/>
      <c r="J227" s="3"/>
    </row>
    <row r="228" spans="1:10" ht="15.75" customHeight="1" x14ac:dyDescent="0.25">
      <c r="A228" s="24"/>
      <c r="B228" s="30">
        <v>214</v>
      </c>
      <c r="C228" s="30">
        <f t="shared" si="12"/>
        <v>3.7350045992678651</v>
      </c>
      <c r="D228" s="30">
        <f t="shared" si="13"/>
        <v>-0.55919290347074668</v>
      </c>
      <c r="E228" s="30">
        <v>0.2</v>
      </c>
      <c r="F228" s="30">
        <f t="shared" si="14"/>
        <v>-0.11183858069414934</v>
      </c>
      <c r="G228" s="30">
        <v>0.1</v>
      </c>
      <c r="H228" s="30">
        <f t="shared" si="15"/>
        <v>-1.1838580694149337E-2</v>
      </c>
      <c r="I228"/>
      <c r="J228" s="3"/>
    </row>
    <row r="229" spans="1:10" ht="15.75" customHeight="1" x14ac:dyDescent="0.25">
      <c r="A229" s="24"/>
      <c r="B229" s="30">
        <v>215</v>
      </c>
      <c r="C229" s="30">
        <f t="shared" si="12"/>
        <v>3.7524578917878086</v>
      </c>
      <c r="D229" s="30">
        <f t="shared" si="13"/>
        <v>-0.57357643635104616</v>
      </c>
      <c r="E229" s="30">
        <v>0.2</v>
      </c>
      <c r="F229" s="30">
        <f t="shared" si="14"/>
        <v>-0.11471528727020924</v>
      </c>
      <c r="G229" s="30">
        <v>0.1</v>
      </c>
      <c r="H229" s="30">
        <f t="shared" si="15"/>
        <v>-1.4715287270209237E-2</v>
      </c>
      <c r="I229"/>
      <c r="J229" s="3"/>
    </row>
    <row r="230" spans="1:10" ht="15.75" customHeight="1" x14ac:dyDescent="0.25">
      <c r="A230" s="24"/>
      <c r="B230" s="30">
        <v>216</v>
      </c>
      <c r="C230" s="30">
        <f t="shared" si="12"/>
        <v>3.7699111843077517</v>
      </c>
      <c r="D230" s="30">
        <f t="shared" si="13"/>
        <v>-0.58778525229247303</v>
      </c>
      <c r="E230" s="30">
        <v>0.2</v>
      </c>
      <c r="F230" s="30">
        <f t="shared" si="14"/>
        <v>-0.11755705045849461</v>
      </c>
      <c r="G230" s="30">
        <v>0.1</v>
      </c>
      <c r="H230" s="30">
        <f t="shared" si="15"/>
        <v>-1.7557050458494608E-2</v>
      </c>
      <c r="I230"/>
      <c r="J230" s="3"/>
    </row>
    <row r="231" spans="1:10" ht="15.75" customHeight="1" x14ac:dyDescent="0.25">
      <c r="A231" s="24"/>
      <c r="B231" s="30">
        <v>217</v>
      </c>
      <c r="C231" s="30">
        <f t="shared" si="12"/>
        <v>3.7873644768276953</v>
      </c>
      <c r="D231" s="30">
        <f t="shared" si="13"/>
        <v>-0.60181502315204838</v>
      </c>
      <c r="E231" s="30">
        <v>0.2</v>
      </c>
      <c r="F231" s="30">
        <f t="shared" si="14"/>
        <v>-0.12036300463040968</v>
      </c>
      <c r="G231" s="30">
        <v>0.1</v>
      </c>
      <c r="H231" s="30">
        <f t="shared" si="15"/>
        <v>-2.0363004630409673E-2</v>
      </c>
      <c r="I231"/>
      <c r="J231" s="3"/>
    </row>
    <row r="232" spans="1:10" ht="15.75" customHeight="1" x14ac:dyDescent="0.25">
      <c r="A232" s="24"/>
      <c r="B232" s="30">
        <v>218</v>
      </c>
      <c r="C232" s="30">
        <f t="shared" si="12"/>
        <v>3.8048177693476384</v>
      </c>
      <c r="D232" s="30">
        <f t="shared" si="13"/>
        <v>-0.61566147532565818</v>
      </c>
      <c r="E232" s="30">
        <v>0.2</v>
      </c>
      <c r="F232" s="30">
        <f t="shared" si="14"/>
        <v>-0.12313229506513164</v>
      </c>
      <c r="G232" s="30">
        <v>0.1</v>
      </c>
      <c r="H232" s="30">
        <f t="shared" si="15"/>
        <v>-2.3132295065131633E-2</v>
      </c>
      <c r="I232"/>
      <c r="J232" s="3"/>
    </row>
    <row r="233" spans="1:10" ht="15.75" customHeight="1" x14ac:dyDescent="0.25">
      <c r="A233" s="24"/>
      <c r="B233" s="30">
        <v>219</v>
      </c>
      <c r="C233" s="30">
        <f t="shared" si="12"/>
        <v>3.8222710618675819</v>
      </c>
      <c r="D233" s="30">
        <f t="shared" si="13"/>
        <v>-0.62932039104983761</v>
      </c>
      <c r="E233" s="30">
        <v>0.2</v>
      </c>
      <c r="F233" s="30">
        <f t="shared" si="14"/>
        <v>-0.12586407820996753</v>
      </c>
      <c r="G233" s="30">
        <v>0.1</v>
      </c>
      <c r="H233" s="30">
        <f t="shared" si="15"/>
        <v>-2.5864078209967528E-2</v>
      </c>
      <c r="I233"/>
      <c r="J233" s="3"/>
    </row>
    <row r="234" spans="1:10" ht="15.75" customHeight="1" x14ac:dyDescent="0.25">
      <c r="A234" s="24"/>
      <c r="B234" s="30">
        <v>220</v>
      </c>
      <c r="C234" s="30">
        <f t="shared" si="12"/>
        <v>3.839724354387525</v>
      </c>
      <c r="D234" s="30">
        <f t="shared" si="13"/>
        <v>-0.64278760968653925</v>
      </c>
      <c r="E234" s="30">
        <v>0.2</v>
      </c>
      <c r="F234" s="30">
        <f t="shared" si="14"/>
        <v>-0.12855752193730785</v>
      </c>
      <c r="G234" s="30">
        <v>0.1</v>
      </c>
      <c r="H234" s="30">
        <f t="shared" si="15"/>
        <v>-2.8557521937307845E-2</v>
      </c>
      <c r="I234"/>
      <c r="J234" s="3"/>
    </row>
    <row r="235" spans="1:10" ht="15.75" customHeight="1" x14ac:dyDescent="0.25">
      <c r="A235" s="24"/>
      <c r="B235" s="30">
        <v>221</v>
      </c>
      <c r="C235" s="30">
        <f t="shared" si="12"/>
        <v>3.8571776469074681</v>
      </c>
      <c r="D235" s="30">
        <f t="shared" si="13"/>
        <v>-0.65605902899050705</v>
      </c>
      <c r="E235" s="30">
        <v>0.2</v>
      </c>
      <c r="F235" s="30">
        <f t="shared" si="14"/>
        <v>-0.13121180579810141</v>
      </c>
      <c r="G235" s="30">
        <v>0.1</v>
      </c>
      <c r="H235" s="30">
        <f t="shared" si="15"/>
        <v>-3.12118057981014E-2</v>
      </c>
      <c r="I235"/>
      <c r="J235" s="3"/>
    </row>
    <row r="236" spans="1:10" ht="15.75" customHeight="1" x14ac:dyDescent="0.25">
      <c r="A236" s="24"/>
      <c r="B236" s="30">
        <v>222</v>
      </c>
      <c r="C236" s="30">
        <f t="shared" si="12"/>
        <v>3.8746309394274117</v>
      </c>
      <c r="D236" s="30">
        <f t="shared" si="13"/>
        <v>-0.66913060635885824</v>
      </c>
      <c r="E236" s="30">
        <v>0.2</v>
      </c>
      <c r="F236" s="30">
        <f t="shared" si="14"/>
        <v>-0.13382612127177165</v>
      </c>
      <c r="G236" s="30">
        <v>0.1</v>
      </c>
      <c r="H236" s="30">
        <f t="shared" si="15"/>
        <v>-3.3826121271771648E-2</v>
      </c>
      <c r="I236"/>
      <c r="J236" s="3"/>
    </row>
    <row r="237" spans="1:10" ht="15.75" customHeight="1" x14ac:dyDescent="0.25">
      <c r="A237" s="24"/>
      <c r="B237" s="30">
        <v>223</v>
      </c>
      <c r="C237" s="30">
        <f t="shared" si="12"/>
        <v>3.8920842319473548</v>
      </c>
      <c r="D237" s="30">
        <f t="shared" si="13"/>
        <v>-0.68199836006249837</v>
      </c>
      <c r="E237" s="30">
        <v>0.2</v>
      </c>
      <c r="F237" s="30">
        <f t="shared" si="14"/>
        <v>-0.13639967201249967</v>
      </c>
      <c r="G237" s="30">
        <v>0.1</v>
      </c>
      <c r="H237" s="30">
        <f t="shared" si="15"/>
        <v>-3.6399672012499662E-2</v>
      </c>
      <c r="I237"/>
      <c r="J237" s="3"/>
    </row>
    <row r="238" spans="1:10" ht="15.75" customHeight="1" x14ac:dyDescent="0.25">
      <c r="A238" s="24"/>
      <c r="B238" s="30">
        <v>224</v>
      </c>
      <c r="C238" s="30">
        <f t="shared" si="12"/>
        <v>3.9095375244672983</v>
      </c>
      <c r="D238" s="30">
        <f t="shared" si="13"/>
        <v>-0.69465837045899737</v>
      </c>
      <c r="E238" s="30">
        <v>0.2</v>
      </c>
      <c r="F238" s="30">
        <f t="shared" si="14"/>
        <v>-0.13893167409179949</v>
      </c>
      <c r="G238" s="30">
        <v>0.1</v>
      </c>
      <c r="H238" s="30">
        <f t="shared" si="15"/>
        <v>-3.8931674091799484E-2</v>
      </c>
      <c r="I238"/>
      <c r="J238" s="3"/>
    </row>
    <row r="239" spans="1:10" ht="15.75" customHeight="1" x14ac:dyDescent="0.25">
      <c r="A239" s="31">
        <v>8.3333333333333329E-2</v>
      </c>
      <c r="B239" s="30">
        <v>225</v>
      </c>
      <c r="C239" s="30">
        <f t="shared" si="12"/>
        <v>3.9269908169872414</v>
      </c>
      <c r="D239" s="30">
        <f t="shared" si="13"/>
        <v>-0.70710678118654746</v>
      </c>
      <c r="E239" s="30">
        <v>0.2</v>
      </c>
      <c r="F239" s="30">
        <f t="shared" si="14"/>
        <v>-0.1414213562373095</v>
      </c>
      <c r="G239" s="30">
        <v>0.1</v>
      </c>
      <c r="H239" s="30">
        <f t="shared" si="15"/>
        <v>-4.1421356237309498E-2</v>
      </c>
      <c r="I239"/>
      <c r="J239" s="3"/>
    </row>
    <row r="240" spans="1:10" ht="15.75" customHeight="1" x14ac:dyDescent="0.25">
      <c r="A240" s="24"/>
      <c r="B240" s="30">
        <v>226</v>
      </c>
      <c r="C240" s="30">
        <f t="shared" si="12"/>
        <v>3.9444441095071849</v>
      </c>
      <c r="D240" s="30">
        <f t="shared" si="13"/>
        <v>-0.71933980033865119</v>
      </c>
      <c r="E240" s="30">
        <v>0.2</v>
      </c>
      <c r="F240" s="30">
        <f t="shared" si="14"/>
        <v>-0.14386796006773026</v>
      </c>
      <c r="G240" s="30">
        <v>0.1</v>
      </c>
      <c r="H240" s="30">
        <f t="shared" si="15"/>
        <v>-4.3867960067730249E-2</v>
      </c>
      <c r="I240"/>
      <c r="J240" s="3"/>
    </row>
    <row r="241" spans="1:10" ht="15.75" customHeight="1" x14ac:dyDescent="0.25">
      <c r="A241" s="24"/>
      <c r="B241" s="30">
        <v>227</v>
      </c>
      <c r="C241" s="30">
        <f t="shared" si="12"/>
        <v>3.961897402027128</v>
      </c>
      <c r="D241" s="30">
        <f t="shared" si="13"/>
        <v>-0.73135370161917046</v>
      </c>
      <c r="E241" s="30">
        <v>0.2</v>
      </c>
      <c r="F241" s="30">
        <f t="shared" si="14"/>
        <v>-0.14627074032383411</v>
      </c>
      <c r="G241" s="30">
        <v>0.1</v>
      </c>
      <c r="H241" s="30">
        <f t="shared" si="15"/>
        <v>-4.6270740323834103E-2</v>
      </c>
      <c r="I241"/>
      <c r="J241" s="3"/>
    </row>
    <row r="242" spans="1:10" ht="15.75" customHeight="1" x14ac:dyDescent="0.25">
      <c r="A242" s="24"/>
      <c r="B242" s="30">
        <v>228</v>
      </c>
      <c r="C242" s="30">
        <f t="shared" si="12"/>
        <v>3.9793506945470716</v>
      </c>
      <c r="D242" s="30">
        <f t="shared" si="13"/>
        <v>-0.74314482547739436</v>
      </c>
      <c r="E242" s="30">
        <v>0.2</v>
      </c>
      <c r="F242" s="30">
        <f t="shared" si="14"/>
        <v>-0.14862896509547888</v>
      </c>
      <c r="G242" s="30">
        <v>0.1</v>
      </c>
      <c r="H242" s="30">
        <f t="shared" si="15"/>
        <v>-4.8628965095478871E-2</v>
      </c>
      <c r="I242"/>
      <c r="J242" s="3"/>
    </row>
    <row r="243" spans="1:10" ht="15.75" customHeight="1" x14ac:dyDescent="0.25">
      <c r="A243" s="24"/>
      <c r="B243" s="30">
        <v>229</v>
      </c>
      <c r="C243" s="30">
        <f t="shared" si="12"/>
        <v>3.9968039870670147</v>
      </c>
      <c r="D243" s="30">
        <f t="shared" si="13"/>
        <v>-0.75470958022277201</v>
      </c>
      <c r="E243" s="30">
        <v>0.2</v>
      </c>
      <c r="F243" s="30">
        <f t="shared" si="14"/>
        <v>-0.15094191604455443</v>
      </c>
      <c r="G243" s="30">
        <v>0.1</v>
      </c>
      <c r="H243" s="30">
        <f t="shared" si="15"/>
        <v>-5.0941916044554419E-2</v>
      </c>
      <c r="I243"/>
      <c r="J243" s="3"/>
    </row>
    <row r="244" spans="1:10" ht="15.75" customHeight="1" x14ac:dyDescent="0.25">
      <c r="A244" s="24"/>
      <c r="B244" s="30">
        <v>230</v>
      </c>
      <c r="C244" s="30">
        <f t="shared" si="12"/>
        <v>4.0142572795869578</v>
      </c>
      <c r="D244" s="30">
        <f t="shared" si="13"/>
        <v>-0.7660444431189779</v>
      </c>
      <c r="E244" s="30">
        <v>0.2</v>
      </c>
      <c r="F244" s="30">
        <f t="shared" si="14"/>
        <v>-0.15320888862379559</v>
      </c>
      <c r="G244" s="30">
        <v>0.1</v>
      </c>
      <c r="H244" s="30">
        <f t="shared" si="15"/>
        <v>-5.320888862379558E-2</v>
      </c>
      <c r="I244"/>
      <c r="J244" s="3"/>
    </row>
    <row r="245" spans="1:10" ht="15.75" customHeight="1" x14ac:dyDescent="0.25">
      <c r="A245" s="24"/>
      <c r="B245" s="30">
        <v>231</v>
      </c>
      <c r="C245" s="30">
        <f t="shared" si="12"/>
        <v>4.0317105721069009</v>
      </c>
      <c r="D245" s="30">
        <f t="shared" si="13"/>
        <v>-0.77714596145697057</v>
      </c>
      <c r="E245" s="30">
        <v>0.2</v>
      </c>
      <c r="F245" s="30">
        <f t="shared" si="14"/>
        <v>-0.15542919229139412</v>
      </c>
      <c r="G245" s="30">
        <v>0.1</v>
      </c>
      <c r="H245" s="30">
        <f t="shared" si="15"/>
        <v>-5.5429192291394119E-2</v>
      </c>
      <c r="I245"/>
      <c r="J245" s="3"/>
    </row>
    <row r="246" spans="1:10" ht="15.75" customHeight="1" x14ac:dyDescent="0.25">
      <c r="A246" s="24"/>
      <c r="B246" s="30">
        <v>232</v>
      </c>
      <c r="C246" s="30">
        <f t="shared" si="12"/>
        <v>4.0491638646268449</v>
      </c>
      <c r="D246" s="30">
        <f t="shared" si="13"/>
        <v>-0.78801075360672213</v>
      </c>
      <c r="E246" s="30">
        <v>0.2</v>
      </c>
      <c r="F246" s="30">
        <f t="shared" si="14"/>
        <v>-0.15760215072134443</v>
      </c>
      <c r="G246" s="30">
        <v>0.1</v>
      </c>
      <c r="H246" s="30">
        <f t="shared" si="15"/>
        <v>-5.7602150721344419E-2</v>
      </c>
      <c r="I246"/>
      <c r="J246" s="3"/>
    </row>
    <row r="247" spans="1:10" ht="15.75" customHeight="1" x14ac:dyDescent="0.25">
      <c r="A247" s="24"/>
      <c r="B247" s="30">
        <v>233</v>
      </c>
      <c r="C247" s="30">
        <f t="shared" si="12"/>
        <v>4.066617157146788</v>
      </c>
      <c r="D247" s="30">
        <f t="shared" si="13"/>
        <v>-0.79863551004729283</v>
      </c>
      <c r="E247" s="30">
        <v>0.2</v>
      </c>
      <c r="F247" s="30">
        <f t="shared" si="14"/>
        <v>-0.15972710200945858</v>
      </c>
      <c r="G247" s="30">
        <v>0.1</v>
      </c>
      <c r="H247" s="30">
        <f t="shared" si="15"/>
        <v>-5.9727102009458577E-2</v>
      </c>
      <c r="I247"/>
      <c r="J247" s="3"/>
    </row>
    <row r="248" spans="1:10" ht="15.75" customHeight="1" x14ac:dyDescent="0.25">
      <c r="A248" s="24"/>
      <c r="B248" s="30">
        <v>234</v>
      </c>
      <c r="C248" s="30">
        <f t="shared" si="12"/>
        <v>4.0840704496667311</v>
      </c>
      <c r="D248" s="30">
        <f t="shared" si="13"/>
        <v>-0.80901699437494734</v>
      </c>
      <c r="E248" s="30">
        <v>0.2</v>
      </c>
      <c r="F248" s="30">
        <f t="shared" si="14"/>
        <v>-0.16180339887498948</v>
      </c>
      <c r="G248" s="30">
        <v>0.1</v>
      </c>
      <c r="H248" s="30">
        <f t="shared" si="15"/>
        <v>-6.1803398874989479E-2</v>
      </c>
      <c r="I248"/>
      <c r="J248" s="3"/>
    </row>
    <row r="249" spans="1:10" ht="15.75" customHeight="1" x14ac:dyDescent="0.25">
      <c r="A249" s="24"/>
      <c r="B249" s="30">
        <v>235</v>
      </c>
      <c r="C249" s="30">
        <f t="shared" si="12"/>
        <v>4.1015237421866741</v>
      </c>
      <c r="D249" s="30">
        <f t="shared" si="13"/>
        <v>-0.81915204428899158</v>
      </c>
      <c r="E249" s="30">
        <v>0.2</v>
      </c>
      <c r="F249" s="30">
        <f t="shared" si="14"/>
        <v>-0.16383040885779832</v>
      </c>
      <c r="G249" s="30">
        <v>0.1</v>
      </c>
      <c r="H249" s="30">
        <f t="shared" si="15"/>
        <v>-6.383040885779831E-2</v>
      </c>
      <c r="I249"/>
      <c r="J249" s="3"/>
    </row>
    <row r="250" spans="1:10" ht="15.75" customHeight="1" x14ac:dyDescent="0.25">
      <c r="A250" s="24"/>
      <c r="B250" s="30">
        <v>236</v>
      </c>
      <c r="C250" s="30">
        <f t="shared" si="12"/>
        <v>4.1189770347066181</v>
      </c>
      <c r="D250" s="30">
        <f t="shared" si="13"/>
        <v>-0.82903757255504185</v>
      </c>
      <c r="E250" s="30">
        <v>0.2</v>
      </c>
      <c r="F250" s="30">
        <f t="shared" si="14"/>
        <v>-0.16580751451100839</v>
      </c>
      <c r="G250" s="30">
        <v>0.1</v>
      </c>
      <c r="H250" s="30">
        <f t="shared" si="15"/>
        <v>-6.5807514511008386E-2</v>
      </c>
      <c r="I250"/>
      <c r="J250" s="3"/>
    </row>
    <row r="251" spans="1:10" ht="15.75" customHeight="1" x14ac:dyDescent="0.25">
      <c r="A251" s="24"/>
      <c r="B251" s="30">
        <v>237</v>
      </c>
      <c r="C251" s="30">
        <f t="shared" si="12"/>
        <v>4.1364303272265612</v>
      </c>
      <c r="D251" s="30">
        <f t="shared" si="13"/>
        <v>-0.83867056794542405</v>
      </c>
      <c r="E251" s="30">
        <v>0.2</v>
      </c>
      <c r="F251" s="30">
        <f t="shared" si="14"/>
        <v>-0.16773411358908483</v>
      </c>
      <c r="G251" s="30">
        <v>0.1</v>
      </c>
      <c r="H251" s="30">
        <f t="shared" si="15"/>
        <v>-6.7734113589084821E-2</v>
      </c>
      <c r="I251"/>
      <c r="J251" s="3"/>
    </row>
    <row r="252" spans="1:10" ht="15.75" customHeight="1" x14ac:dyDescent="0.25">
      <c r="A252" s="24"/>
      <c r="B252" s="30">
        <v>238</v>
      </c>
      <c r="C252" s="30">
        <f t="shared" si="12"/>
        <v>4.1538836197465043</v>
      </c>
      <c r="D252" s="30">
        <f t="shared" si="13"/>
        <v>-0.84804809615642596</v>
      </c>
      <c r="E252" s="30">
        <v>0.2</v>
      </c>
      <c r="F252" s="30">
        <f t="shared" si="14"/>
        <v>-0.1696096192312852</v>
      </c>
      <c r="G252" s="30">
        <v>0.1</v>
      </c>
      <c r="H252" s="30">
        <f t="shared" si="15"/>
        <v>-6.9609619231285197E-2</v>
      </c>
      <c r="I252"/>
      <c r="J252" s="3"/>
    </row>
    <row r="253" spans="1:10" ht="15.75" customHeight="1" x14ac:dyDescent="0.25">
      <c r="A253" s="24"/>
      <c r="B253" s="30">
        <v>239</v>
      </c>
      <c r="C253" s="30">
        <f t="shared" si="12"/>
        <v>4.1713369122664474</v>
      </c>
      <c r="D253" s="30">
        <f t="shared" si="13"/>
        <v>-0.85716730070211211</v>
      </c>
      <c r="E253" s="30">
        <v>0.2</v>
      </c>
      <c r="F253" s="30">
        <f t="shared" si="14"/>
        <v>-0.17143346014042243</v>
      </c>
      <c r="G253" s="30">
        <v>0.1</v>
      </c>
      <c r="H253" s="30">
        <f t="shared" si="15"/>
        <v>-7.1433460140422428E-2</v>
      </c>
      <c r="I253"/>
      <c r="J253" s="3"/>
    </row>
    <row r="254" spans="1:10" ht="15.75" customHeight="1" x14ac:dyDescent="0.25">
      <c r="A254" s="31">
        <v>0.125</v>
      </c>
      <c r="B254" s="30">
        <v>240</v>
      </c>
      <c r="C254" s="30">
        <f t="shared" si="12"/>
        <v>4.1887902047863905</v>
      </c>
      <c r="D254" s="30">
        <f t="shared" si="13"/>
        <v>-0.86602540378443837</v>
      </c>
      <c r="E254" s="30">
        <v>0.2</v>
      </c>
      <c r="F254" s="30">
        <f t="shared" si="14"/>
        <v>-0.17320508075688767</v>
      </c>
      <c r="G254" s="30">
        <v>0.1</v>
      </c>
      <c r="H254" s="30">
        <f t="shared" si="15"/>
        <v>-7.3205080756887669E-2</v>
      </c>
      <c r="I254"/>
      <c r="J254" s="3"/>
    </row>
    <row r="255" spans="1:10" ht="15.75" customHeight="1" x14ac:dyDescent="0.25">
      <c r="A255" s="24"/>
      <c r="B255" s="30">
        <v>241</v>
      </c>
      <c r="C255" s="30">
        <f t="shared" si="12"/>
        <v>4.2062434973063345</v>
      </c>
      <c r="D255" s="30">
        <f t="shared" si="13"/>
        <v>-0.87461970713939596</v>
      </c>
      <c r="E255" s="30">
        <v>0.2</v>
      </c>
      <c r="F255" s="30">
        <f t="shared" si="14"/>
        <v>-0.1749239414278792</v>
      </c>
      <c r="G255" s="30">
        <v>0.1</v>
      </c>
      <c r="H255" s="30">
        <f t="shared" si="15"/>
        <v>-7.4923941427879198E-2</v>
      </c>
      <c r="I255"/>
      <c r="J255" s="3"/>
    </row>
    <row r="256" spans="1:10" ht="15.75" customHeight="1" x14ac:dyDescent="0.25">
      <c r="A256" s="24"/>
      <c r="B256" s="30">
        <v>242</v>
      </c>
      <c r="C256" s="30">
        <f t="shared" si="12"/>
        <v>4.2236967898262776</v>
      </c>
      <c r="D256" s="30">
        <f t="shared" si="13"/>
        <v>-0.88294759285892699</v>
      </c>
      <c r="E256" s="30">
        <v>0.2</v>
      </c>
      <c r="F256" s="30">
        <f t="shared" si="14"/>
        <v>-0.1765895185717854</v>
      </c>
      <c r="G256" s="30">
        <v>0.1</v>
      </c>
      <c r="H256" s="30">
        <f t="shared" si="15"/>
        <v>-7.6589518571785392E-2</v>
      </c>
      <c r="I256"/>
      <c r="J256" s="3"/>
    </row>
    <row r="257" spans="1:10" ht="15.75" customHeight="1" x14ac:dyDescent="0.25">
      <c r="A257" s="24"/>
      <c r="B257" s="30">
        <v>243</v>
      </c>
      <c r="C257" s="30">
        <f t="shared" si="12"/>
        <v>4.2411500823462207</v>
      </c>
      <c r="D257" s="30">
        <f t="shared" si="13"/>
        <v>-0.89100652418836779</v>
      </c>
      <c r="E257" s="30">
        <v>0.2</v>
      </c>
      <c r="F257" s="30">
        <f t="shared" si="14"/>
        <v>-0.17820130483767357</v>
      </c>
      <c r="G257" s="30">
        <v>0.1</v>
      </c>
      <c r="H257" s="30">
        <f t="shared" si="15"/>
        <v>-7.8201304837673569E-2</v>
      </c>
      <c r="I257"/>
      <c r="J257" s="3"/>
    </row>
    <row r="258" spans="1:10" ht="15.75" customHeight="1" x14ac:dyDescent="0.25">
      <c r="A258" s="24"/>
      <c r="B258" s="30">
        <v>244</v>
      </c>
      <c r="C258" s="30">
        <f t="shared" si="12"/>
        <v>4.2586033748661638</v>
      </c>
      <c r="D258" s="30">
        <f t="shared" si="13"/>
        <v>-0.89879404629916682</v>
      </c>
      <c r="E258" s="30">
        <v>0.2</v>
      </c>
      <c r="F258" s="30">
        <f t="shared" si="14"/>
        <v>-0.17975880925983337</v>
      </c>
      <c r="G258" s="30">
        <v>0.1</v>
      </c>
      <c r="H258" s="30">
        <f t="shared" si="15"/>
        <v>-7.9758809259833363E-2</v>
      </c>
      <c r="I258"/>
      <c r="J258" s="3"/>
    </row>
    <row r="259" spans="1:10" ht="15.75" customHeight="1" x14ac:dyDescent="0.25">
      <c r="A259" s="24"/>
      <c r="B259" s="30">
        <v>245</v>
      </c>
      <c r="C259" s="30">
        <f t="shared" si="12"/>
        <v>4.2760566673861078</v>
      </c>
      <c r="D259" s="30">
        <f t="shared" si="13"/>
        <v>-0.90630778703665005</v>
      </c>
      <c r="E259" s="30">
        <v>0.2</v>
      </c>
      <c r="F259" s="30">
        <f t="shared" si="14"/>
        <v>-0.18126155740733002</v>
      </c>
      <c r="G259" s="30">
        <v>0.1</v>
      </c>
      <c r="H259" s="30">
        <f t="shared" si="15"/>
        <v>-8.1261557407330015E-2</v>
      </c>
      <c r="I259"/>
      <c r="J259" s="3"/>
    </row>
    <row r="260" spans="1:10" ht="15.75" customHeight="1" x14ac:dyDescent="0.25">
      <c r="A260" s="24"/>
      <c r="B260" s="30">
        <v>246</v>
      </c>
      <c r="C260" s="30">
        <f t="shared" si="12"/>
        <v>4.2935099599060509</v>
      </c>
      <c r="D260" s="30">
        <f t="shared" si="13"/>
        <v>-0.91354545764260098</v>
      </c>
      <c r="E260" s="30">
        <v>0.2</v>
      </c>
      <c r="F260" s="30">
        <f t="shared" si="14"/>
        <v>-0.18270909152852022</v>
      </c>
      <c r="G260" s="30">
        <v>0.1</v>
      </c>
      <c r="H260" s="30">
        <f t="shared" si="15"/>
        <v>-8.2709091528520212E-2</v>
      </c>
      <c r="I260"/>
      <c r="J260" s="3"/>
    </row>
    <row r="261" spans="1:10" ht="15.75" customHeight="1" x14ac:dyDescent="0.25">
      <c r="A261" s="24"/>
      <c r="B261" s="30">
        <v>247</v>
      </c>
      <c r="C261" s="30">
        <f t="shared" si="12"/>
        <v>4.310963252425994</v>
      </c>
      <c r="D261" s="30">
        <f t="shared" si="13"/>
        <v>-0.92050485345244026</v>
      </c>
      <c r="E261" s="30">
        <v>0.2</v>
      </c>
      <c r="F261" s="30">
        <f t="shared" si="14"/>
        <v>-0.18410097069048806</v>
      </c>
      <c r="G261" s="30">
        <v>0.1</v>
      </c>
      <c r="H261" s="30">
        <f t="shared" si="15"/>
        <v>-8.4100970690488053E-2</v>
      </c>
      <c r="I261"/>
      <c r="J261" s="3"/>
    </row>
    <row r="262" spans="1:10" ht="15.75" customHeight="1" x14ac:dyDescent="0.25">
      <c r="A262" s="24"/>
      <c r="B262" s="30">
        <v>248</v>
      </c>
      <c r="C262" s="30">
        <f t="shared" si="12"/>
        <v>4.3284165449459371</v>
      </c>
      <c r="D262" s="30">
        <f t="shared" si="13"/>
        <v>-0.92718385456678731</v>
      </c>
      <c r="E262" s="30">
        <v>0.2</v>
      </c>
      <c r="F262" s="30">
        <f t="shared" si="14"/>
        <v>-0.18543677091335747</v>
      </c>
      <c r="G262" s="30">
        <v>0.1</v>
      </c>
      <c r="H262" s="30">
        <f t="shared" si="15"/>
        <v>-8.5436770913357468E-2</v>
      </c>
      <c r="I262"/>
      <c r="J262" s="3"/>
    </row>
    <row r="263" spans="1:10" ht="15.75" customHeight="1" x14ac:dyDescent="0.25">
      <c r="A263" s="24"/>
      <c r="B263" s="30">
        <v>249</v>
      </c>
      <c r="C263" s="30">
        <f t="shared" si="12"/>
        <v>4.3458698374658802</v>
      </c>
      <c r="D263" s="30">
        <f t="shared" si="13"/>
        <v>-0.93358042649720163</v>
      </c>
      <c r="E263" s="30">
        <v>0.2</v>
      </c>
      <c r="F263" s="30">
        <f t="shared" si="14"/>
        <v>-0.18671608529944034</v>
      </c>
      <c r="G263" s="30">
        <v>0.1</v>
      </c>
      <c r="H263" s="30">
        <f t="shared" si="15"/>
        <v>-8.6716085299440332E-2</v>
      </c>
      <c r="I263"/>
      <c r="J263" s="3"/>
    </row>
    <row r="264" spans="1:10" ht="15.75" customHeight="1" x14ac:dyDescent="0.25">
      <c r="A264" s="24"/>
      <c r="B264" s="30">
        <v>250</v>
      </c>
      <c r="C264" s="30">
        <f t="shared" si="12"/>
        <v>4.3633231299858242</v>
      </c>
      <c r="D264" s="30">
        <f t="shared" si="13"/>
        <v>-0.93969262078590843</v>
      </c>
      <c r="E264" s="30">
        <v>0.2</v>
      </c>
      <c r="F264" s="30">
        <f t="shared" si="14"/>
        <v>-0.18793852415718171</v>
      </c>
      <c r="G264" s="30">
        <v>0.1</v>
      </c>
      <c r="H264" s="30">
        <f t="shared" si="15"/>
        <v>-8.7938524157181702E-2</v>
      </c>
      <c r="I264"/>
      <c r="J264" s="3"/>
    </row>
    <row r="265" spans="1:10" ht="15.75" customHeight="1" x14ac:dyDescent="0.25">
      <c r="A265" s="24"/>
      <c r="B265" s="30">
        <v>251</v>
      </c>
      <c r="C265" s="30">
        <f t="shared" si="12"/>
        <v>4.3807764225057673</v>
      </c>
      <c r="D265" s="30">
        <f t="shared" si="13"/>
        <v>-0.94551857559931685</v>
      </c>
      <c r="E265" s="30">
        <v>0.2</v>
      </c>
      <c r="F265" s="30">
        <f t="shared" si="14"/>
        <v>-0.18910371511986337</v>
      </c>
      <c r="G265" s="30">
        <v>0.1</v>
      </c>
      <c r="H265" s="30">
        <f t="shared" si="15"/>
        <v>-8.9103715119863369E-2</v>
      </c>
      <c r="I265"/>
      <c r="J265" s="3"/>
    </row>
    <row r="266" spans="1:10" ht="15.75" customHeight="1" x14ac:dyDescent="0.25">
      <c r="A266" s="24"/>
      <c r="B266" s="30">
        <v>252</v>
      </c>
      <c r="C266" s="30">
        <f t="shared" si="12"/>
        <v>4.3982297150257104</v>
      </c>
      <c r="D266" s="30">
        <f t="shared" si="13"/>
        <v>-0.95105651629515353</v>
      </c>
      <c r="E266" s="30">
        <v>0.2</v>
      </c>
      <c r="F266" s="30">
        <f t="shared" si="14"/>
        <v>-0.19021130325903071</v>
      </c>
      <c r="G266" s="30">
        <v>0.1</v>
      </c>
      <c r="H266" s="30">
        <f t="shared" si="15"/>
        <v>-9.0211303259030706E-2</v>
      </c>
      <c r="I266"/>
      <c r="J266" s="3"/>
    </row>
    <row r="267" spans="1:10" ht="15.75" customHeight="1" x14ac:dyDescent="0.25">
      <c r="A267" s="24"/>
      <c r="B267" s="30">
        <v>253</v>
      </c>
      <c r="C267" s="30">
        <f t="shared" si="12"/>
        <v>4.4156830075456535</v>
      </c>
      <c r="D267" s="30">
        <f t="shared" si="13"/>
        <v>-0.95630475596303532</v>
      </c>
      <c r="E267" s="30">
        <v>0.2</v>
      </c>
      <c r="F267" s="30">
        <f t="shared" si="14"/>
        <v>-0.19126095119260708</v>
      </c>
      <c r="G267" s="30">
        <v>0.1</v>
      </c>
      <c r="H267" s="30">
        <f t="shared" si="15"/>
        <v>-9.1260951192607076E-2</v>
      </c>
      <c r="I267"/>
      <c r="J267" s="3"/>
    </row>
    <row r="268" spans="1:10" ht="15.75" customHeight="1" x14ac:dyDescent="0.25">
      <c r="A268" s="24"/>
      <c r="B268" s="30">
        <v>254</v>
      </c>
      <c r="C268" s="30">
        <f t="shared" si="12"/>
        <v>4.4331363000655974</v>
      </c>
      <c r="D268" s="30">
        <f t="shared" si="13"/>
        <v>-0.96126169593831901</v>
      </c>
      <c r="E268" s="30">
        <v>0.2</v>
      </c>
      <c r="F268" s="30">
        <f t="shared" si="14"/>
        <v>-0.19225233918766382</v>
      </c>
      <c r="G268" s="30">
        <v>0.1</v>
      </c>
      <c r="H268" s="30">
        <f t="shared" si="15"/>
        <v>-9.2252339187663818E-2</v>
      </c>
      <c r="I268"/>
      <c r="J268" s="3"/>
    </row>
    <row r="269" spans="1:10" ht="15.75" customHeight="1" x14ac:dyDescent="0.25">
      <c r="A269" s="31">
        <v>0.16666666666666666</v>
      </c>
      <c r="B269" s="30">
        <v>255</v>
      </c>
      <c r="C269" s="30">
        <f t="shared" si="12"/>
        <v>4.4505895925855405</v>
      </c>
      <c r="D269" s="30">
        <f t="shared" si="13"/>
        <v>-0.96592582628906831</v>
      </c>
      <c r="E269" s="30">
        <v>0.2</v>
      </c>
      <c r="F269" s="30">
        <f t="shared" si="14"/>
        <v>-0.19318516525781368</v>
      </c>
      <c r="G269" s="30">
        <v>0.1</v>
      </c>
      <c r="H269" s="30">
        <f t="shared" si="15"/>
        <v>-9.3185165257813674E-2</v>
      </c>
      <c r="I269"/>
      <c r="J269" s="3"/>
    </row>
    <row r="270" spans="1:10" ht="15.75" customHeight="1" x14ac:dyDescent="0.25">
      <c r="A270" s="24"/>
      <c r="B270" s="30">
        <v>256</v>
      </c>
      <c r="C270" s="30">
        <f t="shared" ref="C270:C333" si="16">RADIANS(B270)</f>
        <v>4.4680428851054836</v>
      </c>
      <c r="D270" s="30">
        <f t="shared" ref="D270:D333" si="17">SIN(C270)</f>
        <v>-0.97029572627599647</v>
      </c>
      <c r="E270" s="30">
        <v>0.2</v>
      </c>
      <c r="F270" s="30">
        <f t="shared" ref="F270:F333" si="18">D270*E270</f>
        <v>-0.19405914525519929</v>
      </c>
      <c r="G270" s="30">
        <v>0.1</v>
      </c>
      <c r="H270" s="30">
        <f t="shared" ref="H270:H333" si="19">F270+G270</f>
        <v>-9.4059145255199289E-2</v>
      </c>
      <c r="I270"/>
      <c r="J270" s="3"/>
    </row>
    <row r="271" spans="1:10" ht="15.75" customHeight="1" x14ac:dyDescent="0.25">
      <c r="A271" s="24"/>
      <c r="B271" s="30">
        <v>257</v>
      </c>
      <c r="C271" s="30">
        <f t="shared" si="16"/>
        <v>4.4854961776254267</v>
      </c>
      <c r="D271" s="30">
        <f t="shared" si="17"/>
        <v>-0.97437006478523513</v>
      </c>
      <c r="E271" s="30">
        <v>0.2</v>
      </c>
      <c r="F271" s="30">
        <f t="shared" si="18"/>
        <v>-0.19487401295704704</v>
      </c>
      <c r="G271" s="30">
        <v>0.1</v>
      </c>
      <c r="H271" s="30">
        <f t="shared" si="19"/>
        <v>-9.4874012957047033E-2</v>
      </c>
      <c r="I271"/>
      <c r="J271" s="3"/>
    </row>
    <row r="272" spans="1:10" ht="15.75" customHeight="1" x14ac:dyDescent="0.25">
      <c r="A272" s="24"/>
      <c r="B272" s="30">
        <v>258</v>
      </c>
      <c r="C272" s="30">
        <f t="shared" si="16"/>
        <v>4.5029494701453698</v>
      </c>
      <c r="D272" s="30">
        <f t="shared" si="17"/>
        <v>-0.97814760073380558</v>
      </c>
      <c r="E272" s="30">
        <v>0.2</v>
      </c>
      <c r="F272" s="30">
        <f t="shared" si="18"/>
        <v>-0.19562952014676113</v>
      </c>
      <c r="G272" s="30">
        <v>0.1</v>
      </c>
      <c r="H272" s="30">
        <f t="shared" si="19"/>
        <v>-9.5629520146761127E-2</v>
      </c>
      <c r="I272"/>
      <c r="J272" s="3"/>
    </row>
    <row r="273" spans="1:10" ht="15.75" customHeight="1" x14ac:dyDescent="0.25">
      <c r="A273" s="24"/>
      <c r="B273" s="30">
        <v>259</v>
      </c>
      <c r="C273" s="30">
        <f t="shared" si="16"/>
        <v>4.5204027626653138</v>
      </c>
      <c r="D273" s="30">
        <f t="shared" si="17"/>
        <v>-0.98162718344766398</v>
      </c>
      <c r="E273" s="30">
        <v>0.2</v>
      </c>
      <c r="F273" s="30">
        <f t="shared" si="18"/>
        <v>-0.19632543668953281</v>
      </c>
      <c r="G273" s="30">
        <v>0.1</v>
      </c>
      <c r="H273" s="30">
        <f t="shared" si="19"/>
        <v>-9.6325436689532806E-2</v>
      </c>
      <c r="I273"/>
      <c r="J273" s="3"/>
    </row>
    <row r="274" spans="1:10" ht="15.75" customHeight="1" x14ac:dyDescent="0.25">
      <c r="A274" s="24"/>
      <c r="B274" s="30">
        <v>260</v>
      </c>
      <c r="C274" s="30">
        <f t="shared" si="16"/>
        <v>4.5378560551852569</v>
      </c>
      <c r="D274" s="30">
        <f t="shared" si="17"/>
        <v>-0.98480775301220802</v>
      </c>
      <c r="E274" s="30">
        <v>0.2</v>
      </c>
      <c r="F274" s="30">
        <f t="shared" si="18"/>
        <v>-0.19696155060244161</v>
      </c>
      <c r="G274" s="30">
        <v>0.1</v>
      </c>
      <c r="H274" s="30">
        <f t="shared" si="19"/>
        <v>-9.6961550602441604E-2</v>
      </c>
      <c r="I274"/>
      <c r="J274" s="3"/>
    </row>
    <row r="275" spans="1:10" ht="15.75" customHeight="1" x14ac:dyDescent="0.25">
      <c r="A275" s="24"/>
      <c r="B275" s="30">
        <v>261</v>
      </c>
      <c r="C275" s="30">
        <f t="shared" si="16"/>
        <v>4.5553093477052</v>
      </c>
      <c r="D275" s="30">
        <f t="shared" si="17"/>
        <v>-0.98768834059513766</v>
      </c>
      <c r="E275" s="30">
        <v>0.2</v>
      </c>
      <c r="F275" s="30">
        <f t="shared" si="18"/>
        <v>-0.19753766811902754</v>
      </c>
      <c r="G275" s="30">
        <v>0.1</v>
      </c>
      <c r="H275" s="30">
        <f t="shared" si="19"/>
        <v>-9.7537668119027532E-2</v>
      </c>
      <c r="I275"/>
      <c r="J275" s="3"/>
    </row>
    <row r="276" spans="1:10" ht="15.75" customHeight="1" x14ac:dyDescent="0.25">
      <c r="A276" s="24"/>
      <c r="B276" s="30">
        <v>262</v>
      </c>
      <c r="C276" s="30">
        <f t="shared" si="16"/>
        <v>4.5727626402251431</v>
      </c>
      <c r="D276" s="30">
        <f t="shared" si="17"/>
        <v>-0.99026806874157025</v>
      </c>
      <c r="E276" s="30">
        <v>0.2</v>
      </c>
      <c r="F276" s="30">
        <f t="shared" si="18"/>
        <v>-0.19805361374831407</v>
      </c>
      <c r="G276" s="30">
        <v>0.1</v>
      </c>
      <c r="H276" s="30">
        <f t="shared" si="19"/>
        <v>-9.8053613748314061E-2</v>
      </c>
      <c r="I276"/>
      <c r="J276" s="3"/>
    </row>
    <row r="277" spans="1:10" ht="15.75" customHeight="1" x14ac:dyDescent="0.25">
      <c r="A277" s="24"/>
      <c r="B277" s="30">
        <v>263</v>
      </c>
      <c r="C277" s="30">
        <f t="shared" si="16"/>
        <v>4.5902159327450871</v>
      </c>
      <c r="D277" s="30">
        <f t="shared" si="17"/>
        <v>-0.99254615164132209</v>
      </c>
      <c r="E277" s="30">
        <v>0.2</v>
      </c>
      <c r="F277" s="30">
        <f t="shared" si="18"/>
        <v>-0.19850923032826442</v>
      </c>
      <c r="G277" s="30">
        <v>0.1</v>
      </c>
      <c r="H277" s="30">
        <f t="shared" si="19"/>
        <v>-9.8509230328264419E-2</v>
      </c>
      <c r="I277"/>
      <c r="J277" s="3"/>
    </row>
    <row r="278" spans="1:10" ht="15.75" customHeight="1" x14ac:dyDescent="0.25">
      <c r="A278" s="24"/>
      <c r="B278" s="30">
        <v>264</v>
      </c>
      <c r="C278" s="30">
        <f t="shared" si="16"/>
        <v>4.6076692252650302</v>
      </c>
      <c r="D278" s="30">
        <f t="shared" si="17"/>
        <v>-0.9945218953682734</v>
      </c>
      <c r="E278" s="30">
        <v>0.2</v>
      </c>
      <c r="F278" s="30">
        <f t="shared" si="18"/>
        <v>-0.19890437907365469</v>
      </c>
      <c r="G278" s="30">
        <v>0.1</v>
      </c>
      <c r="H278" s="30">
        <f t="shared" si="19"/>
        <v>-9.890437907365468E-2</v>
      </c>
      <c r="I278"/>
      <c r="J278" s="3"/>
    </row>
    <row r="279" spans="1:10" ht="15.75" customHeight="1" x14ac:dyDescent="0.25">
      <c r="A279" s="24"/>
      <c r="B279" s="30">
        <v>265</v>
      </c>
      <c r="C279" s="30">
        <f t="shared" si="16"/>
        <v>4.6251225177849733</v>
      </c>
      <c r="D279" s="30">
        <f t="shared" si="17"/>
        <v>-0.99619469809174555</v>
      </c>
      <c r="E279" s="30">
        <v>0.2</v>
      </c>
      <c r="F279" s="30">
        <f t="shared" si="18"/>
        <v>-0.19923893961834913</v>
      </c>
      <c r="G279" s="30">
        <v>0.1</v>
      </c>
      <c r="H279" s="30">
        <f t="shared" si="19"/>
        <v>-9.923893961834912E-2</v>
      </c>
      <c r="I279"/>
      <c r="J279" s="3"/>
    </row>
    <row r="280" spans="1:10" ht="15.75" customHeight="1" x14ac:dyDescent="0.25">
      <c r="A280" s="24"/>
      <c r="B280" s="30">
        <v>266</v>
      </c>
      <c r="C280" s="30">
        <f t="shared" si="16"/>
        <v>4.6425758103049164</v>
      </c>
      <c r="D280" s="30">
        <f t="shared" si="17"/>
        <v>-0.9975640502598242</v>
      </c>
      <c r="E280" s="30">
        <v>0.2</v>
      </c>
      <c r="F280" s="30">
        <f t="shared" si="18"/>
        <v>-0.19951281005196486</v>
      </c>
      <c r="G280" s="30">
        <v>0.1</v>
      </c>
      <c r="H280" s="30">
        <f t="shared" si="19"/>
        <v>-9.9512810051964856E-2</v>
      </c>
      <c r="I280"/>
      <c r="J280" s="3"/>
    </row>
    <row r="281" spans="1:10" ht="15.75" customHeight="1" x14ac:dyDescent="0.25">
      <c r="A281" s="24"/>
      <c r="B281" s="30">
        <v>267</v>
      </c>
      <c r="C281" s="30">
        <f t="shared" si="16"/>
        <v>4.6600291028248595</v>
      </c>
      <c r="D281" s="30">
        <f t="shared" si="17"/>
        <v>-0.99862953475457383</v>
      </c>
      <c r="E281" s="30">
        <v>0.2</v>
      </c>
      <c r="F281" s="30">
        <f t="shared" si="18"/>
        <v>-0.19972590695091477</v>
      </c>
      <c r="G281" s="30">
        <v>0.1</v>
      </c>
      <c r="H281" s="30">
        <f t="shared" si="19"/>
        <v>-9.9725906950914767E-2</v>
      </c>
      <c r="I281"/>
      <c r="J281" s="3"/>
    </row>
    <row r="282" spans="1:10" ht="15.75" customHeight="1" x14ac:dyDescent="0.25">
      <c r="A282" s="24"/>
      <c r="B282" s="30">
        <v>268</v>
      </c>
      <c r="C282" s="30">
        <f t="shared" si="16"/>
        <v>4.6774823953448035</v>
      </c>
      <c r="D282" s="30">
        <f t="shared" si="17"/>
        <v>-0.99939082701909576</v>
      </c>
      <c r="E282" s="30">
        <v>0.2</v>
      </c>
      <c r="F282" s="30">
        <f t="shared" si="18"/>
        <v>-0.19987816540381917</v>
      </c>
      <c r="G282" s="30">
        <v>0.1</v>
      </c>
      <c r="H282" s="30">
        <f t="shared" si="19"/>
        <v>-9.9878165403819164E-2</v>
      </c>
      <c r="I282"/>
      <c r="J282" s="3"/>
    </row>
    <row r="283" spans="1:10" ht="15.75" customHeight="1" x14ac:dyDescent="0.25">
      <c r="A283" s="24"/>
      <c r="B283" s="30">
        <v>269</v>
      </c>
      <c r="C283" s="30">
        <f t="shared" si="16"/>
        <v>4.6949356878647466</v>
      </c>
      <c r="D283" s="30">
        <f t="shared" si="17"/>
        <v>-0.99984769515639127</v>
      </c>
      <c r="E283" s="30">
        <v>0.2</v>
      </c>
      <c r="F283" s="30">
        <f t="shared" si="18"/>
        <v>-0.19996953903127826</v>
      </c>
      <c r="G283" s="30">
        <v>0.1</v>
      </c>
      <c r="H283" s="30">
        <f t="shared" si="19"/>
        <v>-9.9969539031278254E-2</v>
      </c>
      <c r="I283"/>
      <c r="J283" s="3"/>
    </row>
    <row r="284" spans="1:10" ht="15.75" customHeight="1" x14ac:dyDescent="0.25">
      <c r="A284" s="31">
        <v>0.20833333333333334</v>
      </c>
      <c r="B284" s="30">
        <v>270</v>
      </c>
      <c r="C284" s="30">
        <f t="shared" si="16"/>
        <v>4.7123889803846897</v>
      </c>
      <c r="D284" s="30">
        <f t="shared" si="17"/>
        <v>-1</v>
      </c>
      <c r="E284" s="30">
        <v>0.2</v>
      </c>
      <c r="F284" s="30">
        <f t="shared" si="18"/>
        <v>-0.2</v>
      </c>
      <c r="G284" s="30">
        <v>0.1</v>
      </c>
      <c r="H284" s="30">
        <f t="shared" si="19"/>
        <v>-0.1</v>
      </c>
      <c r="I284"/>
      <c r="J284" s="3"/>
    </row>
    <row r="285" spans="1:10" ht="15.75" customHeight="1" x14ac:dyDescent="0.25">
      <c r="A285" s="24"/>
      <c r="B285" s="30">
        <v>271</v>
      </c>
      <c r="C285" s="30">
        <f t="shared" si="16"/>
        <v>4.7298422729046328</v>
      </c>
      <c r="D285" s="30">
        <f t="shared" si="17"/>
        <v>-0.99984769515639127</v>
      </c>
      <c r="E285" s="30">
        <v>0.2</v>
      </c>
      <c r="F285" s="30">
        <f t="shared" si="18"/>
        <v>-0.19996953903127826</v>
      </c>
      <c r="G285" s="30">
        <v>0.1</v>
      </c>
      <c r="H285" s="30">
        <f t="shared" si="19"/>
        <v>-9.9969539031278254E-2</v>
      </c>
      <c r="I285"/>
      <c r="J285" s="3"/>
    </row>
    <row r="286" spans="1:10" ht="15.75" customHeight="1" x14ac:dyDescent="0.25">
      <c r="A286" s="24"/>
      <c r="B286" s="30">
        <v>272</v>
      </c>
      <c r="C286" s="30">
        <f t="shared" si="16"/>
        <v>4.7472955654245768</v>
      </c>
      <c r="D286" s="30">
        <f t="shared" si="17"/>
        <v>-0.99939082701909576</v>
      </c>
      <c r="E286" s="30">
        <v>0.2</v>
      </c>
      <c r="F286" s="30">
        <f t="shared" si="18"/>
        <v>-0.19987816540381917</v>
      </c>
      <c r="G286" s="30">
        <v>0.1</v>
      </c>
      <c r="H286" s="30">
        <f t="shared" si="19"/>
        <v>-9.9878165403819164E-2</v>
      </c>
      <c r="I286"/>
      <c r="J286" s="3"/>
    </row>
    <row r="287" spans="1:10" ht="15.75" customHeight="1" x14ac:dyDescent="0.25">
      <c r="A287" s="24"/>
      <c r="B287" s="30">
        <v>273</v>
      </c>
      <c r="C287" s="30">
        <f t="shared" si="16"/>
        <v>4.7647488579445199</v>
      </c>
      <c r="D287" s="30">
        <f t="shared" si="17"/>
        <v>-0.99862953475457383</v>
      </c>
      <c r="E287" s="30">
        <v>0.2</v>
      </c>
      <c r="F287" s="30">
        <f t="shared" si="18"/>
        <v>-0.19972590695091477</v>
      </c>
      <c r="G287" s="30">
        <v>0.1</v>
      </c>
      <c r="H287" s="30">
        <f t="shared" si="19"/>
        <v>-9.9725906950914767E-2</v>
      </c>
      <c r="I287"/>
      <c r="J287" s="3"/>
    </row>
    <row r="288" spans="1:10" ht="15.75" customHeight="1" x14ac:dyDescent="0.25">
      <c r="A288" s="24"/>
      <c r="B288" s="30">
        <v>274</v>
      </c>
      <c r="C288" s="30">
        <f t="shared" si="16"/>
        <v>4.782202150464463</v>
      </c>
      <c r="D288" s="30">
        <f t="shared" si="17"/>
        <v>-0.99756405025982431</v>
      </c>
      <c r="E288" s="30">
        <v>0.2</v>
      </c>
      <c r="F288" s="30">
        <f t="shared" si="18"/>
        <v>-0.19951281005196486</v>
      </c>
      <c r="G288" s="30">
        <v>0.1</v>
      </c>
      <c r="H288" s="30">
        <f t="shared" si="19"/>
        <v>-9.9512810051964856E-2</v>
      </c>
      <c r="I288"/>
      <c r="J288" s="3"/>
    </row>
    <row r="289" spans="1:10" ht="15.75" customHeight="1" x14ac:dyDescent="0.25">
      <c r="A289" s="24"/>
      <c r="B289" s="30">
        <v>275</v>
      </c>
      <c r="C289" s="30">
        <f t="shared" si="16"/>
        <v>4.7996554429844061</v>
      </c>
      <c r="D289" s="30">
        <f t="shared" si="17"/>
        <v>-0.99619469809174555</v>
      </c>
      <c r="E289" s="30">
        <v>0.2</v>
      </c>
      <c r="F289" s="30">
        <f t="shared" si="18"/>
        <v>-0.19923893961834913</v>
      </c>
      <c r="G289" s="30">
        <v>0.1</v>
      </c>
      <c r="H289" s="30">
        <f t="shared" si="19"/>
        <v>-9.923893961834912E-2</v>
      </c>
      <c r="I289"/>
      <c r="J289" s="3"/>
    </row>
    <row r="290" spans="1:10" ht="15.75" customHeight="1" x14ac:dyDescent="0.25">
      <c r="A290" s="24"/>
      <c r="B290" s="30">
        <v>276</v>
      </c>
      <c r="C290" s="30">
        <f t="shared" si="16"/>
        <v>4.8171087355043491</v>
      </c>
      <c r="D290" s="30">
        <f t="shared" si="17"/>
        <v>-0.9945218953682734</v>
      </c>
      <c r="E290" s="30">
        <v>0.2</v>
      </c>
      <c r="F290" s="30">
        <f t="shared" si="18"/>
        <v>-0.19890437907365469</v>
      </c>
      <c r="G290" s="30">
        <v>0.1</v>
      </c>
      <c r="H290" s="30">
        <f t="shared" si="19"/>
        <v>-9.890437907365468E-2</v>
      </c>
      <c r="I290"/>
      <c r="J290" s="3"/>
    </row>
    <row r="291" spans="1:10" ht="15.75" customHeight="1" x14ac:dyDescent="0.25">
      <c r="A291" s="24"/>
      <c r="B291" s="30">
        <v>277</v>
      </c>
      <c r="C291" s="30">
        <f t="shared" si="16"/>
        <v>4.8345620280242931</v>
      </c>
      <c r="D291" s="30">
        <f t="shared" si="17"/>
        <v>-0.99254615164132198</v>
      </c>
      <c r="E291" s="30">
        <v>0.2</v>
      </c>
      <c r="F291" s="30">
        <f t="shared" si="18"/>
        <v>-0.1985092303282644</v>
      </c>
      <c r="G291" s="30">
        <v>0.1</v>
      </c>
      <c r="H291" s="30">
        <f t="shared" si="19"/>
        <v>-9.8509230328264391E-2</v>
      </c>
      <c r="I291"/>
      <c r="J291" s="3"/>
    </row>
    <row r="292" spans="1:10" ht="15.75" customHeight="1" x14ac:dyDescent="0.25">
      <c r="A292" s="24"/>
      <c r="B292" s="30">
        <v>278</v>
      </c>
      <c r="C292" s="30">
        <f t="shared" si="16"/>
        <v>4.8520153205442362</v>
      </c>
      <c r="D292" s="30">
        <f t="shared" si="17"/>
        <v>-0.99026806874157036</v>
      </c>
      <c r="E292" s="30">
        <v>0.2</v>
      </c>
      <c r="F292" s="30">
        <f t="shared" si="18"/>
        <v>-0.19805361374831409</v>
      </c>
      <c r="G292" s="30">
        <v>0.1</v>
      </c>
      <c r="H292" s="30">
        <f t="shared" si="19"/>
        <v>-9.8053613748314089E-2</v>
      </c>
      <c r="I292"/>
      <c r="J292" s="3"/>
    </row>
    <row r="293" spans="1:10" ht="15.75" customHeight="1" x14ac:dyDescent="0.25">
      <c r="A293" s="24"/>
      <c r="B293" s="30">
        <v>279</v>
      </c>
      <c r="C293" s="30">
        <f t="shared" si="16"/>
        <v>4.8694686130641793</v>
      </c>
      <c r="D293" s="30">
        <f t="shared" si="17"/>
        <v>-0.98768834059513777</v>
      </c>
      <c r="E293" s="30">
        <v>0.2</v>
      </c>
      <c r="F293" s="30">
        <f t="shared" si="18"/>
        <v>-0.19753766811902757</v>
      </c>
      <c r="G293" s="30">
        <v>0.1</v>
      </c>
      <c r="H293" s="30">
        <f t="shared" si="19"/>
        <v>-9.753766811902756E-2</v>
      </c>
      <c r="I293"/>
      <c r="J293" s="3"/>
    </row>
    <row r="294" spans="1:10" ht="15.75" customHeight="1" x14ac:dyDescent="0.25">
      <c r="A294" s="24"/>
      <c r="B294" s="30">
        <v>280</v>
      </c>
      <c r="C294" s="30">
        <f t="shared" si="16"/>
        <v>4.8869219055841224</v>
      </c>
      <c r="D294" s="30">
        <f t="shared" si="17"/>
        <v>-0.98480775301220813</v>
      </c>
      <c r="E294" s="30">
        <v>0.2</v>
      </c>
      <c r="F294" s="30">
        <f t="shared" si="18"/>
        <v>-0.19696155060244164</v>
      </c>
      <c r="G294" s="30">
        <v>0.1</v>
      </c>
      <c r="H294" s="30">
        <f t="shared" si="19"/>
        <v>-9.6961550602441632E-2</v>
      </c>
      <c r="I294"/>
      <c r="J294" s="3"/>
    </row>
    <row r="295" spans="1:10" ht="15.75" customHeight="1" x14ac:dyDescent="0.25">
      <c r="A295" s="24"/>
      <c r="B295" s="30">
        <v>281</v>
      </c>
      <c r="C295" s="30">
        <f t="shared" si="16"/>
        <v>4.9043751981040664</v>
      </c>
      <c r="D295" s="30">
        <f t="shared" si="17"/>
        <v>-0.98162718344766386</v>
      </c>
      <c r="E295" s="30">
        <v>0.2</v>
      </c>
      <c r="F295" s="30">
        <f t="shared" si="18"/>
        <v>-0.19632543668953278</v>
      </c>
      <c r="G295" s="30">
        <v>0.1</v>
      </c>
      <c r="H295" s="30">
        <f t="shared" si="19"/>
        <v>-9.6325436689532778E-2</v>
      </c>
      <c r="I295"/>
      <c r="J295" s="3"/>
    </row>
    <row r="296" spans="1:10" ht="15.75" customHeight="1" x14ac:dyDescent="0.25">
      <c r="A296" s="24"/>
      <c r="B296" s="30">
        <v>282</v>
      </c>
      <c r="C296" s="30">
        <f t="shared" si="16"/>
        <v>4.9218284906240095</v>
      </c>
      <c r="D296" s="30">
        <f t="shared" si="17"/>
        <v>-0.97814760073380558</v>
      </c>
      <c r="E296" s="30">
        <v>0.2</v>
      </c>
      <c r="F296" s="30">
        <f t="shared" si="18"/>
        <v>-0.19562952014676113</v>
      </c>
      <c r="G296" s="30">
        <v>0.1</v>
      </c>
      <c r="H296" s="30">
        <f t="shared" si="19"/>
        <v>-9.5629520146761127E-2</v>
      </c>
      <c r="I296"/>
      <c r="J296" s="3"/>
    </row>
    <row r="297" spans="1:10" ht="15.75" customHeight="1" x14ac:dyDescent="0.25">
      <c r="A297" s="24"/>
      <c r="B297" s="30">
        <v>283</v>
      </c>
      <c r="C297" s="30">
        <f t="shared" si="16"/>
        <v>4.9392817831439526</v>
      </c>
      <c r="D297" s="30">
        <f t="shared" si="17"/>
        <v>-0.97437006478523525</v>
      </c>
      <c r="E297" s="30">
        <v>0.2</v>
      </c>
      <c r="F297" s="30">
        <f t="shared" si="18"/>
        <v>-0.19487401295704707</v>
      </c>
      <c r="G297" s="30">
        <v>0.1</v>
      </c>
      <c r="H297" s="30">
        <f t="shared" si="19"/>
        <v>-9.487401295704706E-2</v>
      </c>
      <c r="I297"/>
      <c r="J297" s="3"/>
    </row>
    <row r="298" spans="1:10" ht="15.75" customHeight="1" x14ac:dyDescent="0.25">
      <c r="A298" s="24"/>
      <c r="B298" s="30">
        <v>284</v>
      </c>
      <c r="C298" s="30">
        <f t="shared" si="16"/>
        <v>4.9567350756638957</v>
      </c>
      <c r="D298" s="30">
        <f t="shared" si="17"/>
        <v>-0.97029572627599658</v>
      </c>
      <c r="E298" s="30">
        <v>0.2</v>
      </c>
      <c r="F298" s="30">
        <f t="shared" si="18"/>
        <v>-0.19405914525519932</v>
      </c>
      <c r="G298" s="30">
        <v>0.1</v>
      </c>
      <c r="H298" s="30">
        <f t="shared" si="19"/>
        <v>-9.4059145255199317E-2</v>
      </c>
      <c r="I298"/>
      <c r="J298" s="3"/>
    </row>
    <row r="299" spans="1:10" ht="15.75" customHeight="1" x14ac:dyDescent="0.25">
      <c r="A299" s="31">
        <v>0.25</v>
      </c>
      <c r="B299" s="30">
        <v>285</v>
      </c>
      <c r="C299" s="30">
        <f t="shared" si="16"/>
        <v>4.9741883681838388</v>
      </c>
      <c r="D299" s="30">
        <f t="shared" si="17"/>
        <v>-0.96592582628906842</v>
      </c>
      <c r="E299" s="30">
        <v>0.2</v>
      </c>
      <c r="F299" s="30">
        <f t="shared" si="18"/>
        <v>-0.19318516525781371</v>
      </c>
      <c r="G299" s="30">
        <v>0.1</v>
      </c>
      <c r="H299" s="30">
        <f t="shared" si="19"/>
        <v>-9.3185165257813701E-2</v>
      </c>
      <c r="I299"/>
      <c r="J299" s="3"/>
    </row>
    <row r="300" spans="1:10" ht="15.75" customHeight="1" x14ac:dyDescent="0.25">
      <c r="A300" s="24"/>
      <c r="B300" s="30">
        <v>286</v>
      </c>
      <c r="C300" s="30">
        <f t="shared" si="16"/>
        <v>4.9916416607037828</v>
      </c>
      <c r="D300" s="30">
        <f t="shared" si="17"/>
        <v>-0.96126169593831878</v>
      </c>
      <c r="E300" s="30">
        <v>0.2</v>
      </c>
      <c r="F300" s="30">
        <f t="shared" si="18"/>
        <v>-0.19225233918766377</v>
      </c>
      <c r="G300" s="30">
        <v>0.1</v>
      </c>
      <c r="H300" s="30">
        <f t="shared" si="19"/>
        <v>-9.2252339187663762E-2</v>
      </c>
      <c r="I300"/>
      <c r="J300" s="3"/>
    </row>
    <row r="301" spans="1:10" ht="15.75" customHeight="1" x14ac:dyDescent="0.25">
      <c r="A301" s="24"/>
      <c r="B301" s="30">
        <v>287</v>
      </c>
      <c r="C301" s="30">
        <f t="shared" si="16"/>
        <v>5.0090949532237259</v>
      </c>
      <c r="D301" s="30">
        <f t="shared" si="17"/>
        <v>-0.95630475596303544</v>
      </c>
      <c r="E301" s="30">
        <v>0.2</v>
      </c>
      <c r="F301" s="30">
        <f t="shared" si="18"/>
        <v>-0.19126095119260711</v>
      </c>
      <c r="G301" s="30">
        <v>0.1</v>
      </c>
      <c r="H301" s="30">
        <f t="shared" si="19"/>
        <v>-9.1260951192607104E-2</v>
      </c>
      <c r="I301"/>
      <c r="J301" s="3"/>
    </row>
    <row r="302" spans="1:10" ht="15.75" customHeight="1" x14ac:dyDescent="0.25">
      <c r="A302" s="24"/>
      <c r="B302" s="30">
        <v>288</v>
      </c>
      <c r="C302" s="30">
        <f t="shared" si="16"/>
        <v>5.026548245743669</v>
      </c>
      <c r="D302" s="30">
        <f t="shared" si="17"/>
        <v>-0.95105651629515364</v>
      </c>
      <c r="E302" s="30">
        <v>0.2</v>
      </c>
      <c r="F302" s="30">
        <f t="shared" si="18"/>
        <v>-0.19021130325903074</v>
      </c>
      <c r="G302" s="30">
        <v>0.1</v>
      </c>
      <c r="H302" s="30">
        <f t="shared" si="19"/>
        <v>-9.0211303259030734E-2</v>
      </c>
      <c r="I302"/>
      <c r="J302" s="3"/>
    </row>
    <row r="303" spans="1:10" ht="15.75" customHeight="1" x14ac:dyDescent="0.25">
      <c r="A303" s="24"/>
      <c r="B303" s="30">
        <v>289</v>
      </c>
      <c r="C303" s="30">
        <f t="shared" si="16"/>
        <v>5.0440015382636121</v>
      </c>
      <c r="D303" s="30">
        <f t="shared" si="17"/>
        <v>-0.94551857559931696</v>
      </c>
      <c r="E303" s="30">
        <v>0.2</v>
      </c>
      <c r="F303" s="30">
        <f t="shared" si="18"/>
        <v>-0.1891037151198634</v>
      </c>
      <c r="G303" s="30">
        <v>0.1</v>
      </c>
      <c r="H303" s="30">
        <f t="shared" si="19"/>
        <v>-8.9103715119863397E-2</v>
      </c>
      <c r="I303"/>
      <c r="J303" s="3"/>
    </row>
    <row r="304" spans="1:10" ht="15.75" customHeight="1" x14ac:dyDescent="0.25">
      <c r="A304" s="24"/>
      <c r="B304" s="30">
        <v>290</v>
      </c>
      <c r="C304" s="30">
        <f t="shared" si="16"/>
        <v>5.0614548307835561</v>
      </c>
      <c r="D304" s="30">
        <f t="shared" si="17"/>
        <v>-0.93969262078590832</v>
      </c>
      <c r="E304" s="30">
        <v>0.2</v>
      </c>
      <c r="F304" s="30">
        <f t="shared" si="18"/>
        <v>-0.18793852415718168</v>
      </c>
      <c r="G304" s="30">
        <v>0.1</v>
      </c>
      <c r="H304" s="30">
        <f t="shared" si="19"/>
        <v>-8.7938524157181674E-2</v>
      </c>
      <c r="I304"/>
      <c r="J304" s="3"/>
    </row>
    <row r="305" spans="1:10" ht="15.75" customHeight="1" x14ac:dyDescent="0.25">
      <c r="A305" s="24"/>
      <c r="B305" s="30">
        <v>291</v>
      </c>
      <c r="C305" s="30">
        <f t="shared" si="16"/>
        <v>5.0789081233034992</v>
      </c>
      <c r="D305" s="30">
        <f t="shared" si="17"/>
        <v>-0.93358042649720174</v>
      </c>
      <c r="E305" s="30">
        <v>0.2</v>
      </c>
      <c r="F305" s="30">
        <f t="shared" si="18"/>
        <v>-0.18671608529944037</v>
      </c>
      <c r="G305" s="30">
        <v>0.1</v>
      </c>
      <c r="H305" s="30">
        <f t="shared" si="19"/>
        <v>-8.671608529944036E-2</v>
      </c>
      <c r="I305"/>
      <c r="J305" s="3"/>
    </row>
    <row r="306" spans="1:10" ht="15.75" customHeight="1" x14ac:dyDescent="0.25">
      <c r="A306" s="24"/>
      <c r="B306" s="30">
        <v>292</v>
      </c>
      <c r="C306" s="30">
        <f t="shared" si="16"/>
        <v>5.0963614158234423</v>
      </c>
      <c r="D306" s="30">
        <f t="shared" si="17"/>
        <v>-0.92718385456678742</v>
      </c>
      <c r="E306" s="30">
        <v>0.2</v>
      </c>
      <c r="F306" s="30">
        <f t="shared" si="18"/>
        <v>-0.1854367709133575</v>
      </c>
      <c r="G306" s="30">
        <v>0.1</v>
      </c>
      <c r="H306" s="30">
        <f t="shared" si="19"/>
        <v>-8.5436770913357496E-2</v>
      </c>
      <c r="I306"/>
      <c r="J306" s="3"/>
    </row>
    <row r="307" spans="1:10" ht="15.75" customHeight="1" x14ac:dyDescent="0.25">
      <c r="A307" s="24"/>
      <c r="B307" s="30">
        <v>293</v>
      </c>
      <c r="C307" s="30">
        <f t="shared" si="16"/>
        <v>5.1138147083433854</v>
      </c>
      <c r="D307" s="30">
        <f t="shared" si="17"/>
        <v>-0.92050485345244049</v>
      </c>
      <c r="E307" s="30">
        <v>0.2</v>
      </c>
      <c r="F307" s="30">
        <f t="shared" si="18"/>
        <v>-0.18410097069048811</v>
      </c>
      <c r="G307" s="30">
        <v>0.1</v>
      </c>
      <c r="H307" s="30">
        <f t="shared" si="19"/>
        <v>-8.4100970690488108E-2</v>
      </c>
      <c r="I307"/>
      <c r="J307" s="3"/>
    </row>
    <row r="308" spans="1:10" ht="15.75" customHeight="1" x14ac:dyDescent="0.25">
      <c r="A308" s="24"/>
      <c r="B308" s="30">
        <v>294</v>
      </c>
      <c r="C308" s="30">
        <f t="shared" si="16"/>
        <v>5.1312680008633285</v>
      </c>
      <c r="D308" s="30">
        <f t="shared" si="17"/>
        <v>-0.91354545764260109</v>
      </c>
      <c r="E308" s="30">
        <v>0.2</v>
      </c>
      <c r="F308" s="30">
        <f t="shared" si="18"/>
        <v>-0.18270909152852022</v>
      </c>
      <c r="G308" s="30">
        <v>0.1</v>
      </c>
      <c r="H308" s="30">
        <f t="shared" si="19"/>
        <v>-8.2709091528520212E-2</v>
      </c>
      <c r="I308"/>
      <c r="J308" s="3"/>
    </row>
    <row r="309" spans="1:10" ht="15.75" customHeight="1" x14ac:dyDescent="0.25">
      <c r="A309" s="24"/>
      <c r="B309" s="30">
        <v>295</v>
      </c>
      <c r="C309" s="30">
        <f t="shared" si="16"/>
        <v>5.1487212933832724</v>
      </c>
      <c r="D309" s="30">
        <f t="shared" si="17"/>
        <v>-0.90630778703664994</v>
      </c>
      <c r="E309" s="30">
        <v>0.2</v>
      </c>
      <c r="F309" s="30">
        <f t="shared" si="18"/>
        <v>-0.18126155740732999</v>
      </c>
      <c r="G309" s="30">
        <v>0.1</v>
      </c>
      <c r="H309" s="30">
        <f t="shared" si="19"/>
        <v>-8.1261557407329987E-2</v>
      </c>
      <c r="I309"/>
      <c r="J309" s="3"/>
    </row>
    <row r="310" spans="1:10" ht="15.75" customHeight="1" x14ac:dyDescent="0.25">
      <c r="A310" s="24"/>
      <c r="B310" s="30">
        <v>296</v>
      </c>
      <c r="C310" s="30">
        <f t="shared" si="16"/>
        <v>5.1661745859032155</v>
      </c>
      <c r="D310" s="30">
        <f t="shared" si="17"/>
        <v>-0.89879404629916704</v>
      </c>
      <c r="E310" s="30">
        <v>0.2</v>
      </c>
      <c r="F310" s="30">
        <f t="shared" si="18"/>
        <v>-0.17975880925983342</v>
      </c>
      <c r="G310" s="30">
        <v>0.1</v>
      </c>
      <c r="H310" s="30">
        <f t="shared" si="19"/>
        <v>-7.9758809259833419E-2</v>
      </c>
      <c r="I310"/>
      <c r="J310" s="3"/>
    </row>
    <row r="311" spans="1:10" ht="15.75" customHeight="1" x14ac:dyDescent="0.25">
      <c r="A311" s="24"/>
      <c r="B311" s="30">
        <v>297</v>
      </c>
      <c r="C311" s="30">
        <f t="shared" si="16"/>
        <v>5.1836278784231586</v>
      </c>
      <c r="D311" s="30">
        <f t="shared" si="17"/>
        <v>-0.8910065241883679</v>
      </c>
      <c r="E311" s="30">
        <v>0.2</v>
      </c>
      <c r="F311" s="30">
        <f t="shared" si="18"/>
        <v>-0.1782013048376736</v>
      </c>
      <c r="G311" s="30">
        <v>0.1</v>
      </c>
      <c r="H311" s="30">
        <f t="shared" si="19"/>
        <v>-7.8201304837673596E-2</v>
      </c>
      <c r="I311"/>
      <c r="J311" s="3"/>
    </row>
    <row r="312" spans="1:10" ht="15.75" customHeight="1" x14ac:dyDescent="0.25">
      <c r="A312" s="24"/>
      <c r="B312" s="30">
        <v>298</v>
      </c>
      <c r="C312" s="30">
        <f t="shared" si="16"/>
        <v>5.2010811709431017</v>
      </c>
      <c r="D312" s="30">
        <f t="shared" si="17"/>
        <v>-0.8829475928589271</v>
      </c>
      <c r="E312" s="30">
        <v>0.2</v>
      </c>
      <c r="F312" s="30">
        <f t="shared" si="18"/>
        <v>-0.17658951857178543</v>
      </c>
      <c r="G312" s="30">
        <v>0.1</v>
      </c>
      <c r="H312" s="30">
        <f t="shared" si="19"/>
        <v>-7.658951857178542E-2</v>
      </c>
      <c r="I312"/>
      <c r="J312" s="3"/>
    </row>
    <row r="313" spans="1:10" ht="15.75" customHeight="1" x14ac:dyDescent="0.25">
      <c r="A313" s="24"/>
      <c r="B313" s="30">
        <v>299</v>
      </c>
      <c r="C313" s="30">
        <f t="shared" si="16"/>
        <v>5.2185344634630457</v>
      </c>
      <c r="D313" s="30">
        <f t="shared" si="17"/>
        <v>-0.87461970713939563</v>
      </c>
      <c r="E313" s="30">
        <v>0.2</v>
      </c>
      <c r="F313" s="30">
        <f t="shared" si="18"/>
        <v>-0.17492394142787915</v>
      </c>
      <c r="G313" s="30">
        <v>0.1</v>
      </c>
      <c r="H313" s="30">
        <f t="shared" si="19"/>
        <v>-7.4923941427879143E-2</v>
      </c>
      <c r="I313"/>
      <c r="J313" s="3"/>
    </row>
    <row r="314" spans="1:10" ht="15.75" customHeight="1" x14ac:dyDescent="0.25">
      <c r="A314" s="31">
        <v>0.29166666666666669</v>
      </c>
      <c r="B314" s="30">
        <v>300</v>
      </c>
      <c r="C314" s="30">
        <f t="shared" si="16"/>
        <v>5.2359877559829888</v>
      </c>
      <c r="D314" s="30">
        <f t="shared" si="17"/>
        <v>-0.8660254037844386</v>
      </c>
      <c r="E314" s="30">
        <v>0.2</v>
      </c>
      <c r="F314" s="30">
        <f t="shared" si="18"/>
        <v>-0.17320508075688773</v>
      </c>
      <c r="G314" s="30">
        <v>0.1</v>
      </c>
      <c r="H314" s="30">
        <f t="shared" si="19"/>
        <v>-7.3205080756887725E-2</v>
      </c>
      <c r="I314"/>
      <c r="J314" s="3"/>
    </row>
    <row r="315" spans="1:10" ht="15.75" customHeight="1" x14ac:dyDescent="0.25">
      <c r="A315" s="24"/>
      <c r="B315" s="30">
        <v>301</v>
      </c>
      <c r="C315" s="30">
        <f t="shared" si="16"/>
        <v>5.2534410485029319</v>
      </c>
      <c r="D315" s="30">
        <f t="shared" si="17"/>
        <v>-0.85716730070211233</v>
      </c>
      <c r="E315" s="30">
        <v>0.2</v>
      </c>
      <c r="F315" s="30">
        <f t="shared" si="18"/>
        <v>-0.17143346014042249</v>
      </c>
      <c r="G315" s="30">
        <v>0.1</v>
      </c>
      <c r="H315" s="30">
        <f t="shared" si="19"/>
        <v>-7.1433460140422483E-2</v>
      </c>
      <c r="I315"/>
      <c r="J315" s="3"/>
    </row>
    <row r="316" spans="1:10" ht="15.75" customHeight="1" x14ac:dyDescent="0.25">
      <c r="A316" s="24"/>
      <c r="B316" s="30">
        <v>302</v>
      </c>
      <c r="C316" s="30">
        <f t="shared" si="16"/>
        <v>5.270894341022875</v>
      </c>
      <c r="D316" s="30">
        <f t="shared" si="17"/>
        <v>-0.84804809615642618</v>
      </c>
      <c r="E316" s="30">
        <v>0.2</v>
      </c>
      <c r="F316" s="30">
        <f t="shared" si="18"/>
        <v>-0.16960961923128526</v>
      </c>
      <c r="G316" s="30">
        <v>0.1</v>
      </c>
      <c r="H316" s="30">
        <f t="shared" si="19"/>
        <v>-6.9609619231285252E-2</v>
      </c>
      <c r="I316"/>
      <c r="J316" s="3"/>
    </row>
    <row r="317" spans="1:10" ht="15.75" customHeight="1" x14ac:dyDescent="0.25">
      <c r="A317" s="24"/>
      <c r="B317" s="30">
        <v>303</v>
      </c>
      <c r="C317" s="30">
        <f t="shared" si="16"/>
        <v>5.2883476335428181</v>
      </c>
      <c r="D317" s="30">
        <f t="shared" si="17"/>
        <v>-0.83867056794542427</v>
      </c>
      <c r="E317" s="30">
        <v>0.2</v>
      </c>
      <c r="F317" s="30">
        <f t="shared" si="18"/>
        <v>-0.16773411358908485</v>
      </c>
      <c r="G317" s="30">
        <v>0.1</v>
      </c>
      <c r="H317" s="30">
        <f t="shared" si="19"/>
        <v>-6.7734113589084849E-2</v>
      </c>
      <c r="I317"/>
      <c r="J317" s="3"/>
    </row>
    <row r="318" spans="1:10" ht="15.75" customHeight="1" x14ac:dyDescent="0.25">
      <c r="A318" s="24"/>
      <c r="B318" s="30">
        <v>304</v>
      </c>
      <c r="C318" s="30">
        <f t="shared" si="16"/>
        <v>5.3058009260627621</v>
      </c>
      <c r="D318" s="30">
        <f t="shared" si="17"/>
        <v>-0.82903757255504162</v>
      </c>
      <c r="E318" s="30">
        <v>0.2</v>
      </c>
      <c r="F318" s="30">
        <f t="shared" si="18"/>
        <v>-0.16580751451100834</v>
      </c>
      <c r="G318" s="30">
        <v>0.1</v>
      </c>
      <c r="H318" s="30">
        <f t="shared" si="19"/>
        <v>-6.580751451100833E-2</v>
      </c>
      <c r="I318"/>
      <c r="J318" s="3"/>
    </row>
    <row r="319" spans="1:10" ht="15.75" customHeight="1" x14ac:dyDescent="0.25">
      <c r="A319" s="24"/>
      <c r="B319" s="30">
        <v>305</v>
      </c>
      <c r="C319" s="30">
        <f t="shared" si="16"/>
        <v>5.3232542185827052</v>
      </c>
      <c r="D319" s="30">
        <f t="shared" si="17"/>
        <v>-0.8191520442889918</v>
      </c>
      <c r="E319" s="30">
        <v>0.2</v>
      </c>
      <c r="F319" s="30">
        <f t="shared" si="18"/>
        <v>-0.16383040885779837</v>
      </c>
      <c r="G319" s="30">
        <v>0.1</v>
      </c>
      <c r="H319" s="30">
        <f t="shared" si="19"/>
        <v>-6.3830408857798365E-2</v>
      </c>
      <c r="I319"/>
      <c r="J319" s="3"/>
    </row>
    <row r="320" spans="1:10" ht="15.75" customHeight="1" x14ac:dyDescent="0.25">
      <c r="A320" s="24"/>
      <c r="B320" s="30">
        <v>306</v>
      </c>
      <c r="C320" s="30">
        <f t="shared" si="16"/>
        <v>5.3407075111026483</v>
      </c>
      <c r="D320" s="30">
        <f t="shared" si="17"/>
        <v>-0.80901699437494756</v>
      </c>
      <c r="E320" s="30">
        <v>0.2</v>
      </c>
      <c r="F320" s="30">
        <f t="shared" si="18"/>
        <v>-0.16180339887498951</v>
      </c>
      <c r="G320" s="30">
        <v>0.1</v>
      </c>
      <c r="H320" s="30">
        <f t="shared" si="19"/>
        <v>-6.1803398874989507E-2</v>
      </c>
      <c r="I320"/>
      <c r="J320" s="3"/>
    </row>
    <row r="321" spans="1:10" ht="15.75" customHeight="1" x14ac:dyDescent="0.25">
      <c r="A321" s="24"/>
      <c r="B321" s="30">
        <v>307</v>
      </c>
      <c r="C321" s="30">
        <f t="shared" si="16"/>
        <v>5.3581608036225914</v>
      </c>
      <c r="D321" s="30">
        <f t="shared" si="17"/>
        <v>-0.79863551004729305</v>
      </c>
      <c r="E321" s="30">
        <v>0.2</v>
      </c>
      <c r="F321" s="30">
        <f t="shared" si="18"/>
        <v>-0.15972710200945861</v>
      </c>
      <c r="G321" s="30">
        <v>0.1</v>
      </c>
      <c r="H321" s="30">
        <f t="shared" si="19"/>
        <v>-5.9727102009458605E-2</v>
      </c>
      <c r="I321"/>
      <c r="J321" s="3"/>
    </row>
    <row r="322" spans="1:10" ht="15.75" customHeight="1" x14ac:dyDescent="0.25">
      <c r="A322" s="24"/>
      <c r="B322" s="30">
        <v>308</v>
      </c>
      <c r="C322" s="30">
        <f t="shared" si="16"/>
        <v>5.3756140961425354</v>
      </c>
      <c r="D322" s="30">
        <f t="shared" si="17"/>
        <v>-0.78801075360672179</v>
      </c>
      <c r="E322" s="30">
        <v>0.2</v>
      </c>
      <c r="F322" s="30">
        <f t="shared" si="18"/>
        <v>-0.15760215072134437</v>
      </c>
      <c r="G322" s="30">
        <v>0.1</v>
      </c>
      <c r="H322" s="30">
        <f t="shared" si="19"/>
        <v>-5.7602150721344364E-2</v>
      </c>
      <c r="I322"/>
      <c r="J322" s="3"/>
    </row>
    <row r="323" spans="1:10" ht="15.75" customHeight="1" x14ac:dyDescent="0.25">
      <c r="A323" s="24"/>
      <c r="B323" s="30">
        <v>309</v>
      </c>
      <c r="C323" s="30">
        <f t="shared" si="16"/>
        <v>5.3930673886624785</v>
      </c>
      <c r="D323" s="30">
        <f t="shared" si="17"/>
        <v>-0.77714596145697079</v>
      </c>
      <c r="E323" s="30">
        <v>0.2</v>
      </c>
      <c r="F323" s="30">
        <f t="shared" si="18"/>
        <v>-0.15542919229139418</v>
      </c>
      <c r="G323" s="30">
        <v>0.1</v>
      </c>
      <c r="H323" s="30">
        <f t="shared" si="19"/>
        <v>-5.5429192291394175E-2</v>
      </c>
      <c r="I323"/>
      <c r="J323" s="3"/>
    </row>
    <row r="324" spans="1:10" ht="15.75" customHeight="1" x14ac:dyDescent="0.25">
      <c r="A324" s="24"/>
      <c r="B324" s="30">
        <v>310</v>
      </c>
      <c r="C324" s="30">
        <f t="shared" si="16"/>
        <v>5.4105206811824216</v>
      </c>
      <c r="D324" s="30">
        <f t="shared" si="17"/>
        <v>-0.76604444311897812</v>
      </c>
      <c r="E324" s="30">
        <v>0.2</v>
      </c>
      <c r="F324" s="30">
        <f t="shared" si="18"/>
        <v>-0.15320888862379564</v>
      </c>
      <c r="G324" s="30">
        <v>0.1</v>
      </c>
      <c r="H324" s="30">
        <f t="shared" si="19"/>
        <v>-5.3208888623795636E-2</v>
      </c>
      <c r="I324"/>
      <c r="J324" s="3"/>
    </row>
    <row r="325" spans="1:10" ht="15.75" customHeight="1" x14ac:dyDescent="0.25">
      <c r="A325" s="24"/>
      <c r="B325" s="30">
        <v>311</v>
      </c>
      <c r="C325" s="30">
        <f t="shared" si="16"/>
        <v>5.4279739737023647</v>
      </c>
      <c r="D325" s="30">
        <f t="shared" si="17"/>
        <v>-0.75470958022277224</v>
      </c>
      <c r="E325" s="30">
        <v>0.2</v>
      </c>
      <c r="F325" s="30">
        <f t="shared" si="18"/>
        <v>-0.15094191604455445</v>
      </c>
      <c r="G325" s="30">
        <v>0.1</v>
      </c>
      <c r="H325" s="30">
        <f t="shared" si="19"/>
        <v>-5.0941916044554447E-2</v>
      </c>
      <c r="I325"/>
      <c r="J325" s="3"/>
    </row>
    <row r="326" spans="1:10" ht="15.75" customHeight="1" x14ac:dyDescent="0.25">
      <c r="A326" s="24"/>
      <c r="B326" s="30">
        <v>312</v>
      </c>
      <c r="C326" s="30">
        <f t="shared" si="16"/>
        <v>5.4454272662223078</v>
      </c>
      <c r="D326" s="30">
        <f t="shared" si="17"/>
        <v>-0.74314482547739458</v>
      </c>
      <c r="E326" s="30">
        <v>0.2</v>
      </c>
      <c r="F326" s="30">
        <f t="shared" si="18"/>
        <v>-0.14862896509547893</v>
      </c>
      <c r="G326" s="30">
        <v>0.1</v>
      </c>
      <c r="H326" s="30">
        <f t="shared" si="19"/>
        <v>-4.8628965095478927E-2</v>
      </c>
      <c r="I326"/>
      <c r="J326" s="3"/>
    </row>
    <row r="327" spans="1:10" ht="15.75" customHeight="1" x14ac:dyDescent="0.25">
      <c r="A327" s="24"/>
      <c r="B327" s="30">
        <v>313</v>
      </c>
      <c r="C327" s="30">
        <f t="shared" si="16"/>
        <v>5.4628805587422518</v>
      </c>
      <c r="D327" s="30">
        <f t="shared" si="17"/>
        <v>-0.73135370161917035</v>
      </c>
      <c r="E327" s="30">
        <v>0.2</v>
      </c>
      <c r="F327" s="30">
        <f t="shared" si="18"/>
        <v>-0.14627074032383408</v>
      </c>
      <c r="G327" s="30">
        <v>0.1</v>
      </c>
      <c r="H327" s="30">
        <f t="shared" si="19"/>
        <v>-4.6270740323834075E-2</v>
      </c>
      <c r="I327"/>
      <c r="J327" s="3"/>
    </row>
    <row r="328" spans="1:10" ht="15.75" customHeight="1" x14ac:dyDescent="0.25">
      <c r="A328" s="24"/>
      <c r="B328" s="30">
        <v>314</v>
      </c>
      <c r="C328" s="30">
        <f t="shared" si="16"/>
        <v>5.4803338512621949</v>
      </c>
      <c r="D328" s="30">
        <f t="shared" si="17"/>
        <v>-0.71933980033865119</v>
      </c>
      <c r="E328" s="30">
        <v>0.2</v>
      </c>
      <c r="F328" s="30">
        <f t="shared" si="18"/>
        <v>-0.14386796006773026</v>
      </c>
      <c r="G328" s="30">
        <v>0.1</v>
      </c>
      <c r="H328" s="30">
        <f t="shared" si="19"/>
        <v>-4.3867960067730249E-2</v>
      </c>
      <c r="I328"/>
      <c r="J328" s="3"/>
    </row>
    <row r="329" spans="1:10" ht="15.75" customHeight="1" x14ac:dyDescent="0.25">
      <c r="A329" s="31">
        <v>0.33333333333333331</v>
      </c>
      <c r="B329" s="30">
        <v>315</v>
      </c>
      <c r="C329" s="30">
        <f t="shared" si="16"/>
        <v>5.497787143782138</v>
      </c>
      <c r="D329" s="30">
        <f t="shared" si="17"/>
        <v>-0.70710678118654768</v>
      </c>
      <c r="E329" s="30">
        <v>0.2</v>
      </c>
      <c r="F329" s="30">
        <f t="shared" si="18"/>
        <v>-0.14142135623730953</v>
      </c>
      <c r="G329" s="30">
        <v>0.1</v>
      </c>
      <c r="H329" s="30">
        <f t="shared" si="19"/>
        <v>-4.1421356237309526E-2</v>
      </c>
      <c r="I329"/>
      <c r="J329" s="3"/>
    </row>
    <row r="330" spans="1:10" ht="15.75" customHeight="1" x14ac:dyDescent="0.25">
      <c r="A330" s="24"/>
      <c r="B330" s="30">
        <v>316</v>
      </c>
      <c r="C330" s="30">
        <f t="shared" si="16"/>
        <v>5.5152404363020811</v>
      </c>
      <c r="D330" s="30">
        <f t="shared" si="17"/>
        <v>-0.69465837045899759</v>
      </c>
      <c r="E330" s="30">
        <v>0.2</v>
      </c>
      <c r="F330" s="30">
        <f t="shared" si="18"/>
        <v>-0.13893167409179952</v>
      </c>
      <c r="G330" s="30">
        <v>0.1</v>
      </c>
      <c r="H330" s="30">
        <f t="shared" si="19"/>
        <v>-3.8931674091799512E-2</v>
      </c>
      <c r="I330"/>
      <c r="J330" s="3"/>
    </row>
    <row r="331" spans="1:10" ht="15.75" customHeight="1" x14ac:dyDescent="0.25">
      <c r="A331" s="24"/>
      <c r="B331" s="30">
        <v>317</v>
      </c>
      <c r="C331" s="30">
        <f t="shared" si="16"/>
        <v>5.532693728822025</v>
      </c>
      <c r="D331" s="30">
        <f t="shared" si="17"/>
        <v>-0.68199836006249825</v>
      </c>
      <c r="E331" s="30">
        <v>0.2</v>
      </c>
      <c r="F331" s="30">
        <f t="shared" si="18"/>
        <v>-0.13639967201249967</v>
      </c>
      <c r="G331" s="30">
        <v>0.1</v>
      </c>
      <c r="H331" s="30">
        <f t="shared" si="19"/>
        <v>-3.6399672012499662E-2</v>
      </c>
      <c r="I331"/>
      <c r="J331" s="3"/>
    </row>
    <row r="332" spans="1:10" ht="15.75" customHeight="1" x14ac:dyDescent="0.25">
      <c r="A332" s="24"/>
      <c r="B332" s="30">
        <v>318</v>
      </c>
      <c r="C332" s="30">
        <f t="shared" si="16"/>
        <v>5.5501470213419681</v>
      </c>
      <c r="D332" s="30">
        <f t="shared" si="17"/>
        <v>-0.66913060635885813</v>
      </c>
      <c r="E332" s="30">
        <v>0.2</v>
      </c>
      <c r="F332" s="30">
        <f t="shared" si="18"/>
        <v>-0.13382612127177163</v>
      </c>
      <c r="G332" s="30">
        <v>0.1</v>
      </c>
      <c r="H332" s="30">
        <f t="shared" si="19"/>
        <v>-3.382612127177162E-2</v>
      </c>
      <c r="I332"/>
      <c r="J332" s="3"/>
    </row>
    <row r="333" spans="1:10" ht="15.75" customHeight="1" x14ac:dyDescent="0.25">
      <c r="A333" s="24"/>
      <c r="B333" s="30">
        <v>319</v>
      </c>
      <c r="C333" s="30">
        <f t="shared" si="16"/>
        <v>5.5676003138619112</v>
      </c>
      <c r="D333" s="30">
        <f t="shared" si="17"/>
        <v>-0.65605902899050739</v>
      </c>
      <c r="E333" s="30">
        <v>0.2</v>
      </c>
      <c r="F333" s="30">
        <f t="shared" si="18"/>
        <v>-0.13121180579810149</v>
      </c>
      <c r="G333" s="30">
        <v>0.1</v>
      </c>
      <c r="H333" s="30">
        <f t="shared" si="19"/>
        <v>-3.1211805798101483E-2</v>
      </c>
      <c r="I333"/>
      <c r="J333" s="3"/>
    </row>
    <row r="334" spans="1:10" ht="15.75" customHeight="1" x14ac:dyDescent="0.25">
      <c r="A334" s="24"/>
      <c r="B334" s="30">
        <v>320</v>
      </c>
      <c r="C334" s="30">
        <f t="shared" ref="C334:C374" si="20">RADIANS(B334)</f>
        <v>5.5850536063818543</v>
      </c>
      <c r="D334" s="30">
        <f t="shared" ref="D334:D373" si="21">SIN(C334)</f>
        <v>-0.64278760968653958</v>
      </c>
      <c r="E334" s="30">
        <v>0.2</v>
      </c>
      <c r="F334" s="30">
        <f t="shared" ref="F334:F374" si="22">D334*E334</f>
        <v>-0.12855752193730793</v>
      </c>
      <c r="G334" s="30">
        <v>0.1</v>
      </c>
      <c r="H334" s="30">
        <f t="shared" ref="H334:H374" si="23">F334+G334</f>
        <v>-2.8557521937307928E-2</v>
      </c>
      <c r="I334"/>
      <c r="J334" s="3"/>
    </row>
    <row r="335" spans="1:10" ht="15.75" customHeight="1" x14ac:dyDescent="0.25">
      <c r="A335" s="24"/>
      <c r="B335" s="30">
        <v>321</v>
      </c>
      <c r="C335" s="30">
        <f t="shared" si="20"/>
        <v>5.6025068989017974</v>
      </c>
      <c r="D335" s="30">
        <f t="shared" si="21"/>
        <v>-0.62932039104983784</v>
      </c>
      <c r="E335" s="30">
        <v>0.2</v>
      </c>
      <c r="F335" s="30">
        <f t="shared" si="22"/>
        <v>-0.12586407820996756</v>
      </c>
      <c r="G335" s="30">
        <v>0.1</v>
      </c>
      <c r="H335" s="30">
        <f t="shared" si="23"/>
        <v>-2.5864078209967556E-2</v>
      </c>
      <c r="I335"/>
      <c r="J335" s="3"/>
    </row>
    <row r="336" spans="1:10" ht="15.75" customHeight="1" x14ac:dyDescent="0.25">
      <c r="A336" s="24"/>
      <c r="B336" s="30">
        <v>322</v>
      </c>
      <c r="C336" s="30">
        <f t="shared" si="20"/>
        <v>5.6199601914217414</v>
      </c>
      <c r="D336" s="30">
        <f t="shared" si="21"/>
        <v>-0.61566147532565818</v>
      </c>
      <c r="E336" s="30">
        <v>0.2</v>
      </c>
      <c r="F336" s="30">
        <f t="shared" si="22"/>
        <v>-0.12313229506513164</v>
      </c>
      <c r="G336" s="30">
        <v>0.1</v>
      </c>
      <c r="H336" s="30">
        <f t="shared" si="23"/>
        <v>-2.3132295065131633E-2</v>
      </c>
      <c r="I336"/>
      <c r="J336" s="3"/>
    </row>
    <row r="337" spans="1:10" ht="15.75" customHeight="1" x14ac:dyDescent="0.25">
      <c r="A337" s="24"/>
      <c r="B337" s="30">
        <v>323</v>
      </c>
      <c r="C337" s="30">
        <f t="shared" si="20"/>
        <v>5.6374134839416845</v>
      </c>
      <c r="D337" s="30">
        <f t="shared" si="21"/>
        <v>-0.60181502315204827</v>
      </c>
      <c r="E337" s="30">
        <v>0.2</v>
      </c>
      <c r="F337" s="30">
        <f t="shared" si="22"/>
        <v>-0.12036300463040966</v>
      </c>
      <c r="G337" s="30">
        <v>0.1</v>
      </c>
      <c r="H337" s="30">
        <f t="shared" si="23"/>
        <v>-2.0363004630409659E-2</v>
      </c>
      <c r="I337"/>
      <c r="J337" s="3"/>
    </row>
    <row r="338" spans="1:10" ht="15.75" customHeight="1" x14ac:dyDescent="0.25">
      <c r="A338" s="24"/>
      <c r="B338" s="30">
        <v>324</v>
      </c>
      <c r="C338" s="30">
        <f t="shared" si="20"/>
        <v>5.6548667764616276</v>
      </c>
      <c r="D338" s="30">
        <f t="shared" si="21"/>
        <v>-0.58778525229247336</v>
      </c>
      <c r="E338" s="30">
        <v>0.2</v>
      </c>
      <c r="F338" s="30">
        <f t="shared" si="22"/>
        <v>-0.11755705045849468</v>
      </c>
      <c r="G338" s="30">
        <v>0.1</v>
      </c>
      <c r="H338" s="30">
        <f t="shared" si="23"/>
        <v>-1.7557050458494677E-2</v>
      </c>
      <c r="I338"/>
      <c r="J338" s="3"/>
    </row>
    <row r="339" spans="1:10" ht="15.75" customHeight="1" x14ac:dyDescent="0.25">
      <c r="A339" s="24"/>
      <c r="B339" s="30">
        <v>325</v>
      </c>
      <c r="C339" s="30">
        <f t="shared" si="20"/>
        <v>5.6723200689815707</v>
      </c>
      <c r="D339" s="30">
        <f t="shared" si="21"/>
        <v>-0.57357643635104649</v>
      </c>
      <c r="E339" s="30">
        <v>0.2</v>
      </c>
      <c r="F339" s="30">
        <f t="shared" si="22"/>
        <v>-0.1147152872702093</v>
      </c>
      <c r="G339" s="30">
        <v>0.1</v>
      </c>
      <c r="H339" s="30">
        <f t="shared" si="23"/>
        <v>-1.4715287270209293E-2</v>
      </c>
      <c r="I339"/>
      <c r="J339" s="3"/>
    </row>
    <row r="340" spans="1:10" ht="15.75" customHeight="1" x14ac:dyDescent="0.25">
      <c r="A340" s="24"/>
      <c r="B340" s="30">
        <v>326</v>
      </c>
      <c r="C340" s="30">
        <f t="shared" si="20"/>
        <v>5.6897733615015147</v>
      </c>
      <c r="D340" s="30">
        <f t="shared" si="21"/>
        <v>-0.55919290347074657</v>
      </c>
      <c r="E340" s="30">
        <v>0.2</v>
      </c>
      <c r="F340" s="30">
        <f t="shared" si="22"/>
        <v>-0.11183858069414931</v>
      </c>
      <c r="G340" s="30">
        <v>0.1</v>
      </c>
      <c r="H340" s="30">
        <f t="shared" si="23"/>
        <v>-1.1838580694149309E-2</v>
      </c>
      <c r="I340"/>
      <c r="J340" s="3"/>
    </row>
    <row r="341" spans="1:10" ht="15.75" customHeight="1" x14ac:dyDescent="0.25">
      <c r="A341" s="24"/>
      <c r="B341" s="30">
        <v>327</v>
      </c>
      <c r="C341" s="30">
        <f t="shared" si="20"/>
        <v>5.7072266540214578</v>
      </c>
      <c r="D341" s="30">
        <f t="shared" si="21"/>
        <v>-0.54463903501502697</v>
      </c>
      <c r="E341" s="30">
        <v>0.2</v>
      </c>
      <c r="F341" s="30">
        <f t="shared" si="22"/>
        <v>-0.1089278070030054</v>
      </c>
      <c r="G341" s="30">
        <v>0.1</v>
      </c>
      <c r="H341" s="30">
        <f t="shared" si="23"/>
        <v>-8.9278070030053974E-3</v>
      </c>
      <c r="I341"/>
      <c r="J341" s="3"/>
    </row>
    <row r="342" spans="1:10" ht="15.75" customHeight="1" x14ac:dyDescent="0.25">
      <c r="A342" s="24"/>
      <c r="B342" s="30">
        <v>328</v>
      </c>
      <c r="C342" s="30">
        <f t="shared" si="20"/>
        <v>5.7246799465414009</v>
      </c>
      <c r="D342" s="30">
        <f t="shared" si="21"/>
        <v>-0.52991926423320501</v>
      </c>
      <c r="E342" s="30">
        <v>0.2</v>
      </c>
      <c r="F342" s="30">
        <f t="shared" si="22"/>
        <v>-0.10598385284664101</v>
      </c>
      <c r="G342" s="30">
        <v>0.1</v>
      </c>
      <c r="H342" s="30">
        <f t="shared" si="23"/>
        <v>-5.9838528466410051E-3</v>
      </c>
      <c r="I342"/>
      <c r="J342" s="3"/>
    </row>
    <row r="343" spans="1:10" ht="15.75" customHeight="1" x14ac:dyDescent="0.25">
      <c r="A343" s="24"/>
      <c r="B343" s="30">
        <v>329</v>
      </c>
      <c r="C343" s="30">
        <f t="shared" si="20"/>
        <v>5.742133239061344</v>
      </c>
      <c r="D343" s="30">
        <f t="shared" si="21"/>
        <v>-0.51503807491005449</v>
      </c>
      <c r="E343" s="30">
        <v>0.2</v>
      </c>
      <c r="F343" s="30">
        <f t="shared" si="22"/>
        <v>-0.1030076149820109</v>
      </c>
      <c r="G343" s="30">
        <v>0.1</v>
      </c>
      <c r="H343" s="30">
        <f t="shared" si="23"/>
        <v>-3.0076149820108949E-3</v>
      </c>
      <c r="I343"/>
      <c r="J343" s="3"/>
    </row>
    <row r="344" spans="1:10" ht="15.75" customHeight="1" x14ac:dyDescent="0.25">
      <c r="A344" s="31">
        <v>0.375</v>
      </c>
      <c r="B344" s="30">
        <v>330</v>
      </c>
      <c r="C344" s="30">
        <f t="shared" si="20"/>
        <v>5.7595865315812871</v>
      </c>
      <c r="D344" s="30">
        <f t="shared" si="21"/>
        <v>-0.50000000000000044</v>
      </c>
      <c r="E344" s="30">
        <v>0.2</v>
      </c>
      <c r="F344" s="30">
        <f t="shared" si="22"/>
        <v>-0.10000000000000009</v>
      </c>
      <c r="G344" s="30">
        <v>0.1</v>
      </c>
      <c r="H344" s="30">
        <f t="shared" si="23"/>
        <v>0</v>
      </c>
      <c r="I344"/>
      <c r="J344" s="3"/>
    </row>
    <row r="345" spans="1:10" ht="15.75" customHeight="1" x14ac:dyDescent="0.25">
      <c r="A345" s="24"/>
      <c r="B345" s="30">
        <v>331</v>
      </c>
      <c r="C345" s="30">
        <f t="shared" si="20"/>
        <v>5.7770398241012311</v>
      </c>
      <c r="D345" s="30">
        <f t="shared" si="21"/>
        <v>-0.48480962024633689</v>
      </c>
      <c r="E345" s="30">
        <v>0.2</v>
      </c>
      <c r="F345" s="30">
        <f t="shared" si="22"/>
        <v>-9.6961924049267387E-2</v>
      </c>
      <c r="G345" s="30">
        <v>0.1</v>
      </c>
      <c r="H345" s="30">
        <f t="shared" si="23"/>
        <v>3.0380759507326188E-3</v>
      </c>
      <c r="I345"/>
      <c r="J345" s="3"/>
    </row>
    <row r="346" spans="1:10" ht="15.75" customHeight="1" x14ac:dyDescent="0.25">
      <c r="A346" s="24"/>
      <c r="B346" s="30">
        <v>332</v>
      </c>
      <c r="C346" s="30">
        <f t="shared" si="20"/>
        <v>5.7944931166211742</v>
      </c>
      <c r="D346" s="30">
        <f t="shared" si="21"/>
        <v>-0.46947156278589081</v>
      </c>
      <c r="E346" s="30">
        <v>0.2</v>
      </c>
      <c r="F346" s="30">
        <f t="shared" si="22"/>
        <v>-9.3894312557178172E-2</v>
      </c>
      <c r="G346" s="30">
        <v>0.1</v>
      </c>
      <c r="H346" s="30">
        <f t="shared" si="23"/>
        <v>6.1056874428218333E-3</v>
      </c>
      <c r="I346"/>
      <c r="J346" s="3"/>
    </row>
    <row r="347" spans="1:10" ht="15.75" customHeight="1" x14ac:dyDescent="0.25">
      <c r="A347" s="24"/>
      <c r="B347" s="30">
        <v>333</v>
      </c>
      <c r="C347" s="30">
        <f t="shared" si="20"/>
        <v>5.8119464091411173</v>
      </c>
      <c r="D347" s="30">
        <f t="shared" si="21"/>
        <v>-0.45399049973954697</v>
      </c>
      <c r="E347" s="30">
        <v>0.2</v>
      </c>
      <c r="F347" s="30">
        <f t="shared" si="22"/>
        <v>-9.0798099947909397E-2</v>
      </c>
      <c r="G347" s="30">
        <v>0.1</v>
      </c>
      <c r="H347" s="30">
        <f t="shared" si="23"/>
        <v>9.2019000520906086E-3</v>
      </c>
      <c r="I347"/>
      <c r="J347" s="3"/>
    </row>
    <row r="348" spans="1:10" ht="15.75" customHeight="1" x14ac:dyDescent="0.25">
      <c r="A348" s="24"/>
      <c r="B348" s="30">
        <v>334</v>
      </c>
      <c r="C348" s="30">
        <f t="shared" si="20"/>
        <v>5.8293997016610604</v>
      </c>
      <c r="D348" s="30">
        <f t="shared" si="21"/>
        <v>-0.43837114678907779</v>
      </c>
      <c r="E348" s="30">
        <v>0.2</v>
      </c>
      <c r="F348" s="30">
        <f t="shared" si="22"/>
        <v>-8.7674229357815561E-2</v>
      </c>
      <c r="G348" s="30">
        <v>0.1</v>
      </c>
      <c r="H348" s="30">
        <f t="shared" si="23"/>
        <v>1.2325770642184444E-2</v>
      </c>
      <c r="I348"/>
      <c r="J348" s="3"/>
    </row>
    <row r="349" spans="1:10" ht="15.75" customHeight="1" x14ac:dyDescent="0.25">
      <c r="A349" s="24"/>
      <c r="B349" s="30">
        <v>335</v>
      </c>
      <c r="C349" s="30">
        <f t="shared" si="20"/>
        <v>5.8468529941810043</v>
      </c>
      <c r="D349" s="30">
        <f t="shared" si="21"/>
        <v>-0.42261826174069922</v>
      </c>
      <c r="E349" s="30">
        <v>0.2</v>
      </c>
      <c r="F349" s="30">
        <f t="shared" si="22"/>
        <v>-8.4523652348139855E-2</v>
      </c>
      <c r="G349" s="30">
        <v>0.1</v>
      </c>
      <c r="H349" s="30">
        <f t="shared" si="23"/>
        <v>1.5476347651860151E-2</v>
      </c>
      <c r="I349"/>
      <c r="J349" s="3"/>
    </row>
    <row r="350" spans="1:10" ht="15.75" customHeight="1" x14ac:dyDescent="0.25">
      <c r="A350" s="24"/>
      <c r="B350" s="30">
        <v>336</v>
      </c>
      <c r="C350" s="30">
        <f t="shared" si="20"/>
        <v>5.8643062867009474</v>
      </c>
      <c r="D350" s="30">
        <f t="shared" si="21"/>
        <v>-0.40673664307580015</v>
      </c>
      <c r="E350" s="30">
        <v>0.2</v>
      </c>
      <c r="F350" s="30">
        <f t="shared" si="22"/>
        <v>-8.1347328615160031E-2</v>
      </c>
      <c r="G350" s="30">
        <v>0.1</v>
      </c>
      <c r="H350" s="30">
        <f t="shared" si="23"/>
        <v>1.8652671384839975E-2</v>
      </c>
      <c r="I350"/>
      <c r="J350" s="3"/>
    </row>
    <row r="351" spans="1:10" ht="15.75" customHeight="1" x14ac:dyDescent="0.25">
      <c r="A351" s="24"/>
      <c r="B351" s="30">
        <v>337</v>
      </c>
      <c r="C351" s="30">
        <f t="shared" si="20"/>
        <v>5.8817595792208905</v>
      </c>
      <c r="D351" s="30">
        <f t="shared" si="21"/>
        <v>-0.39073112848927388</v>
      </c>
      <c r="E351" s="30">
        <v>0.2</v>
      </c>
      <c r="F351" s="30">
        <f t="shared" si="22"/>
        <v>-7.8146225697854788E-2</v>
      </c>
      <c r="G351" s="30">
        <v>0.1</v>
      </c>
      <c r="H351" s="30">
        <f t="shared" si="23"/>
        <v>2.1853774302145218E-2</v>
      </c>
      <c r="I351"/>
      <c r="J351" s="3"/>
    </row>
    <row r="352" spans="1:10" ht="15.75" customHeight="1" x14ac:dyDescent="0.25">
      <c r="A352" s="24"/>
      <c r="B352" s="30">
        <v>338</v>
      </c>
      <c r="C352" s="30">
        <f t="shared" si="20"/>
        <v>5.8992128717408336</v>
      </c>
      <c r="D352" s="30">
        <f t="shared" si="21"/>
        <v>-0.37460659341591235</v>
      </c>
      <c r="E352" s="30">
        <v>0.2</v>
      </c>
      <c r="F352" s="30">
        <f t="shared" si="22"/>
        <v>-7.492131868318247E-2</v>
      </c>
      <c r="G352" s="30">
        <v>0.1</v>
      </c>
      <c r="H352" s="30">
        <f t="shared" si="23"/>
        <v>2.5078681316817536E-2</v>
      </c>
      <c r="I352"/>
      <c r="J352" s="3"/>
    </row>
    <row r="353" spans="1:10" ht="15.75" customHeight="1" x14ac:dyDescent="0.25">
      <c r="A353" s="24"/>
      <c r="B353" s="30">
        <v>339</v>
      </c>
      <c r="C353" s="30">
        <f t="shared" si="20"/>
        <v>5.9166661642607767</v>
      </c>
      <c r="D353" s="30">
        <f t="shared" si="21"/>
        <v>-0.35836794954530077</v>
      </c>
      <c r="E353" s="30">
        <v>0.2</v>
      </c>
      <c r="F353" s="30">
        <f t="shared" si="22"/>
        <v>-7.1673589909060156E-2</v>
      </c>
      <c r="G353" s="30">
        <v>0.1</v>
      </c>
      <c r="H353" s="30">
        <f t="shared" si="23"/>
        <v>2.8326410090939849E-2</v>
      </c>
      <c r="I353"/>
      <c r="J353" s="3"/>
    </row>
    <row r="354" spans="1:10" ht="15.75" customHeight="1" x14ac:dyDescent="0.25">
      <c r="A354" s="24"/>
      <c r="B354" s="30">
        <v>340</v>
      </c>
      <c r="C354" s="30">
        <f t="shared" si="20"/>
        <v>5.9341194567807207</v>
      </c>
      <c r="D354" s="30">
        <f t="shared" si="21"/>
        <v>-0.3420201433256686</v>
      </c>
      <c r="E354" s="30">
        <v>0.2</v>
      </c>
      <c r="F354" s="30">
        <f t="shared" si="22"/>
        <v>-6.8404028665133718E-2</v>
      </c>
      <c r="G354" s="30">
        <v>0.1</v>
      </c>
      <c r="H354" s="30">
        <f t="shared" si="23"/>
        <v>3.1595971334866288E-2</v>
      </c>
      <c r="I354"/>
      <c r="J354" s="3"/>
    </row>
    <row r="355" spans="1:10" ht="15.75" customHeight="1" x14ac:dyDescent="0.25">
      <c r="A355" s="24"/>
      <c r="B355" s="30">
        <v>341</v>
      </c>
      <c r="C355" s="30">
        <f t="shared" si="20"/>
        <v>5.9515727493006638</v>
      </c>
      <c r="D355" s="30">
        <f t="shared" si="21"/>
        <v>-0.3255681544571567</v>
      </c>
      <c r="E355" s="30">
        <v>0.2</v>
      </c>
      <c r="F355" s="30">
        <f t="shared" si="22"/>
        <v>-6.5113630891431337E-2</v>
      </c>
      <c r="G355" s="30">
        <v>0.1</v>
      </c>
      <c r="H355" s="30">
        <f t="shared" si="23"/>
        <v>3.4886369108568668E-2</v>
      </c>
      <c r="I355"/>
      <c r="J355" s="3"/>
    </row>
    <row r="356" spans="1:10" ht="15.75" customHeight="1" x14ac:dyDescent="0.25">
      <c r="A356" s="24"/>
      <c r="B356" s="30">
        <v>342</v>
      </c>
      <c r="C356" s="30">
        <f t="shared" si="20"/>
        <v>5.9690260418206069</v>
      </c>
      <c r="D356" s="30">
        <f t="shared" si="21"/>
        <v>-0.30901699437494762</v>
      </c>
      <c r="E356" s="30">
        <v>0.2</v>
      </c>
      <c r="F356" s="30">
        <f t="shared" si="22"/>
        <v>-6.1803398874989528E-2</v>
      </c>
      <c r="G356" s="30">
        <v>0.1</v>
      </c>
      <c r="H356" s="30">
        <f t="shared" si="23"/>
        <v>3.8196601125010478E-2</v>
      </c>
      <c r="I356"/>
      <c r="J356" s="3"/>
    </row>
    <row r="357" spans="1:10" ht="15.75" customHeight="1" x14ac:dyDescent="0.25">
      <c r="A357" s="24"/>
      <c r="B357" s="30">
        <v>343</v>
      </c>
      <c r="C357" s="30">
        <f t="shared" si="20"/>
        <v>5.98647933434055</v>
      </c>
      <c r="D357" s="30">
        <f t="shared" si="21"/>
        <v>-0.29237170472273716</v>
      </c>
      <c r="E357" s="30">
        <v>0.2</v>
      </c>
      <c r="F357" s="30">
        <f t="shared" si="22"/>
        <v>-5.8474340944547433E-2</v>
      </c>
      <c r="G357" s="30">
        <v>0.1</v>
      </c>
      <c r="H357" s="30">
        <f t="shared" si="23"/>
        <v>4.1525659055452573E-2</v>
      </c>
      <c r="I357"/>
      <c r="J357" s="3"/>
    </row>
    <row r="358" spans="1:10" ht="15.75" customHeight="1" x14ac:dyDescent="0.25">
      <c r="A358" s="24"/>
      <c r="B358" s="30">
        <v>344</v>
      </c>
      <c r="C358" s="30">
        <f t="shared" si="20"/>
        <v>6.003932626860494</v>
      </c>
      <c r="D358" s="30">
        <f t="shared" si="21"/>
        <v>-0.27563735581699894</v>
      </c>
      <c r="E358" s="30">
        <v>0.2</v>
      </c>
      <c r="F358" s="30">
        <f t="shared" si="22"/>
        <v>-5.5127471163399791E-2</v>
      </c>
      <c r="G358" s="30">
        <v>0.1</v>
      </c>
      <c r="H358" s="30">
        <f t="shared" si="23"/>
        <v>4.4872528836600215E-2</v>
      </c>
      <c r="I358"/>
      <c r="J358" s="3"/>
    </row>
    <row r="359" spans="1:10" ht="15.75" customHeight="1" x14ac:dyDescent="0.25">
      <c r="A359" s="31">
        <v>0.41666666666666669</v>
      </c>
      <c r="B359" s="30">
        <v>345</v>
      </c>
      <c r="C359" s="30">
        <f t="shared" si="20"/>
        <v>6.0213859193804371</v>
      </c>
      <c r="D359" s="30">
        <f t="shared" si="21"/>
        <v>-0.25881904510252068</v>
      </c>
      <c r="E359" s="30">
        <v>0.2</v>
      </c>
      <c r="F359" s="30">
        <f t="shared" si="22"/>
        <v>-5.1763809020504141E-2</v>
      </c>
      <c r="G359" s="30">
        <v>0.1</v>
      </c>
      <c r="H359" s="30">
        <f t="shared" si="23"/>
        <v>4.8236190979495865E-2</v>
      </c>
      <c r="I359"/>
      <c r="J359" s="3"/>
    </row>
    <row r="360" spans="1:10" ht="15.75" customHeight="1" x14ac:dyDescent="0.25">
      <c r="A360" s="24"/>
      <c r="B360" s="30">
        <v>346</v>
      </c>
      <c r="C360" s="30">
        <f t="shared" si="20"/>
        <v>6.0388392119003802</v>
      </c>
      <c r="D360" s="30">
        <f t="shared" si="21"/>
        <v>-0.24192189559966787</v>
      </c>
      <c r="E360" s="30">
        <v>0.2</v>
      </c>
      <c r="F360" s="30">
        <f t="shared" si="22"/>
        <v>-4.8384379119933575E-2</v>
      </c>
      <c r="G360" s="30">
        <v>0.1</v>
      </c>
      <c r="H360" s="30">
        <f t="shared" si="23"/>
        <v>5.161562088006643E-2</v>
      </c>
      <c r="I360"/>
      <c r="J360" s="3"/>
    </row>
    <row r="361" spans="1:10" ht="15.75" customHeight="1" x14ac:dyDescent="0.25">
      <c r="A361" s="24"/>
      <c r="B361" s="30">
        <v>347</v>
      </c>
      <c r="C361" s="30">
        <f t="shared" si="20"/>
        <v>6.0562925044203233</v>
      </c>
      <c r="D361" s="30">
        <f t="shared" si="21"/>
        <v>-0.22495105434386534</v>
      </c>
      <c r="E361" s="30">
        <v>0.2</v>
      </c>
      <c r="F361" s="30">
        <f t="shared" si="22"/>
        <v>-4.499021086877307E-2</v>
      </c>
      <c r="G361" s="30">
        <v>0.1</v>
      </c>
      <c r="H361" s="30">
        <f t="shared" si="23"/>
        <v>5.5009789131226935E-2</v>
      </c>
      <c r="I361"/>
      <c r="J361" s="3"/>
    </row>
    <row r="362" spans="1:10" ht="15.75" customHeight="1" x14ac:dyDescent="0.25">
      <c r="A362" s="24"/>
      <c r="B362" s="30">
        <v>348</v>
      </c>
      <c r="C362" s="30">
        <f t="shared" si="20"/>
        <v>6.0737457969402664</v>
      </c>
      <c r="D362" s="30">
        <f t="shared" si="21"/>
        <v>-0.20791169081775987</v>
      </c>
      <c r="E362" s="30">
        <v>0.2</v>
      </c>
      <c r="F362" s="30">
        <f t="shared" si="22"/>
        <v>-4.1582338163551974E-2</v>
      </c>
      <c r="G362" s="30">
        <v>0.1</v>
      </c>
      <c r="H362" s="30">
        <f t="shared" si="23"/>
        <v>5.8417661836448032E-2</v>
      </c>
      <c r="I362"/>
      <c r="J362" s="3"/>
    </row>
    <row r="363" spans="1:10" ht="15.75" customHeight="1" x14ac:dyDescent="0.25">
      <c r="A363" s="24"/>
      <c r="B363" s="30">
        <v>349</v>
      </c>
      <c r="C363" s="30">
        <f t="shared" si="20"/>
        <v>6.0911990894602104</v>
      </c>
      <c r="D363" s="30">
        <f t="shared" si="21"/>
        <v>-0.19080899537654467</v>
      </c>
      <c r="E363" s="30">
        <v>0.2</v>
      </c>
      <c r="F363" s="30">
        <f t="shared" si="22"/>
        <v>-3.8161799075308936E-2</v>
      </c>
      <c r="G363" s="30">
        <v>0.1</v>
      </c>
      <c r="H363" s="30">
        <f t="shared" si="23"/>
        <v>6.183820092469107E-2</v>
      </c>
      <c r="I363"/>
      <c r="J363" s="3"/>
    </row>
    <row r="364" spans="1:10" ht="15.75" customHeight="1" x14ac:dyDescent="0.25">
      <c r="A364" s="24"/>
      <c r="B364" s="30">
        <v>350</v>
      </c>
      <c r="C364" s="30">
        <f t="shared" si="20"/>
        <v>6.1086523819801535</v>
      </c>
      <c r="D364" s="30">
        <f t="shared" si="21"/>
        <v>-0.17364817766693039</v>
      </c>
      <c r="E364" s="30">
        <v>0.2</v>
      </c>
      <c r="F364" s="30">
        <f t="shared" si="22"/>
        <v>-3.472963553338608E-2</v>
      </c>
      <c r="G364" s="30">
        <v>0.1</v>
      </c>
      <c r="H364" s="30">
        <f t="shared" si="23"/>
        <v>6.5270364466613925E-2</v>
      </c>
      <c r="I364"/>
      <c r="J364" s="3"/>
    </row>
    <row r="365" spans="1:10" ht="15.75" customHeight="1" x14ac:dyDescent="0.25">
      <c r="A365" s="24"/>
      <c r="B365" s="30">
        <v>351</v>
      </c>
      <c r="C365" s="30">
        <f t="shared" si="20"/>
        <v>6.1261056745000966</v>
      </c>
      <c r="D365" s="30">
        <f t="shared" si="21"/>
        <v>-0.15643446504023112</v>
      </c>
      <c r="E365" s="30">
        <v>0.2</v>
      </c>
      <c r="F365" s="30">
        <f t="shared" si="22"/>
        <v>-3.1286893008046227E-2</v>
      </c>
      <c r="G365" s="30">
        <v>0.1</v>
      </c>
      <c r="H365" s="30">
        <f t="shared" si="23"/>
        <v>6.8713106991953779E-2</v>
      </c>
      <c r="I365"/>
      <c r="J365" s="3"/>
    </row>
    <row r="366" spans="1:10" ht="15.75" customHeight="1" x14ac:dyDescent="0.25">
      <c r="A366" s="24"/>
      <c r="B366" s="30">
        <v>352</v>
      </c>
      <c r="C366" s="30">
        <f t="shared" si="20"/>
        <v>6.1435589670200397</v>
      </c>
      <c r="D366" s="30">
        <f t="shared" si="21"/>
        <v>-0.13917310096006588</v>
      </c>
      <c r="E366" s="30">
        <v>0.2</v>
      </c>
      <c r="F366" s="30">
        <f t="shared" si="22"/>
        <v>-2.7834620192013177E-2</v>
      </c>
      <c r="G366" s="30">
        <v>0.1</v>
      </c>
      <c r="H366" s="30">
        <f t="shared" si="23"/>
        <v>7.2165379807986832E-2</v>
      </c>
      <c r="I366"/>
      <c r="J366" s="3"/>
    </row>
    <row r="367" spans="1:10" ht="15.75" customHeight="1" x14ac:dyDescent="0.25">
      <c r="A367" s="24"/>
      <c r="B367" s="30">
        <v>353</v>
      </c>
      <c r="C367" s="30">
        <f t="shared" si="20"/>
        <v>6.1610122595399837</v>
      </c>
      <c r="D367" s="30">
        <f t="shared" si="21"/>
        <v>-0.12186934340514723</v>
      </c>
      <c r="E367" s="30">
        <v>0.2</v>
      </c>
      <c r="F367" s="30">
        <f t="shared" si="22"/>
        <v>-2.4373868681029448E-2</v>
      </c>
      <c r="G367" s="30">
        <v>0.1</v>
      </c>
      <c r="H367" s="30">
        <f t="shared" si="23"/>
        <v>7.5626131318970558E-2</v>
      </c>
      <c r="I367"/>
      <c r="J367" s="3"/>
    </row>
    <row r="368" spans="1:10" ht="15.75" customHeight="1" x14ac:dyDescent="0.25">
      <c r="A368" s="24"/>
      <c r="B368" s="30">
        <v>354</v>
      </c>
      <c r="C368" s="30">
        <f t="shared" si="20"/>
        <v>6.1784655520599268</v>
      </c>
      <c r="D368" s="30">
        <f t="shared" si="21"/>
        <v>-0.10452846326765342</v>
      </c>
      <c r="E368" s="30">
        <v>0.2</v>
      </c>
      <c r="F368" s="30">
        <f t="shared" si="22"/>
        <v>-2.0905692653530684E-2</v>
      </c>
      <c r="G368" s="30">
        <v>0.1</v>
      </c>
      <c r="H368" s="30">
        <f t="shared" si="23"/>
        <v>7.9094307346469328E-2</v>
      </c>
      <c r="I368"/>
      <c r="J368" s="3"/>
    </row>
    <row r="369" spans="1:10" ht="15.75" customHeight="1" x14ac:dyDescent="0.25">
      <c r="A369" s="24"/>
      <c r="B369" s="30">
        <v>355</v>
      </c>
      <c r="C369" s="30">
        <f t="shared" si="20"/>
        <v>6.1959188445798699</v>
      </c>
      <c r="D369" s="30">
        <f t="shared" si="21"/>
        <v>-8.7155742747658319E-2</v>
      </c>
      <c r="E369" s="30">
        <v>0.2</v>
      </c>
      <c r="F369" s="30">
        <f t="shared" si="22"/>
        <v>-1.7431148549531664E-2</v>
      </c>
      <c r="G369" s="30">
        <v>0.1</v>
      </c>
      <c r="H369" s="30">
        <f t="shared" si="23"/>
        <v>8.2568851450468342E-2</v>
      </c>
      <c r="I369"/>
      <c r="J369" s="3"/>
    </row>
    <row r="370" spans="1:10" ht="15.75" customHeight="1" x14ac:dyDescent="0.25">
      <c r="A370" s="24"/>
      <c r="B370" s="30">
        <v>356</v>
      </c>
      <c r="C370" s="30">
        <f t="shared" si="20"/>
        <v>6.213372137099813</v>
      </c>
      <c r="D370" s="30">
        <f t="shared" si="21"/>
        <v>-6.9756473744125636E-2</v>
      </c>
      <c r="E370" s="30">
        <v>0.2</v>
      </c>
      <c r="F370" s="30">
        <f t="shared" si="22"/>
        <v>-1.3951294748825128E-2</v>
      </c>
      <c r="G370" s="30">
        <v>0.1</v>
      </c>
      <c r="H370" s="30">
        <f t="shared" si="23"/>
        <v>8.6048705251174876E-2</v>
      </c>
      <c r="I370"/>
      <c r="J370" s="3"/>
    </row>
    <row r="371" spans="1:10" ht="15.75" customHeight="1" x14ac:dyDescent="0.25">
      <c r="A371" s="24"/>
      <c r="B371" s="30">
        <v>357</v>
      </c>
      <c r="C371" s="30">
        <f t="shared" si="20"/>
        <v>6.2308254296197561</v>
      </c>
      <c r="D371" s="30">
        <f t="shared" si="21"/>
        <v>-5.2335956242944369E-2</v>
      </c>
      <c r="E371" s="30">
        <v>0.2</v>
      </c>
      <c r="F371" s="30">
        <f t="shared" si="22"/>
        <v>-1.0467191248588874E-2</v>
      </c>
      <c r="G371" s="30">
        <v>0.1</v>
      </c>
      <c r="H371" s="30">
        <f t="shared" si="23"/>
        <v>8.9532808751411133E-2</v>
      </c>
      <c r="I371"/>
      <c r="J371" s="3"/>
    </row>
    <row r="372" spans="1:10" ht="15.75" customHeight="1" x14ac:dyDescent="0.25">
      <c r="A372" s="24"/>
      <c r="B372" s="30">
        <v>358</v>
      </c>
      <c r="C372" s="30">
        <f t="shared" si="20"/>
        <v>6.2482787221397</v>
      </c>
      <c r="D372" s="30">
        <f t="shared" si="21"/>
        <v>-3.4899496702500823E-2</v>
      </c>
      <c r="E372" s="30">
        <v>0.2</v>
      </c>
      <c r="F372" s="30">
        <f t="shared" si="22"/>
        <v>-6.9798993405001649E-3</v>
      </c>
      <c r="G372" s="30">
        <v>0.1</v>
      </c>
      <c r="H372" s="30">
        <f t="shared" si="23"/>
        <v>9.3020100659499838E-2</v>
      </c>
      <c r="I372"/>
      <c r="J372" s="3"/>
    </row>
    <row r="373" spans="1:10" ht="15.75" customHeight="1" x14ac:dyDescent="0.25">
      <c r="A373" s="24"/>
      <c r="B373" s="30">
        <v>359</v>
      </c>
      <c r="C373" s="30">
        <f t="shared" si="20"/>
        <v>6.2657320146596431</v>
      </c>
      <c r="D373" s="30">
        <f t="shared" si="21"/>
        <v>-1.745240643728356E-2</v>
      </c>
      <c r="E373" s="30">
        <v>0.2</v>
      </c>
      <c r="F373" s="30">
        <f t="shared" si="22"/>
        <v>-3.4904812874567122E-3</v>
      </c>
      <c r="G373" s="30">
        <v>0.1</v>
      </c>
      <c r="H373" s="30">
        <f t="shared" si="23"/>
        <v>9.6509518712543291E-2</v>
      </c>
    </row>
    <row r="374" spans="1:10" ht="15.75" customHeight="1" x14ac:dyDescent="0.25">
      <c r="A374" s="31">
        <v>0.45833333333333331</v>
      </c>
      <c r="B374" s="30">
        <v>360</v>
      </c>
      <c r="C374" s="30">
        <f t="shared" si="20"/>
        <v>6.2831853071795862</v>
      </c>
      <c r="D374" s="30">
        <v>0</v>
      </c>
      <c r="E374" s="30">
        <v>0.2</v>
      </c>
      <c r="F374" s="30">
        <f t="shared" si="22"/>
        <v>0</v>
      </c>
      <c r="G374" s="30">
        <v>0.1</v>
      </c>
      <c r="H374" s="30">
        <f t="shared" si="23"/>
        <v>0.1</v>
      </c>
    </row>
    <row r="375" spans="1:10" ht="15.75" customHeight="1" x14ac:dyDescent="0.25">
      <c r="G375" s="29"/>
    </row>
    <row r="376" spans="1:10" ht="15.75" customHeight="1" x14ac:dyDescent="0.25">
      <c r="G376" s="29"/>
    </row>
    <row r="377" spans="1:10" ht="15.75" customHeight="1" x14ac:dyDescent="0.25">
      <c r="G377" s="29"/>
    </row>
    <row r="378" spans="1:10" ht="15.75" customHeight="1" x14ac:dyDescent="0.25">
      <c r="G378" s="29"/>
    </row>
    <row r="379" spans="1:10" ht="15.75" customHeight="1" x14ac:dyDescent="0.25">
      <c r="G379" s="29"/>
    </row>
    <row r="380" spans="1:10" ht="15.75" customHeight="1" x14ac:dyDescent="0.25">
      <c r="G380" s="29"/>
    </row>
    <row r="381" spans="1:10" ht="15.75" customHeight="1" x14ac:dyDescent="0.25">
      <c r="G381" s="29"/>
    </row>
    <row r="382" spans="1:10" ht="15.75" customHeight="1" x14ac:dyDescent="0.25">
      <c r="G382" s="29"/>
    </row>
    <row r="383" spans="1:10" ht="15.75" customHeight="1" x14ac:dyDescent="0.25">
      <c r="G383" s="29"/>
    </row>
    <row r="384" spans="1:10" ht="15.75" customHeight="1" x14ac:dyDescent="0.25">
      <c r="G384" s="29"/>
    </row>
    <row r="385" spans="7:7" ht="15.75" customHeight="1" x14ac:dyDescent="0.25">
      <c r="G385" s="29"/>
    </row>
    <row r="386" spans="7:7" ht="15.75" customHeight="1" x14ac:dyDescent="0.25">
      <c r="G386" s="29"/>
    </row>
    <row r="387" spans="7:7" ht="15.75" customHeight="1" x14ac:dyDescent="0.25">
      <c r="G387" s="29"/>
    </row>
    <row r="388" spans="7:7" ht="15.75" customHeight="1" x14ac:dyDescent="0.25">
      <c r="G388" s="29"/>
    </row>
    <row r="389" spans="7:7" ht="15.75" customHeight="1" x14ac:dyDescent="0.25">
      <c r="G389" s="29"/>
    </row>
    <row r="390" spans="7:7" ht="15.75" customHeight="1" x14ac:dyDescent="0.25">
      <c r="G390" s="29"/>
    </row>
    <row r="391" spans="7:7" ht="15.75" customHeight="1" x14ac:dyDescent="0.25">
      <c r="G391" s="29"/>
    </row>
    <row r="392" spans="7:7" ht="15.75" customHeight="1" x14ac:dyDescent="0.25">
      <c r="G392" s="29"/>
    </row>
    <row r="393" spans="7:7" ht="15.75" customHeight="1" x14ac:dyDescent="0.25">
      <c r="G393" s="29"/>
    </row>
    <row r="394" spans="7:7" ht="15.75" customHeight="1" x14ac:dyDescent="0.25">
      <c r="G394" s="29"/>
    </row>
    <row r="395" spans="7:7" ht="15.75" customHeight="1" x14ac:dyDescent="0.25">
      <c r="G395" s="29"/>
    </row>
    <row r="396" spans="7:7" ht="15.75" customHeight="1" x14ac:dyDescent="0.25">
      <c r="G396" s="29"/>
    </row>
    <row r="397" spans="7:7" ht="15.75" customHeight="1" x14ac:dyDescent="0.25">
      <c r="G397" s="29"/>
    </row>
    <row r="398" spans="7:7" ht="15.75" customHeight="1" x14ac:dyDescent="0.25">
      <c r="G398" s="29"/>
    </row>
    <row r="399" spans="7:7" ht="15.75" customHeight="1" x14ac:dyDescent="0.25">
      <c r="G399" s="29"/>
    </row>
    <row r="400" spans="7:7" ht="15.75" customHeight="1" x14ac:dyDescent="0.25">
      <c r="G400" s="29"/>
    </row>
    <row r="401" spans="7:7" ht="15.75" customHeight="1" x14ac:dyDescent="0.25">
      <c r="G401" s="29"/>
    </row>
    <row r="402" spans="7:7" ht="15.75" customHeight="1" x14ac:dyDescent="0.25">
      <c r="G402" s="29"/>
    </row>
    <row r="403" spans="7:7" ht="15.75" customHeight="1" x14ac:dyDescent="0.25">
      <c r="G403" s="29"/>
    </row>
    <row r="404" spans="7:7" ht="15.75" customHeight="1" x14ac:dyDescent="0.25">
      <c r="G404" s="29"/>
    </row>
    <row r="405" spans="7:7" ht="15.75" customHeight="1" x14ac:dyDescent="0.25">
      <c r="G405" s="29"/>
    </row>
    <row r="406" spans="7:7" ht="15.75" customHeight="1" x14ac:dyDescent="0.25">
      <c r="G406" s="29"/>
    </row>
    <row r="407" spans="7:7" ht="15.75" customHeight="1" x14ac:dyDescent="0.25">
      <c r="G407" s="29"/>
    </row>
    <row r="408" spans="7:7" ht="15.75" customHeight="1" x14ac:dyDescent="0.25">
      <c r="G408" s="29"/>
    </row>
    <row r="409" spans="7:7" ht="15.75" customHeight="1" x14ac:dyDescent="0.25">
      <c r="G409" s="29"/>
    </row>
    <row r="410" spans="7:7" ht="15.75" customHeight="1" x14ac:dyDescent="0.25">
      <c r="G410" s="29"/>
    </row>
    <row r="411" spans="7:7" ht="15.75" customHeight="1" x14ac:dyDescent="0.25">
      <c r="G411" s="29"/>
    </row>
    <row r="412" spans="7:7" ht="15.75" customHeight="1" x14ac:dyDescent="0.25">
      <c r="G412" s="29"/>
    </row>
    <row r="413" spans="7:7" ht="15.75" customHeight="1" x14ac:dyDescent="0.25">
      <c r="G413" s="29"/>
    </row>
    <row r="414" spans="7:7" ht="15.75" customHeight="1" x14ac:dyDescent="0.25">
      <c r="G414" s="29"/>
    </row>
    <row r="415" spans="7:7" ht="15.75" customHeight="1" x14ac:dyDescent="0.25">
      <c r="G415" s="29"/>
    </row>
    <row r="416" spans="7:7" ht="15.75" customHeight="1" x14ac:dyDescent="0.25">
      <c r="G416" s="29"/>
    </row>
    <row r="417" spans="7:7" ht="15.75" customHeight="1" x14ac:dyDescent="0.25">
      <c r="G417" s="29"/>
    </row>
    <row r="418" spans="7:7" ht="15.75" customHeight="1" x14ac:dyDescent="0.25">
      <c r="G418" s="29"/>
    </row>
    <row r="419" spans="7:7" ht="15.75" customHeight="1" x14ac:dyDescent="0.25">
      <c r="G419" s="29"/>
    </row>
    <row r="420" spans="7:7" ht="15.75" customHeight="1" x14ac:dyDescent="0.25">
      <c r="G420" s="29"/>
    </row>
    <row r="421" spans="7:7" ht="15.75" customHeight="1" x14ac:dyDescent="0.25">
      <c r="G421" s="29"/>
    </row>
    <row r="422" spans="7:7" ht="15.75" customHeight="1" x14ac:dyDescent="0.25">
      <c r="G422" s="29"/>
    </row>
    <row r="423" spans="7:7" ht="15.75" customHeight="1" x14ac:dyDescent="0.25">
      <c r="G423" s="29"/>
    </row>
    <row r="424" spans="7:7" ht="15.75" customHeight="1" x14ac:dyDescent="0.25">
      <c r="G424" s="29"/>
    </row>
    <row r="425" spans="7:7" ht="15.75" customHeight="1" x14ac:dyDescent="0.25">
      <c r="G425" s="29"/>
    </row>
    <row r="426" spans="7:7" ht="15.75" customHeight="1" x14ac:dyDescent="0.25">
      <c r="G426" s="29"/>
    </row>
    <row r="427" spans="7:7" ht="15.75" customHeight="1" x14ac:dyDescent="0.25">
      <c r="G427" s="29"/>
    </row>
    <row r="428" spans="7:7" ht="15.75" customHeight="1" x14ac:dyDescent="0.25">
      <c r="G428" s="29"/>
    </row>
    <row r="429" spans="7:7" ht="15.75" customHeight="1" x14ac:dyDescent="0.25">
      <c r="G429" s="29"/>
    </row>
    <row r="430" spans="7:7" ht="15.75" customHeight="1" x14ac:dyDescent="0.25">
      <c r="G430" s="29"/>
    </row>
    <row r="431" spans="7:7" ht="15.75" customHeight="1" x14ac:dyDescent="0.25">
      <c r="G431" s="29"/>
    </row>
    <row r="432" spans="7:7" ht="15.75" customHeight="1" x14ac:dyDescent="0.25">
      <c r="G432" s="29"/>
    </row>
    <row r="433" spans="7:7" ht="15.75" customHeight="1" x14ac:dyDescent="0.25">
      <c r="G433" s="29"/>
    </row>
    <row r="434" spans="7:7" ht="15.75" customHeight="1" x14ac:dyDescent="0.25">
      <c r="G434" s="29"/>
    </row>
    <row r="435" spans="7:7" ht="15.75" customHeight="1" x14ac:dyDescent="0.25">
      <c r="G435" s="29"/>
    </row>
    <row r="436" spans="7:7" ht="15.75" customHeight="1" x14ac:dyDescent="0.25">
      <c r="G436" s="29"/>
    </row>
    <row r="437" spans="7:7" ht="15.75" customHeight="1" x14ac:dyDescent="0.25">
      <c r="G437" s="29"/>
    </row>
    <row r="438" spans="7:7" ht="15.75" customHeight="1" x14ac:dyDescent="0.25">
      <c r="G438" s="29"/>
    </row>
    <row r="439" spans="7:7" ht="15.75" customHeight="1" x14ac:dyDescent="0.25">
      <c r="G439" s="29"/>
    </row>
    <row r="440" spans="7:7" ht="15.75" customHeight="1" x14ac:dyDescent="0.25">
      <c r="G440" s="29"/>
    </row>
    <row r="441" spans="7:7" ht="15.75" customHeight="1" x14ac:dyDescent="0.25">
      <c r="G441" s="29"/>
    </row>
    <row r="442" spans="7:7" ht="15.75" customHeight="1" x14ac:dyDescent="0.25">
      <c r="G442" s="29"/>
    </row>
    <row r="443" spans="7:7" ht="15.75" customHeight="1" x14ac:dyDescent="0.25">
      <c r="G443" s="29"/>
    </row>
    <row r="444" spans="7:7" ht="15.75" customHeight="1" x14ac:dyDescent="0.25">
      <c r="G444" s="29"/>
    </row>
    <row r="445" spans="7:7" ht="15.75" customHeight="1" x14ac:dyDescent="0.25">
      <c r="G445" s="29"/>
    </row>
    <row r="446" spans="7:7" ht="15.75" customHeight="1" x14ac:dyDescent="0.25">
      <c r="G446" s="29"/>
    </row>
    <row r="447" spans="7:7" ht="15.75" customHeight="1" x14ac:dyDescent="0.25">
      <c r="G447" s="29"/>
    </row>
    <row r="448" spans="7:7" ht="15.75" customHeight="1" x14ac:dyDescent="0.25">
      <c r="G448" s="29"/>
    </row>
    <row r="449" spans="7:7" ht="15.75" customHeight="1" x14ac:dyDescent="0.25">
      <c r="G449" s="29"/>
    </row>
    <row r="450" spans="7:7" ht="15.75" customHeight="1" x14ac:dyDescent="0.25">
      <c r="G450" s="29"/>
    </row>
    <row r="451" spans="7:7" ht="15.75" customHeight="1" x14ac:dyDescent="0.25">
      <c r="G451" s="29"/>
    </row>
    <row r="452" spans="7:7" ht="15.75" customHeight="1" x14ac:dyDescent="0.25">
      <c r="G452" s="29"/>
    </row>
    <row r="453" spans="7:7" ht="15.75" customHeight="1" x14ac:dyDescent="0.25">
      <c r="G453" s="29"/>
    </row>
    <row r="454" spans="7:7" ht="15.75" customHeight="1" x14ac:dyDescent="0.25">
      <c r="G454" s="29"/>
    </row>
    <row r="455" spans="7:7" ht="15.75" customHeight="1" x14ac:dyDescent="0.25">
      <c r="G455" s="29"/>
    </row>
    <row r="456" spans="7:7" ht="15.75" customHeight="1" x14ac:dyDescent="0.25">
      <c r="G456" s="29"/>
    </row>
    <row r="457" spans="7:7" ht="15.75" customHeight="1" x14ac:dyDescent="0.25">
      <c r="G457" s="29"/>
    </row>
    <row r="458" spans="7:7" ht="15.75" customHeight="1" x14ac:dyDescent="0.25">
      <c r="G458" s="29"/>
    </row>
    <row r="459" spans="7:7" ht="15.75" customHeight="1" x14ac:dyDescent="0.25">
      <c r="G459" s="29"/>
    </row>
    <row r="460" spans="7:7" ht="15.75" customHeight="1" x14ac:dyDescent="0.25">
      <c r="G460" s="29"/>
    </row>
    <row r="461" spans="7:7" ht="15.75" customHeight="1" x14ac:dyDescent="0.25">
      <c r="G461" s="29"/>
    </row>
    <row r="462" spans="7:7" ht="15.75" customHeight="1" x14ac:dyDescent="0.25">
      <c r="G462" s="29"/>
    </row>
    <row r="463" spans="7:7" ht="15.75" customHeight="1" x14ac:dyDescent="0.25">
      <c r="G463" s="29"/>
    </row>
    <row r="464" spans="7:7" ht="15.75" customHeight="1" x14ac:dyDescent="0.25">
      <c r="G464" s="29"/>
    </row>
    <row r="465" spans="7:7" ht="15.75" customHeight="1" x14ac:dyDescent="0.25">
      <c r="G465" s="29"/>
    </row>
    <row r="466" spans="7:7" ht="15.75" customHeight="1" x14ac:dyDescent="0.25">
      <c r="G466" s="29"/>
    </row>
    <row r="467" spans="7:7" ht="15.75" customHeight="1" x14ac:dyDescent="0.25">
      <c r="G467" s="29"/>
    </row>
    <row r="468" spans="7:7" ht="15.75" customHeight="1" x14ac:dyDescent="0.25">
      <c r="G468" s="29"/>
    </row>
    <row r="469" spans="7:7" ht="15.75" customHeight="1" x14ac:dyDescent="0.25">
      <c r="G469" s="29"/>
    </row>
    <row r="470" spans="7:7" ht="15.75" customHeight="1" x14ac:dyDescent="0.25">
      <c r="G470" s="29"/>
    </row>
    <row r="471" spans="7:7" ht="15.75" customHeight="1" x14ac:dyDescent="0.25">
      <c r="G471" s="29"/>
    </row>
    <row r="472" spans="7:7" ht="15.75" customHeight="1" x14ac:dyDescent="0.25">
      <c r="G472" s="29"/>
    </row>
    <row r="473" spans="7:7" ht="15.75" customHeight="1" x14ac:dyDescent="0.25">
      <c r="G473" s="29"/>
    </row>
    <row r="474" spans="7:7" ht="15.75" customHeight="1" x14ac:dyDescent="0.25">
      <c r="G474" s="29"/>
    </row>
    <row r="475" spans="7:7" ht="15.75" customHeight="1" x14ac:dyDescent="0.25">
      <c r="G475" s="29"/>
    </row>
    <row r="476" spans="7:7" ht="15.75" customHeight="1" x14ac:dyDescent="0.25">
      <c r="G476" s="29"/>
    </row>
    <row r="477" spans="7:7" ht="15.75" customHeight="1" x14ac:dyDescent="0.25">
      <c r="G477" s="29"/>
    </row>
    <row r="478" spans="7:7" ht="15.75" customHeight="1" x14ac:dyDescent="0.25">
      <c r="G478" s="29"/>
    </row>
    <row r="479" spans="7:7" ht="15.75" customHeight="1" x14ac:dyDescent="0.25">
      <c r="G479" s="29"/>
    </row>
    <row r="480" spans="7:7" ht="15.75" customHeight="1" x14ac:dyDescent="0.25">
      <c r="G480" s="29"/>
    </row>
    <row r="481" spans="7:7" ht="15.75" customHeight="1" x14ac:dyDescent="0.25">
      <c r="G481" s="29"/>
    </row>
    <row r="482" spans="7:7" ht="15.75" customHeight="1" x14ac:dyDescent="0.25">
      <c r="G482" s="29"/>
    </row>
    <row r="483" spans="7:7" ht="15.75" customHeight="1" x14ac:dyDescent="0.25">
      <c r="G483" s="29"/>
    </row>
    <row r="484" spans="7:7" ht="15.75" customHeight="1" x14ac:dyDescent="0.25">
      <c r="G484" s="29"/>
    </row>
    <row r="485" spans="7:7" ht="15.75" customHeight="1" x14ac:dyDescent="0.25">
      <c r="G485" s="29"/>
    </row>
    <row r="486" spans="7:7" ht="15.75" customHeight="1" x14ac:dyDescent="0.25">
      <c r="G486" s="29"/>
    </row>
    <row r="487" spans="7:7" ht="15.75" customHeight="1" x14ac:dyDescent="0.25">
      <c r="G487" s="29"/>
    </row>
    <row r="488" spans="7:7" ht="15.75" customHeight="1" x14ac:dyDescent="0.25">
      <c r="G488" s="29"/>
    </row>
    <row r="489" spans="7:7" ht="15.75" customHeight="1" x14ac:dyDescent="0.25">
      <c r="G489" s="29"/>
    </row>
    <row r="490" spans="7:7" ht="15.75" customHeight="1" x14ac:dyDescent="0.25">
      <c r="G490" s="29"/>
    </row>
    <row r="491" spans="7:7" ht="15.75" customHeight="1" x14ac:dyDescent="0.25">
      <c r="G491" s="29"/>
    </row>
    <row r="492" spans="7:7" ht="15.75" customHeight="1" x14ac:dyDescent="0.25">
      <c r="G492" s="29"/>
    </row>
    <row r="493" spans="7:7" ht="15.75" customHeight="1" x14ac:dyDescent="0.25">
      <c r="G493" s="29"/>
    </row>
    <row r="494" spans="7:7" ht="15.75" customHeight="1" x14ac:dyDescent="0.25">
      <c r="G494" s="29"/>
    </row>
    <row r="495" spans="7:7" ht="15.75" customHeight="1" x14ac:dyDescent="0.25">
      <c r="G495" s="29"/>
    </row>
    <row r="496" spans="7:7" ht="15.75" customHeight="1" x14ac:dyDescent="0.25">
      <c r="G496" s="29"/>
    </row>
    <row r="497" spans="7:7" ht="15.75" customHeight="1" x14ac:dyDescent="0.25">
      <c r="G497" s="29"/>
    </row>
    <row r="498" spans="7:7" ht="15.75" customHeight="1" x14ac:dyDescent="0.25">
      <c r="G498" s="29"/>
    </row>
    <row r="499" spans="7:7" ht="15.75" customHeight="1" x14ac:dyDescent="0.25">
      <c r="G499" s="29"/>
    </row>
    <row r="500" spans="7:7" ht="15.75" customHeight="1" x14ac:dyDescent="0.25">
      <c r="G500" s="29"/>
    </row>
    <row r="501" spans="7:7" ht="15.75" customHeight="1" x14ac:dyDescent="0.25">
      <c r="G501" s="29"/>
    </row>
    <row r="502" spans="7:7" ht="15.75" customHeight="1" x14ac:dyDescent="0.25">
      <c r="G502" s="29"/>
    </row>
    <row r="503" spans="7:7" ht="15.75" customHeight="1" x14ac:dyDescent="0.25">
      <c r="G503" s="29"/>
    </row>
    <row r="504" spans="7:7" ht="15.75" customHeight="1" x14ac:dyDescent="0.25">
      <c r="G504" s="29"/>
    </row>
    <row r="505" spans="7:7" ht="15.75" customHeight="1" x14ac:dyDescent="0.25">
      <c r="G505" s="29"/>
    </row>
    <row r="506" spans="7:7" ht="15.75" customHeight="1" x14ac:dyDescent="0.25">
      <c r="G506" s="29"/>
    </row>
    <row r="507" spans="7:7" ht="15.75" customHeight="1" x14ac:dyDescent="0.25">
      <c r="G507" s="29"/>
    </row>
    <row r="508" spans="7:7" ht="15.75" customHeight="1" x14ac:dyDescent="0.25">
      <c r="G508" s="29"/>
    </row>
    <row r="509" spans="7:7" ht="15.75" customHeight="1" x14ac:dyDescent="0.25">
      <c r="G509" s="29"/>
    </row>
    <row r="510" spans="7:7" ht="15.75" customHeight="1" x14ac:dyDescent="0.25">
      <c r="G510" s="29"/>
    </row>
    <row r="511" spans="7:7" ht="15.75" customHeight="1" x14ac:dyDescent="0.25">
      <c r="G511" s="29"/>
    </row>
    <row r="512" spans="7:7" ht="15.75" customHeight="1" x14ac:dyDescent="0.25">
      <c r="G512" s="29"/>
    </row>
    <row r="513" spans="7:7" ht="15.75" customHeight="1" x14ac:dyDescent="0.25">
      <c r="G513" s="29"/>
    </row>
    <row r="514" spans="7:7" ht="15.75" customHeight="1" x14ac:dyDescent="0.25">
      <c r="G514" s="29"/>
    </row>
    <row r="515" spans="7:7" ht="15.75" customHeight="1" x14ac:dyDescent="0.25">
      <c r="G515" s="29"/>
    </row>
    <row r="516" spans="7:7" ht="15.75" customHeight="1" x14ac:dyDescent="0.25">
      <c r="G516" s="29"/>
    </row>
    <row r="517" spans="7:7" ht="15.75" customHeight="1" x14ac:dyDescent="0.25">
      <c r="G517" s="29"/>
    </row>
    <row r="518" spans="7:7" ht="15.75" customHeight="1" x14ac:dyDescent="0.25">
      <c r="G518" s="29"/>
    </row>
    <row r="519" spans="7:7" ht="15.75" customHeight="1" x14ac:dyDescent="0.25">
      <c r="G519" s="29"/>
    </row>
    <row r="520" spans="7:7" ht="15.75" customHeight="1" x14ac:dyDescent="0.25">
      <c r="G520" s="29"/>
    </row>
    <row r="521" spans="7:7" ht="15.75" customHeight="1" x14ac:dyDescent="0.25">
      <c r="G521" s="29"/>
    </row>
    <row r="522" spans="7:7" ht="15.75" customHeight="1" x14ac:dyDescent="0.25">
      <c r="G522" s="29"/>
    </row>
    <row r="523" spans="7:7" ht="15.75" customHeight="1" x14ac:dyDescent="0.25">
      <c r="G523" s="29"/>
    </row>
    <row r="524" spans="7:7" ht="15.75" customHeight="1" x14ac:dyDescent="0.25">
      <c r="G524" s="29"/>
    </row>
    <row r="525" spans="7:7" ht="15.75" customHeight="1" x14ac:dyDescent="0.25">
      <c r="G525" s="29"/>
    </row>
    <row r="526" spans="7:7" ht="15.75" customHeight="1" x14ac:dyDescent="0.25">
      <c r="G526" s="29"/>
    </row>
    <row r="527" spans="7:7" ht="15.75" customHeight="1" x14ac:dyDescent="0.25">
      <c r="G527" s="29"/>
    </row>
    <row r="528" spans="7:7" ht="15.75" customHeight="1" x14ac:dyDescent="0.25">
      <c r="G528" s="29"/>
    </row>
    <row r="529" spans="7:7" ht="15.75" customHeight="1" x14ac:dyDescent="0.25">
      <c r="G529" s="29"/>
    </row>
    <row r="530" spans="7:7" ht="15.75" customHeight="1" x14ac:dyDescent="0.25">
      <c r="G530" s="29"/>
    </row>
    <row r="531" spans="7:7" ht="15.75" customHeight="1" x14ac:dyDescent="0.25">
      <c r="G531" s="29"/>
    </row>
    <row r="532" spans="7:7" ht="15.75" customHeight="1" x14ac:dyDescent="0.25">
      <c r="G532" s="29"/>
    </row>
    <row r="533" spans="7:7" ht="15.75" customHeight="1" x14ac:dyDescent="0.25">
      <c r="G533" s="29"/>
    </row>
    <row r="534" spans="7:7" ht="15.75" customHeight="1" x14ac:dyDescent="0.25">
      <c r="G534" s="29"/>
    </row>
    <row r="535" spans="7:7" ht="15.75" customHeight="1" x14ac:dyDescent="0.25">
      <c r="G535" s="29"/>
    </row>
    <row r="536" spans="7:7" ht="15.75" customHeight="1" x14ac:dyDescent="0.25">
      <c r="G536" s="29"/>
    </row>
    <row r="537" spans="7:7" ht="15.75" customHeight="1" x14ac:dyDescent="0.25">
      <c r="G537" s="29"/>
    </row>
    <row r="538" spans="7:7" ht="15.75" customHeight="1" x14ac:dyDescent="0.25">
      <c r="G538" s="29"/>
    </row>
    <row r="539" spans="7:7" ht="15.75" customHeight="1" x14ac:dyDescent="0.25">
      <c r="G539" s="29"/>
    </row>
    <row r="540" spans="7:7" ht="15.75" customHeight="1" x14ac:dyDescent="0.25">
      <c r="G540" s="29"/>
    </row>
    <row r="541" spans="7:7" ht="15.75" customHeight="1" x14ac:dyDescent="0.25">
      <c r="G541" s="29"/>
    </row>
    <row r="542" spans="7:7" ht="15.75" customHeight="1" x14ac:dyDescent="0.25">
      <c r="G542" s="29"/>
    </row>
    <row r="543" spans="7:7" ht="15.75" customHeight="1" x14ac:dyDescent="0.25">
      <c r="G543" s="29"/>
    </row>
    <row r="544" spans="7:7" ht="15.75" customHeight="1" x14ac:dyDescent="0.25">
      <c r="G544" s="29"/>
    </row>
    <row r="545" spans="7:7" ht="15.75" customHeight="1" x14ac:dyDescent="0.25">
      <c r="G545" s="29"/>
    </row>
    <row r="546" spans="7:7" ht="15.75" customHeight="1" x14ac:dyDescent="0.25">
      <c r="G546" s="29"/>
    </row>
    <row r="547" spans="7:7" ht="15.75" customHeight="1" x14ac:dyDescent="0.25">
      <c r="G547" s="29"/>
    </row>
    <row r="548" spans="7:7" ht="15.75" customHeight="1" x14ac:dyDescent="0.25">
      <c r="G548" s="29"/>
    </row>
    <row r="549" spans="7:7" ht="15.75" customHeight="1" x14ac:dyDescent="0.25">
      <c r="G549" s="29"/>
    </row>
    <row r="550" spans="7:7" ht="15.75" customHeight="1" x14ac:dyDescent="0.25">
      <c r="G550" s="29"/>
    </row>
    <row r="551" spans="7:7" ht="15.75" customHeight="1" x14ac:dyDescent="0.25">
      <c r="G551" s="29"/>
    </row>
    <row r="552" spans="7:7" ht="15.75" customHeight="1" x14ac:dyDescent="0.25">
      <c r="G552" s="29"/>
    </row>
    <row r="553" spans="7:7" ht="15.75" customHeight="1" x14ac:dyDescent="0.25">
      <c r="G553" s="29"/>
    </row>
    <row r="554" spans="7:7" ht="15.75" customHeight="1" x14ac:dyDescent="0.25">
      <c r="G554" s="29"/>
    </row>
    <row r="555" spans="7:7" ht="15.75" customHeight="1" x14ac:dyDescent="0.25">
      <c r="G555" s="29"/>
    </row>
    <row r="556" spans="7:7" ht="15.75" customHeight="1" x14ac:dyDescent="0.25">
      <c r="G556" s="29"/>
    </row>
    <row r="557" spans="7:7" ht="15.75" customHeight="1" x14ac:dyDescent="0.25">
      <c r="G557" s="29"/>
    </row>
    <row r="558" spans="7:7" ht="15.75" customHeight="1" x14ac:dyDescent="0.25">
      <c r="G558" s="29"/>
    </row>
    <row r="559" spans="7:7" ht="15.75" customHeight="1" x14ac:dyDescent="0.25">
      <c r="G559" s="29"/>
    </row>
    <row r="560" spans="7:7" ht="15.75" customHeight="1" x14ac:dyDescent="0.25">
      <c r="G560" s="29"/>
    </row>
    <row r="561" spans="7:7" ht="15.75" customHeight="1" x14ac:dyDescent="0.25">
      <c r="G561" s="29"/>
    </row>
    <row r="562" spans="7:7" ht="15.75" customHeight="1" x14ac:dyDescent="0.25">
      <c r="G562" s="29"/>
    </row>
    <row r="563" spans="7:7" ht="15.75" customHeight="1" x14ac:dyDescent="0.25">
      <c r="G563" s="29"/>
    </row>
    <row r="564" spans="7:7" ht="15.75" customHeight="1" x14ac:dyDescent="0.25">
      <c r="G564" s="29"/>
    </row>
    <row r="565" spans="7:7" ht="15.75" customHeight="1" x14ac:dyDescent="0.25">
      <c r="G565" s="29"/>
    </row>
    <row r="566" spans="7:7" ht="15.75" customHeight="1" x14ac:dyDescent="0.25">
      <c r="G566" s="29"/>
    </row>
    <row r="567" spans="7:7" ht="15.75" customHeight="1" x14ac:dyDescent="0.25">
      <c r="G567" s="29"/>
    </row>
    <row r="568" spans="7:7" ht="15.75" customHeight="1" x14ac:dyDescent="0.25">
      <c r="G568" s="29"/>
    </row>
    <row r="569" spans="7:7" ht="15.75" customHeight="1" x14ac:dyDescent="0.25">
      <c r="G569" s="29"/>
    </row>
    <row r="570" spans="7:7" ht="15.75" customHeight="1" x14ac:dyDescent="0.25">
      <c r="G570" s="29"/>
    </row>
    <row r="571" spans="7:7" ht="15.75" customHeight="1" x14ac:dyDescent="0.25">
      <c r="G571" s="29"/>
    </row>
    <row r="572" spans="7:7" ht="15.75" customHeight="1" x14ac:dyDescent="0.25">
      <c r="G572" s="29"/>
    </row>
    <row r="573" spans="7:7" ht="15.75" customHeight="1" x14ac:dyDescent="0.25">
      <c r="G573" s="29"/>
    </row>
    <row r="574" spans="7:7" ht="15.75" customHeight="1" x14ac:dyDescent="0.25">
      <c r="G574" s="29"/>
    </row>
    <row r="575" spans="7:7" ht="15.75" customHeight="1" x14ac:dyDescent="0.25">
      <c r="G575" s="29"/>
    </row>
    <row r="576" spans="7:7" ht="15.75" customHeight="1" x14ac:dyDescent="0.25">
      <c r="G576" s="29"/>
    </row>
    <row r="577" spans="7:7" ht="15.75" customHeight="1" x14ac:dyDescent="0.25">
      <c r="G577" s="29"/>
    </row>
    <row r="578" spans="7:7" ht="15.75" customHeight="1" x14ac:dyDescent="0.25">
      <c r="G578" s="29"/>
    </row>
    <row r="579" spans="7:7" ht="15.75" customHeight="1" x14ac:dyDescent="0.25">
      <c r="G579" s="29"/>
    </row>
    <row r="580" spans="7:7" ht="15.75" customHeight="1" x14ac:dyDescent="0.25">
      <c r="G580" s="29"/>
    </row>
    <row r="581" spans="7:7" ht="15.75" customHeight="1" x14ac:dyDescent="0.25">
      <c r="G581" s="29"/>
    </row>
    <row r="582" spans="7:7" ht="15.75" customHeight="1" x14ac:dyDescent="0.25">
      <c r="G582" s="29"/>
    </row>
    <row r="583" spans="7:7" ht="15.75" customHeight="1" x14ac:dyDescent="0.25">
      <c r="G583" s="29"/>
    </row>
    <row r="584" spans="7:7" ht="15.75" customHeight="1" x14ac:dyDescent="0.25">
      <c r="G584" s="29"/>
    </row>
    <row r="585" spans="7:7" ht="15.75" customHeight="1" x14ac:dyDescent="0.25">
      <c r="G585" s="29"/>
    </row>
    <row r="586" spans="7:7" ht="15.75" customHeight="1" x14ac:dyDescent="0.25">
      <c r="G586" s="29"/>
    </row>
    <row r="587" spans="7:7" ht="15.75" customHeight="1" x14ac:dyDescent="0.25">
      <c r="G587" s="29"/>
    </row>
    <row r="588" spans="7:7" ht="15.75" customHeight="1" x14ac:dyDescent="0.25">
      <c r="G588" s="29"/>
    </row>
    <row r="589" spans="7:7" ht="15.75" customHeight="1" x14ac:dyDescent="0.25">
      <c r="G589" s="29"/>
    </row>
    <row r="590" spans="7:7" ht="15.75" customHeight="1" x14ac:dyDescent="0.25">
      <c r="G590" s="29"/>
    </row>
    <row r="591" spans="7:7" ht="15.75" customHeight="1" x14ac:dyDescent="0.25">
      <c r="G591" s="29"/>
    </row>
    <row r="592" spans="7:7" ht="15.75" customHeight="1" x14ac:dyDescent="0.25">
      <c r="G592" s="29"/>
    </row>
    <row r="593" spans="7:7" ht="15.75" customHeight="1" x14ac:dyDescent="0.25">
      <c r="G593" s="29"/>
    </row>
    <row r="594" spans="7:7" ht="15.75" customHeight="1" x14ac:dyDescent="0.25">
      <c r="G594" s="29"/>
    </row>
    <row r="595" spans="7:7" ht="15.75" customHeight="1" x14ac:dyDescent="0.25">
      <c r="G595" s="29"/>
    </row>
    <row r="596" spans="7:7" ht="15.75" customHeight="1" x14ac:dyDescent="0.25">
      <c r="G596" s="29"/>
    </row>
    <row r="597" spans="7:7" ht="15.75" customHeight="1" x14ac:dyDescent="0.25">
      <c r="G597" s="29"/>
    </row>
    <row r="598" spans="7:7" ht="15.75" customHeight="1" x14ac:dyDescent="0.25">
      <c r="G598" s="29"/>
    </row>
    <row r="599" spans="7:7" ht="15.75" customHeight="1" x14ac:dyDescent="0.25">
      <c r="G599" s="29"/>
    </row>
    <row r="600" spans="7:7" ht="15.75" customHeight="1" x14ac:dyDescent="0.25">
      <c r="G600" s="29"/>
    </row>
    <row r="601" spans="7:7" ht="15.75" customHeight="1" x14ac:dyDescent="0.25">
      <c r="G601" s="29"/>
    </row>
    <row r="602" spans="7:7" ht="15.75" customHeight="1" x14ac:dyDescent="0.25">
      <c r="G602" s="29"/>
    </row>
    <row r="603" spans="7:7" ht="15.75" customHeight="1" x14ac:dyDescent="0.25">
      <c r="G603" s="29"/>
    </row>
    <row r="604" spans="7:7" ht="15.75" customHeight="1" x14ac:dyDescent="0.25">
      <c r="G604" s="29"/>
    </row>
    <row r="605" spans="7:7" ht="15.75" customHeight="1" x14ac:dyDescent="0.25">
      <c r="G605" s="29"/>
    </row>
    <row r="606" spans="7:7" ht="15.75" customHeight="1" x14ac:dyDescent="0.25">
      <c r="G606" s="29"/>
    </row>
    <row r="607" spans="7:7" ht="15.75" customHeight="1" x14ac:dyDescent="0.25">
      <c r="G607" s="29"/>
    </row>
    <row r="608" spans="7:7" ht="15.75" customHeight="1" x14ac:dyDescent="0.25">
      <c r="G608" s="29"/>
    </row>
    <row r="609" spans="7:7" ht="15.75" customHeight="1" x14ac:dyDescent="0.25">
      <c r="G609" s="29"/>
    </row>
    <row r="610" spans="7:7" ht="15.75" customHeight="1" x14ac:dyDescent="0.25">
      <c r="G610" s="29"/>
    </row>
    <row r="611" spans="7:7" ht="15.75" customHeight="1" x14ac:dyDescent="0.25">
      <c r="G611" s="29"/>
    </row>
    <row r="612" spans="7:7" ht="15.75" customHeight="1" x14ac:dyDescent="0.25">
      <c r="G612" s="29"/>
    </row>
    <row r="613" spans="7:7" ht="15.75" customHeight="1" x14ac:dyDescent="0.25">
      <c r="G613" s="29"/>
    </row>
    <row r="614" spans="7:7" ht="15.75" customHeight="1" x14ac:dyDescent="0.25">
      <c r="G614" s="29"/>
    </row>
    <row r="615" spans="7:7" ht="15.75" customHeight="1" x14ac:dyDescent="0.25">
      <c r="G615" s="29"/>
    </row>
    <row r="616" spans="7:7" ht="15.75" customHeight="1" x14ac:dyDescent="0.25">
      <c r="G616" s="29"/>
    </row>
    <row r="617" spans="7:7" ht="15.75" customHeight="1" x14ac:dyDescent="0.25">
      <c r="G617" s="29"/>
    </row>
    <row r="618" spans="7:7" ht="15.75" customHeight="1" x14ac:dyDescent="0.25">
      <c r="G618" s="29"/>
    </row>
    <row r="619" spans="7:7" ht="15.75" customHeight="1" x14ac:dyDescent="0.25">
      <c r="G619" s="29"/>
    </row>
    <row r="620" spans="7:7" ht="15.75" customHeight="1" x14ac:dyDescent="0.25">
      <c r="G620" s="29"/>
    </row>
    <row r="621" spans="7:7" ht="15.75" customHeight="1" x14ac:dyDescent="0.25">
      <c r="G621" s="29"/>
    </row>
    <row r="622" spans="7:7" ht="15.75" customHeight="1" x14ac:dyDescent="0.25">
      <c r="G622" s="29"/>
    </row>
    <row r="623" spans="7:7" ht="15.75" customHeight="1" x14ac:dyDescent="0.25">
      <c r="G623" s="29"/>
    </row>
    <row r="624" spans="7:7" ht="15.75" customHeight="1" x14ac:dyDescent="0.25">
      <c r="G624" s="29"/>
    </row>
    <row r="625" spans="7:7" ht="15.75" customHeight="1" x14ac:dyDescent="0.25">
      <c r="G625" s="29"/>
    </row>
    <row r="626" spans="7:7" ht="15.75" customHeight="1" x14ac:dyDescent="0.25">
      <c r="G626" s="29"/>
    </row>
    <row r="627" spans="7:7" ht="15.75" customHeight="1" x14ac:dyDescent="0.25">
      <c r="G627" s="29"/>
    </row>
    <row r="628" spans="7:7" ht="15.75" customHeight="1" x14ac:dyDescent="0.25">
      <c r="G628" s="29"/>
    </row>
    <row r="629" spans="7:7" ht="15.75" customHeight="1" x14ac:dyDescent="0.25">
      <c r="G629" s="29"/>
    </row>
    <row r="630" spans="7:7" ht="15.75" customHeight="1" x14ac:dyDescent="0.25">
      <c r="G630" s="29"/>
    </row>
    <row r="631" spans="7:7" ht="15.75" customHeight="1" x14ac:dyDescent="0.25">
      <c r="G631" s="29"/>
    </row>
    <row r="632" spans="7:7" ht="15.75" customHeight="1" x14ac:dyDescent="0.25">
      <c r="G632" s="29"/>
    </row>
    <row r="633" spans="7:7" ht="15.75" customHeight="1" x14ac:dyDescent="0.25">
      <c r="G633" s="29"/>
    </row>
    <row r="634" spans="7:7" ht="15.75" customHeight="1" x14ac:dyDescent="0.25">
      <c r="G634" s="29"/>
    </row>
    <row r="635" spans="7:7" ht="15.75" customHeight="1" x14ac:dyDescent="0.25">
      <c r="G635" s="29"/>
    </row>
    <row r="636" spans="7:7" ht="15.75" customHeight="1" x14ac:dyDescent="0.25">
      <c r="G636" s="29"/>
    </row>
    <row r="637" spans="7:7" ht="15.75" customHeight="1" x14ac:dyDescent="0.25">
      <c r="G637" s="29"/>
    </row>
    <row r="638" spans="7:7" ht="15.75" customHeight="1" x14ac:dyDescent="0.25">
      <c r="G638" s="29"/>
    </row>
    <row r="639" spans="7:7" ht="15.75" customHeight="1" x14ac:dyDescent="0.25">
      <c r="G639" s="29"/>
    </row>
    <row r="640" spans="7:7" ht="15.75" customHeight="1" x14ac:dyDescent="0.25">
      <c r="G640" s="29"/>
    </row>
    <row r="641" spans="7:7" ht="15.75" customHeight="1" x14ac:dyDescent="0.25">
      <c r="G641" s="29"/>
    </row>
    <row r="642" spans="7:7" ht="15.75" customHeight="1" x14ac:dyDescent="0.25">
      <c r="G642" s="29"/>
    </row>
    <row r="643" spans="7:7" ht="15.75" customHeight="1" x14ac:dyDescent="0.25">
      <c r="G643" s="29"/>
    </row>
    <row r="644" spans="7:7" ht="15.75" customHeight="1" x14ac:dyDescent="0.25">
      <c r="G644" s="29"/>
    </row>
    <row r="645" spans="7:7" ht="15.75" customHeight="1" x14ac:dyDescent="0.25">
      <c r="G645" s="29"/>
    </row>
    <row r="646" spans="7:7" ht="15.75" customHeight="1" x14ac:dyDescent="0.25">
      <c r="G646" s="29"/>
    </row>
    <row r="647" spans="7:7" ht="15.75" customHeight="1" x14ac:dyDescent="0.25">
      <c r="G647" s="29"/>
    </row>
    <row r="648" spans="7:7" ht="15.75" customHeight="1" x14ac:dyDescent="0.25">
      <c r="G648" s="29"/>
    </row>
    <row r="649" spans="7:7" ht="15.75" customHeight="1" x14ac:dyDescent="0.25">
      <c r="G649" s="29"/>
    </row>
    <row r="650" spans="7:7" ht="15.75" customHeight="1" x14ac:dyDescent="0.25">
      <c r="G650" s="29"/>
    </row>
    <row r="651" spans="7:7" ht="15.75" customHeight="1" x14ac:dyDescent="0.25">
      <c r="G651" s="29"/>
    </row>
    <row r="652" spans="7:7" ht="15.75" customHeight="1" x14ac:dyDescent="0.25">
      <c r="G652" s="29"/>
    </row>
    <row r="653" spans="7:7" ht="15.75" customHeight="1" x14ac:dyDescent="0.25">
      <c r="G653" s="29"/>
    </row>
    <row r="654" spans="7:7" ht="15.75" customHeight="1" x14ac:dyDescent="0.25">
      <c r="G654" s="29"/>
    </row>
    <row r="655" spans="7:7" ht="15.75" customHeight="1" x14ac:dyDescent="0.25">
      <c r="G655" s="29"/>
    </row>
    <row r="656" spans="7:7" ht="15.75" customHeight="1" x14ac:dyDescent="0.25">
      <c r="G656" s="29"/>
    </row>
    <row r="657" spans="7:7" ht="15.75" customHeight="1" x14ac:dyDescent="0.25">
      <c r="G657" s="29"/>
    </row>
    <row r="658" spans="7:7" ht="15.75" customHeight="1" x14ac:dyDescent="0.25">
      <c r="G658" s="29"/>
    </row>
    <row r="659" spans="7:7" ht="15.75" customHeight="1" x14ac:dyDescent="0.25">
      <c r="G659" s="29"/>
    </row>
    <row r="660" spans="7:7" ht="15.75" customHeight="1" x14ac:dyDescent="0.25">
      <c r="G660" s="29"/>
    </row>
    <row r="661" spans="7:7" ht="15.75" customHeight="1" x14ac:dyDescent="0.25">
      <c r="G661" s="29"/>
    </row>
    <row r="662" spans="7:7" ht="15.75" customHeight="1" x14ac:dyDescent="0.25">
      <c r="G662" s="29"/>
    </row>
    <row r="663" spans="7:7" ht="15.75" customHeight="1" x14ac:dyDescent="0.25">
      <c r="G663" s="29"/>
    </row>
    <row r="664" spans="7:7" ht="15.75" customHeight="1" x14ac:dyDescent="0.25">
      <c r="G664" s="29"/>
    </row>
    <row r="665" spans="7:7" ht="15.75" customHeight="1" x14ac:dyDescent="0.25">
      <c r="G665" s="29"/>
    </row>
    <row r="666" spans="7:7" ht="15.75" customHeight="1" x14ac:dyDescent="0.25">
      <c r="G666" s="29"/>
    </row>
    <row r="667" spans="7:7" ht="15.75" customHeight="1" x14ac:dyDescent="0.25">
      <c r="G667" s="29"/>
    </row>
    <row r="668" spans="7:7" ht="15.75" customHeight="1" x14ac:dyDescent="0.25">
      <c r="G668" s="29"/>
    </row>
    <row r="669" spans="7:7" ht="15.75" customHeight="1" x14ac:dyDescent="0.25">
      <c r="G669" s="29"/>
    </row>
    <row r="670" spans="7:7" ht="15.75" customHeight="1" x14ac:dyDescent="0.25">
      <c r="G670" s="29"/>
    </row>
    <row r="671" spans="7:7" ht="15.75" customHeight="1" x14ac:dyDescent="0.25">
      <c r="G671" s="29"/>
    </row>
    <row r="672" spans="7:7" ht="15.75" customHeight="1" x14ac:dyDescent="0.25">
      <c r="G672" s="29"/>
    </row>
    <row r="673" spans="7:7" ht="15.75" customHeight="1" x14ac:dyDescent="0.25">
      <c r="G673" s="29"/>
    </row>
    <row r="674" spans="7:7" ht="15.75" customHeight="1" x14ac:dyDescent="0.25">
      <c r="G674" s="29"/>
    </row>
    <row r="675" spans="7:7" ht="15.75" customHeight="1" x14ac:dyDescent="0.25">
      <c r="G675" s="29"/>
    </row>
    <row r="676" spans="7:7" ht="15.75" customHeight="1" x14ac:dyDescent="0.25">
      <c r="G676" s="29"/>
    </row>
    <row r="677" spans="7:7" ht="15.75" customHeight="1" x14ac:dyDescent="0.25">
      <c r="G677" s="29"/>
    </row>
    <row r="678" spans="7:7" ht="15.75" customHeight="1" x14ac:dyDescent="0.25">
      <c r="G678" s="29"/>
    </row>
    <row r="679" spans="7:7" ht="15.75" customHeight="1" x14ac:dyDescent="0.25">
      <c r="G679" s="29"/>
    </row>
    <row r="680" spans="7:7" ht="15.75" customHeight="1" x14ac:dyDescent="0.25">
      <c r="G680" s="29"/>
    </row>
    <row r="681" spans="7:7" ht="15.75" customHeight="1" x14ac:dyDescent="0.25">
      <c r="G681" s="29"/>
    </row>
    <row r="682" spans="7:7" ht="15.75" customHeight="1" x14ac:dyDescent="0.25">
      <c r="G682" s="29"/>
    </row>
    <row r="683" spans="7:7" ht="15.75" customHeight="1" x14ac:dyDescent="0.25">
      <c r="G683" s="29"/>
    </row>
    <row r="684" spans="7:7" ht="15.75" customHeight="1" x14ac:dyDescent="0.25">
      <c r="G684" s="29"/>
    </row>
    <row r="685" spans="7:7" ht="15.75" customHeight="1" x14ac:dyDescent="0.25">
      <c r="G685" s="29"/>
    </row>
    <row r="686" spans="7:7" ht="15.75" customHeight="1" x14ac:dyDescent="0.25">
      <c r="G686" s="29"/>
    </row>
    <row r="687" spans="7:7" ht="15.75" customHeight="1" x14ac:dyDescent="0.25">
      <c r="G687" s="29"/>
    </row>
    <row r="688" spans="7:7" ht="15.75" customHeight="1" x14ac:dyDescent="0.25">
      <c r="G688" s="29"/>
    </row>
    <row r="689" spans="7:7" ht="15.75" customHeight="1" x14ac:dyDescent="0.25">
      <c r="G689" s="29"/>
    </row>
    <row r="690" spans="7:7" ht="15.75" customHeight="1" x14ac:dyDescent="0.25">
      <c r="G690" s="29"/>
    </row>
    <row r="691" spans="7:7" ht="15.75" customHeight="1" x14ac:dyDescent="0.25">
      <c r="G691" s="29"/>
    </row>
    <row r="692" spans="7:7" ht="15.75" customHeight="1" x14ac:dyDescent="0.25">
      <c r="G692" s="29"/>
    </row>
    <row r="693" spans="7:7" ht="15.75" customHeight="1" x14ac:dyDescent="0.25">
      <c r="G693" s="29"/>
    </row>
    <row r="694" spans="7:7" ht="15.75" customHeight="1" x14ac:dyDescent="0.25">
      <c r="G694" s="29"/>
    </row>
    <row r="695" spans="7:7" ht="15.75" customHeight="1" x14ac:dyDescent="0.25">
      <c r="G695" s="29"/>
    </row>
    <row r="696" spans="7:7" ht="15.75" customHeight="1" x14ac:dyDescent="0.25">
      <c r="G696" s="29"/>
    </row>
    <row r="697" spans="7:7" ht="15.75" customHeight="1" x14ac:dyDescent="0.25">
      <c r="G697" s="29"/>
    </row>
    <row r="698" spans="7:7" ht="15.75" customHeight="1" x14ac:dyDescent="0.25">
      <c r="G698" s="29"/>
    </row>
    <row r="699" spans="7:7" ht="15.75" customHeight="1" x14ac:dyDescent="0.25">
      <c r="G699" s="29"/>
    </row>
    <row r="700" spans="7:7" ht="15.75" customHeight="1" x14ac:dyDescent="0.25">
      <c r="G700" s="29"/>
    </row>
    <row r="701" spans="7:7" ht="15.75" customHeight="1" x14ac:dyDescent="0.25">
      <c r="G701" s="29"/>
    </row>
    <row r="702" spans="7:7" ht="15.75" customHeight="1" x14ac:dyDescent="0.25">
      <c r="G702" s="29"/>
    </row>
    <row r="703" spans="7:7" ht="15.75" customHeight="1" x14ac:dyDescent="0.25">
      <c r="G703" s="29"/>
    </row>
    <row r="704" spans="7:7" ht="15.75" customHeight="1" x14ac:dyDescent="0.25">
      <c r="G704" s="29"/>
    </row>
    <row r="705" spans="7:7" ht="15.75" customHeight="1" x14ac:dyDescent="0.25">
      <c r="G705" s="29"/>
    </row>
    <row r="706" spans="7:7" ht="15.75" customHeight="1" x14ac:dyDescent="0.25">
      <c r="G706" s="29"/>
    </row>
    <row r="707" spans="7:7" ht="15.75" customHeight="1" x14ac:dyDescent="0.25">
      <c r="G707" s="29"/>
    </row>
    <row r="708" spans="7:7" ht="15.75" customHeight="1" x14ac:dyDescent="0.25">
      <c r="G708" s="29"/>
    </row>
    <row r="709" spans="7:7" ht="15.75" customHeight="1" x14ac:dyDescent="0.25">
      <c r="G709" s="29"/>
    </row>
    <row r="710" spans="7:7" ht="15.75" customHeight="1" x14ac:dyDescent="0.25">
      <c r="G710" s="29"/>
    </row>
    <row r="711" spans="7:7" ht="15.75" customHeight="1" x14ac:dyDescent="0.25">
      <c r="G711" s="29"/>
    </row>
    <row r="712" spans="7:7" ht="15.75" customHeight="1" x14ac:dyDescent="0.25">
      <c r="G712" s="29"/>
    </row>
    <row r="713" spans="7:7" ht="15.75" customHeight="1" x14ac:dyDescent="0.25">
      <c r="G713" s="29"/>
    </row>
    <row r="714" spans="7:7" ht="15.75" customHeight="1" x14ac:dyDescent="0.25">
      <c r="G714" s="29"/>
    </row>
    <row r="715" spans="7:7" ht="15.75" customHeight="1" x14ac:dyDescent="0.25">
      <c r="G715" s="29"/>
    </row>
    <row r="716" spans="7:7" ht="15.75" customHeight="1" x14ac:dyDescent="0.25">
      <c r="G716" s="29"/>
    </row>
    <row r="717" spans="7:7" ht="15.75" customHeight="1" x14ac:dyDescent="0.25">
      <c r="G717" s="29"/>
    </row>
    <row r="718" spans="7:7" ht="15.75" customHeight="1" x14ac:dyDescent="0.25">
      <c r="G718" s="29"/>
    </row>
    <row r="719" spans="7:7" ht="15.75" customHeight="1" x14ac:dyDescent="0.25">
      <c r="G719" s="29"/>
    </row>
    <row r="720" spans="7:7" ht="15.75" customHeight="1" x14ac:dyDescent="0.25">
      <c r="G720" s="29"/>
    </row>
    <row r="721" spans="7:7" ht="15.75" customHeight="1" x14ac:dyDescent="0.25">
      <c r="G721" s="29"/>
    </row>
    <row r="722" spans="7:7" ht="15.75" customHeight="1" x14ac:dyDescent="0.25">
      <c r="G722" s="29"/>
    </row>
    <row r="723" spans="7:7" ht="15.75" customHeight="1" x14ac:dyDescent="0.25">
      <c r="G723" s="29"/>
    </row>
    <row r="724" spans="7:7" ht="15.75" customHeight="1" x14ac:dyDescent="0.25">
      <c r="G724" s="29"/>
    </row>
    <row r="725" spans="7:7" ht="15.75" customHeight="1" x14ac:dyDescent="0.25">
      <c r="G725" s="29"/>
    </row>
    <row r="726" spans="7:7" ht="15.75" customHeight="1" x14ac:dyDescent="0.25">
      <c r="G726" s="29"/>
    </row>
    <row r="727" spans="7:7" ht="15.75" customHeight="1" x14ac:dyDescent="0.25">
      <c r="G727" s="29"/>
    </row>
    <row r="728" spans="7:7" ht="15.75" customHeight="1" x14ac:dyDescent="0.25">
      <c r="G728" s="29"/>
    </row>
    <row r="729" spans="7:7" ht="15.75" customHeight="1" x14ac:dyDescent="0.25">
      <c r="G729" s="29"/>
    </row>
    <row r="730" spans="7:7" ht="15.75" customHeight="1" x14ac:dyDescent="0.25">
      <c r="G730" s="29"/>
    </row>
    <row r="731" spans="7:7" ht="15.75" customHeight="1" x14ac:dyDescent="0.25">
      <c r="G731" s="29"/>
    </row>
    <row r="732" spans="7:7" ht="15.75" customHeight="1" x14ac:dyDescent="0.25">
      <c r="G732" s="29"/>
    </row>
    <row r="733" spans="7:7" ht="15.75" customHeight="1" x14ac:dyDescent="0.25">
      <c r="G733" s="29"/>
    </row>
    <row r="734" spans="7:7" ht="15.75" customHeight="1" x14ac:dyDescent="0.25">
      <c r="G734" s="29"/>
    </row>
    <row r="735" spans="7:7" ht="15.75" customHeight="1" x14ac:dyDescent="0.25">
      <c r="G735" s="29"/>
    </row>
    <row r="736" spans="7:7" ht="15.75" customHeight="1" x14ac:dyDescent="0.25">
      <c r="G736" s="29"/>
    </row>
    <row r="737" spans="7:7" ht="15.75" customHeight="1" x14ac:dyDescent="0.25">
      <c r="G737" s="29"/>
    </row>
    <row r="738" spans="7:7" ht="15.75" customHeight="1" x14ac:dyDescent="0.25">
      <c r="G738" s="29"/>
    </row>
    <row r="739" spans="7:7" ht="15.75" customHeight="1" x14ac:dyDescent="0.25">
      <c r="G739" s="29"/>
    </row>
    <row r="740" spans="7:7" ht="15.75" customHeight="1" x14ac:dyDescent="0.25">
      <c r="G740" s="29"/>
    </row>
    <row r="741" spans="7:7" ht="15.75" customHeight="1" x14ac:dyDescent="0.25">
      <c r="G741" s="29"/>
    </row>
    <row r="742" spans="7:7" ht="15.75" customHeight="1" x14ac:dyDescent="0.25">
      <c r="G742" s="29"/>
    </row>
    <row r="743" spans="7:7" ht="15.75" customHeight="1" x14ac:dyDescent="0.25">
      <c r="G743" s="29"/>
    </row>
    <row r="744" spans="7:7" ht="15.75" customHeight="1" x14ac:dyDescent="0.25">
      <c r="G744" s="29"/>
    </row>
    <row r="745" spans="7:7" ht="15.75" customHeight="1" x14ac:dyDescent="0.25">
      <c r="G745" s="29"/>
    </row>
    <row r="746" spans="7:7" ht="15.75" customHeight="1" x14ac:dyDescent="0.25">
      <c r="G746" s="29"/>
    </row>
    <row r="747" spans="7:7" ht="15.75" customHeight="1" x14ac:dyDescent="0.25">
      <c r="G747" s="29"/>
    </row>
    <row r="748" spans="7:7" ht="15.75" customHeight="1" x14ac:dyDescent="0.25">
      <c r="G748" s="29"/>
    </row>
    <row r="749" spans="7:7" ht="15.75" customHeight="1" x14ac:dyDescent="0.25">
      <c r="G749" s="29"/>
    </row>
    <row r="750" spans="7:7" ht="15.75" customHeight="1" x14ac:dyDescent="0.25">
      <c r="G750" s="29"/>
    </row>
    <row r="751" spans="7:7" ht="15.75" customHeight="1" x14ac:dyDescent="0.25">
      <c r="G751" s="29"/>
    </row>
    <row r="752" spans="7:7" ht="15.75" customHeight="1" x14ac:dyDescent="0.25">
      <c r="G752" s="29"/>
    </row>
    <row r="753" spans="7:7" ht="15.75" customHeight="1" x14ac:dyDescent="0.25">
      <c r="G753" s="29"/>
    </row>
    <row r="754" spans="7:7" ht="15.75" customHeight="1" x14ac:dyDescent="0.25">
      <c r="G754" s="29"/>
    </row>
    <row r="755" spans="7:7" ht="15.75" customHeight="1" x14ac:dyDescent="0.25">
      <c r="G755" s="29"/>
    </row>
    <row r="756" spans="7:7" ht="15.75" customHeight="1" x14ac:dyDescent="0.25">
      <c r="G756" s="29"/>
    </row>
    <row r="757" spans="7:7" ht="15.75" customHeight="1" x14ac:dyDescent="0.25">
      <c r="G757" s="29"/>
    </row>
    <row r="758" spans="7:7" ht="15.75" customHeight="1" x14ac:dyDescent="0.25">
      <c r="G758" s="29"/>
    </row>
    <row r="759" spans="7:7" ht="15.75" customHeight="1" x14ac:dyDescent="0.25">
      <c r="G759" s="29"/>
    </row>
    <row r="760" spans="7:7" ht="15.75" customHeight="1" x14ac:dyDescent="0.25">
      <c r="G760" s="29"/>
    </row>
    <row r="761" spans="7:7" ht="15.75" customHeight="1" x14ac:dyDescent="0.25">
      <c r="G761" s="29"/>
    </row>
    <row r="762" spans="7:7" ht="15.75" customHeight="1" x14ac:dyDescent="0.25">
      <c r="G762" s="29"/>
    </row>
    <row r="763" spans="7:7" ht="15.75" customHeight="1" x14ac:dyDescent="0.25">
      <c r="G763" s="29"/>
    </row>
    <row r="764" spans="7:7" ht="15.75" customHeight="1" x14ac:dyDescent="0.25">
      <c r="G764" s="29"/>
    </row>
    <row r="765" spans="7:7" ht="15.75" customHeight="1" x14ac:dyDescent="0.25">
      <c r="G765" s="29"/>
    </row>
    <row r="766" spans="7:7" ht="15.75" customHeight="1" x14ac:dyDescent="0.25">
      <c r="G766" s="29"/>
    </row>
    <row r="767" spans="7:7" ht="15.75" customHeight="1" x14ac:dyDescent="0.25">
      <c r="G767" s="29"/>
    </row>
    <row r="768" spans="7:7" ht="15.75" customHeight="1" x14ac:dyDescent="0.25">
      <c r="G768" s="29"/>
    </row>
    <row r="769" spans="7:7" ht="15.75" customHeight="1" x14ac:dyDescent="0.25">
      <c r="G769" s="29"/>
    </row>
    <row r="770" spans="7:7" ht="15.75" customHeight="1" x14ac:dyDescent="0.25">
      <c r="G770" s="29"/>
    </row>
    <row r="771" spans="7:7" ht="15.75" customHeight="1" x14ac:dyDescent="0.25">
      <c r="G771" s="29"/>
    </row>
    <row r="772" spans="7:7" ht="15.75" customHeight="1" x14ac:dyDescent="0.25">
      <c r="G772" s="29"/>
    </row>
    <row r="773" spans="7:7" ht="15.75" customHeight="1" x14ac:dyDescent="0.25">
      <c r="G773" s="29"/>
    </row>
    <row r="774" spans="7:7" ht="15.75" customHeight="1" x14ac:dyDescent="0.25">
      <c r="G774" s="29"/>
    </row>
    <row r="775" spans="7:7" ht="15.75" customHeight="1" x14ac:dyDescent="0.25">
      <c r="G775" s="29"/>
    </row>
    <row r="776" spans="7:7" ht="15.75" customHeight="1" x14ac:dyDescent="0.25">
      <c r="G776" s="29"/>
    </row>
    <row r="777" spans="7:7" ht="15.75" customHeight="1" x14ac:dyDescent="0.25">
      <c r="G777" s="29"/>
    </row>
    <row r="778" spans="7:7" ht="15.75" customHeight="1" x14ac:dyDescent="0.25">
      <c r="G778" s="29"/>
    </row>
    <row r="779" spans="7:7" ht="15.75" customHeight="1" x14ac:dyDescent="0.25">
      <c r="G779" s="29"/>
    </row>
    <row r="780" spans="7:7" ht="15.75" customHeight="1" x14ac:dyDescent="0.25">
      <c r="G780" s="29"/>
    </row>
    <row r="781" spans="7:7" ht="15.75" customHeight="1" x14ac:dyDescent="0.25">
      <c r="G781" s="29"/>
    </row>
    <row r="782" spans="7:7" ht="15.75" customHeight="1" x14ac:dyDescent="0.25">
      <c r="G782" s="29"/>
    </row>
    <row r="783" spans="7:7" ht="15.75" customHeight="1" x14ac:dyDescent="0.25">
      <c r="G783" s="29"/>
    </row>
    <row r="784" spans="7:7" ht="15.75" customHeight="1" x14ac:dyDescent="0.25">
      <c r="G784" s="29"/>
    </row>
    <row r="785" spans="7:7" ht="15.75" customHeight="1" x14ac:dyDescent="0.25">
      <c r="G785" s="29"/>
    </row>
    <row r="786" spans="7:7" ht="15.75" customHeight="1" x14ac:dyDescent="0.25">
      <c r="G786" s="29"/>
    </row>
    <row r="787" spans="7:7" ht="15.75" customHeight="1" x14ac:dyDescent="0.25">
      <c r="G787" s="29"/>
    </row>
    <row r="788" spans="7:7" ht="15.75" customHeight="1" x14ac:dyDescent="0.25">
      <c r="G788" s="29"/>
    </row>
    <row r="789" spans="7:7" ht="15.75" customHeight="1" x14ac:dyDescent="0.25">
      <c r="G789" s="29"/>
    </row>
    <row r="790" spans="7:7" ht="15.75" customHeight="1" x14ac:dyDescent="0.25">
      <c r="G790" s="29"/>
    </row>
    <row r="791" spans="7:7" ht="15.75" customHeight="1" x14ac:dyDescent="0.25">
      <c r="G791" s="29"/>
    </row>
    <row r="792" spans="7:7" ht="15.75" customHeight="1" x14ac:dyDescent="0.25">
      <c r="G792" s="29"/>
    </row>
    <row r="793" spans="7:7" ht="15.75" customHeight="1" x14ac:dyDescent="0.25">
      <c r="G793" s="29"/>
    </row>
    <row r="794" spans="7:7" ht="15.75" customHeight="1" x14ac:dyDescent="0.25">
      <c r="G794" s="29"/>
    </row>
    <row r="795" spans="7:7" ht="15.75" customHeight="1" x14ac:dyDescent="0.25">
      <c r="G795" s="29"/>
    </row>
    <row r="796" spans="7:7" ht="15.75" customHeight="1" x14ac:dyDescent="0.25">
      <c r="G796" s="29"/>
    </row>
    <row r="797" spans="7:7" ht="15.75" customHeight="1" x14ac:dyDescent="0.25">
      <c r="G797" s="29"/>
    </row>
    <row r="798" spans="7:7" ht="15.75" customHeight="1" x14ac:dyDescent="0.25">
      <c r="G798" s="29"/>
    </row>
    <row r="799" spans="7:7" ht="15.75" customHeight="1" x14ac:dyDescent="0.25">
      <c r="G799" s="29"/>
    </row>
    <row r="800" spans="7:7" ht="15.75" customHeight="1" x14ac:dyDescent="0.25">
      <c r="G800" s="29"/>
    </row>
    <row r="801" spans="7:7" ht="15.75" customHeight="1" x14ac:dyDescent="0.25">
      <c r="G801" s="29"/>
    </row>
    <row r="802" spans="7:7" ht="15.75" customHeight="1" x14ac:dyDescent="0.25">
      <c r="G802" s="29"/>
    </row>
    <row r="803" spans="7:7" ht="15.75" customHeight="1" x14ac:dyDescent="0.25">
      <c r="G803" s="29"/>
    </row>
    <row r="804" spans="7:7" ht="15.75" customHeight="1" x14ac:dyDescent="0.25">
      <c r="G804" s="29"/>
    </row>
    <row r="805" spans="7:7" ht="15.75" customHeight="1" x14ac:dyDescent="0.25">
      <c r="G805" s="29"/>
    </row>
    <row r="806" spans="7:7" ht="15.75" customHeight="1" x14ac:dyDescent="0.25">
      <c r="G806" s="29"/>
    </row>
    <row r="807" spans="7:7" ht="15.75" customHeight="1" x14ac:dyDescent="0.25">
      <c r="G807" s="29"/>
    </row>
    <row r="808" spans="7:7" ht="15.75" customHeight="1" x14ac:dyDescent="0.25">
      <c r="G808" s="29"/>
    </row>
    <row r="809" spans="7:7" ht="15.75" customHeight="1" x14ac:dyDescent="0.25">
      <c r="G809" s="29"/>
    </row>
    <row r="810" spans="7:7" ht="15.75" customHeight="1" x14ac:dyDescent="0.25">
      <c r="G810" s="29"/>
    </row>
    <row r="811" spans="7:7" ht="15.75" customHeight="1" x14ac:dyDescent="0.25">
      <c r="G811" s="29"/>
    </row>
    <row r="812" spans="7:7" ht="15.75" customHeight="1" x14ac:dyDescent="0.25">
      <c r="G812" s="29"/>
    </row>
    <row r="813" spans="7:7" ht="15.75" customHeight="1" x14ac:dyDescent="0.25">
      <c r="G813" s="29"/>
    </row>
    <row r="814" spans="7:7" ht="15.75" customHeight="1" x14ac:dyDescent="0.25">
      <c r="G814" s="29"/>
    </row>
    <row r="815" spans="7:7" ht="15.75" customHeight="1" x14ac:dyDescent="0.25">
      <c r="G815" s="29"/>
    </row>
    <row r="816" spans="7:7" ht="15.75" customHeight="1" x14ac:dyDescent="0.25">
      <c r="G816" s="29"/>
    </row>
    <row r="817" spans="7:7" ht="15.75" customHeight="1" x14ac:dyDescent="0.25">
      <c r="G817" s="29"/>
    </row>
    <row r="818" spans="7:7" ht="15.75" customHeight="1" x14ac:dyDescent="0.25">
      <c r="G818" s="29"/>
    </row>
    <row r="819" spans="7:7" ht="15.75" customHeight="1" x14ac:dyDescent="0.25">
      <c r="G819" s="29"/>
    </row>
    <row r="820" spans="7:7" ht="15.75" customHeight="1" x14ac:dyDescent="0.25">
      <c r="G820" s="29"/>
    </row>
    <row r="821" spans="7:7" ht="15.75" customHeight="1" x14ac:dyDescent="0.25">
      <c r="G821" s="29"/>
    </row>
    <row r="822" spans="7:7" ht="15.75" customHeight="1" x14ac:dyDescent="0.25">
      <c r="G822" s="29"/>
    </row>
    <row r="823" spans="7:7" ht="15.75" customHeight="1" x14ac:dyDescent="0.25">
      <c r="G823" s="29"/>
    </row>
    <row r="824" spans="7:7" ht="15.75" customHeight="1" x14ac:dyDescent="0.25">
      <c r="G824" s="29"/>
    </row>
    <row r="825" spans="7:7" ht="15.75" customHeight="1" x14ac:dyDescent="0.25">
      <c r="G825" s="29"/>
    </row>
    <row r="826" spans="7:7" ht="15.75" customHeight="1" x14ac:dyDescent="0.25">
      <c r="G826" s="29"/>
    </row>
    <row r="827" spans="7:7" ht="15.75" customHeight="1" x14ac:dyDescent="0.25">
      <c r="G827" s="29"/>
    </row>
    <row r="828" spans="7:7" ht="15.75" customHeight="1" x14ac:dyDescent="0.25">
      <c r="G828" s="29"/>
    </row>
    <row r="829" spans="7:7" ht="15.75" customHeight="1" x14ac:dyDescent="0.25">
      <c r="G829" s="29"/>
    </row>
    <row r="830" spans="7:7" ht="15.75" customHeight="1" x14ac:dyDescent="0.25">
      <c r="G830" s="29"/>
    </row>
    <row r="831" spans="7:7" ht="15.75" customHeight="1" x14ac:dyDescent="0.25">
      <c r="G831" s="29"/>
    </row>
    <row r="832" spans="7:7" ht="15.75" customHeight="1" x14ac:dyDescent="0.25">
      <c r="G832" s="29"/>
    </row>
    <row r="833" spans="7:7" ht="15.75" customHeight="1" x14ac:dyDescent="0.25">
      <c r="G833" s="29"/>
    </row>
    <row r="834" spans="7:7" ht="15.75" customHeight="1" x14ac:dyDescent="0.25">
      <c r="G834" s="29"/>
    </row>
    <row r="835" spans="7:7" ht="15.75" customHeight="1" x14ac:dyDescent="0.25">
      <c r="G835" s="29"/>
    </row>
    <row r="836" spans="7:7" ht="15.75" customHeight="1" x14ac:dyDescent="0.25">
      <c r="G836" s="29"/>
    </row>
    <row r="837" spans="7:7" ht="15.75" customHeight="1" x14ac:dyDescent="0.25">
      <c r="G837" s="29"/>
    </row>
    <row r="838" spans="7:7" ht="15.75" customHeight="1" x14ac:dyDescent="0.25">
      <c r="G838" s="29"/>
    </row>
    <row r="839" spans="7:7" ht="15.75" customHeight="1" x14ac:dyDescent="0.25">
      <c r="G839" s="29"/>
    </row>
    <row r="840" spans="7:7" ht="15.75" customHeight="1" x14ac:dyDescent="0.25">
      <c r="G840" s="29"/>
    </row>
    <row r="841" spans="7:7" ht="15.75" customHeight="1" x14ac:dyDescent="0.25">
      <c r="G841" s="29"/>
    </row>
    <row r="842" spans="7:7" ht="15.75" customHeight="1" x14ac:dyDescent="0.25">
      <c r="G842" s="29"/>
    </row>
    <row r="843" spans="7:7" ht="15.75" customHeight="1" x14ac:dyDescent="0.25">
      <c r="G843" s="29"/>
    </row>
    <row r="844" spans="7:7" ht="15.75" customHeight="1" x14ac:dyDescent="0.25">
      <c r="G844" s="29"/>
    </row>
    <row r="845" spans="7:7" ht="15.75" customHeight="1" x14ac:dyDescent="0.25">
      <c r="G845" s="29"/>
    </row>
    <row r="846" spans="7:7" ht="15.75" customHeight="1" x14ac:dyDescent="0.25">
      <c r="G846" s="29"/>
    </row>
    <row r="847" spans="7:7" ht="15.75" customHeight="1" x14ac:dyDescent="0.25">
      <c r="G847" s="29"/>
    </row>
    <row r="848" spans="7:7" ht="15.75" customHeight="1" x14ac:dyDescent="0.25">
      <c r="G848" s="29"/>
    </row>
    <row r="849" spans="7:7" ht="15.75" customHeight="1" x14ac:dyDescent="0.25">
      <c r="G849" s="29"/>
    </row>
    <row r="850" spans="7:7" ht="15.75" customHeight="1" x14ac:dyDescent="0.25">
      <c r="G850" s="29"/>
    </row>
    <row r="851" spans="7:7" ht="15.75" customHeight="1" x14ac:dyDescent="0.25">
      <c r="G851" s="29"/>
    </row>
    <row r="852" spans="7:7" ht="15.75" customHeight="1" x14ac:dyDescent="0.25">
      <c r="G852" s="29"/>
    </row>
    <row r="853" spans="7:7" ht="15.75" customHeight="1" x14ac:dyDescent="0.25">
      <c r="G853" s="29"/>
    </row>
    <row r="854" spans="7:7" ht="15.75" customHeight="1" x14ac:dyDescent="0.25">
      <c r="G854" s="29"/>
    </row>
    <row r="855" spans="7:7" ht="15.75" customHeight="1" x14ac:dyDescent="0.25">
      <c r="G855" s="29"/>
    </row>
    <row r="856" spans="7:7" ht="15.75" customHeight="1" x14ac:dyDescent="0.25">
      <c r="G856" s="29"/>
    </row>
    <row r="857" spans="7:7" ht="15.75" customHeight="1" x14ac:dyDescent="0.25">
      <c r="G857" s="29"/>
    </row>
    <row r="858" spans="7:7" ht="15.75" customHeight="1" x14ac:dyDescent="0.25">
      <c r="G858" s="29"/>
    </row>
    <row r="859" spans="7:7" ht="15.75" customHeight="1" x14ac:dyDescent="0.25">
      <c r="G859" s="29"/>
    </row>
    <row r="860" spans="7:7" ht="15.75" customHeight="1" x14ac:dyDescent="0.25">
      <c r="G860" s="29"/>
    </row>
    <row r="861" spans="7:7" ht="15.75" customHeight="1" x14ac:dyDescent="0.25">
      <c r="G861" s="29"/>
    </row>
    <row r="862" spans="7:7" ht="15.75" customHeight="1" x14ac:dyDescent="0.25">
      <c r="G862" s="29"/>
    </row>
    <row r="863" spans="7:7" ht="15.75" customHeight="1" x14ac:dyDescent="0.25">
      <c r="G863" s="29"/>
    </row>
    <row r="864" spans="7:7" ht="15.75" customHeight="1" x14ac:dyDescent="0.25">
      <c r="G864" s="29"/>
    </row>
    <row r="865" spans="7:7" ht="15.75" customHeight="1" x14ac:dyDescent="0.25">
      <c r="G865" s="29"/>
    </row>
    <row r="866" spans="7:7" ht="15.75" customHeight="1" x14ac:dyDescent="0.25">
      <c r="G866" s="29"/>
    </row>
    <row r="867" spans="7:7" ht="15.75" customHeight="1" x14ac:dyDescent="0.25">
      <c r="G867" s="29"/>
    </row>
    <row r="868" spans="7:7" ht="15.75" customHeight="1" x14ac:dyDescent="0.25">
      <c r="G868" s="29"/>
    </row>
    <row r="869" spans="7:7" ht="15.75" customHeight="1" x14ac:dyDescent="0.25">
      <c r="G869" s="29"/>
    </row>
    <row r="870" spans="7:7" ht="15.75" customHeight="1" x14ac:dyDescent="0.25">
      <c r="G870" s="29"/>
    </row>
    <row r="871" spans="7:7" ht="15.75" customHeight="1" x14ac:dyDescent="0.25">
      <c r="G871" s="29"/>
    </row>
    <row r="872" spans="7:7" ht="15.75" customHeight="1" x14ac:dyDescent="0.25">
      <c r="G872" s="29"/>
    </row>
    <row r="873" spans="7:7" ht="15.75" customHeight="1" x14ac:dyDescent="0.25">
      <c r="G873" s="29"/>
    </row>
    <row r="874" spans="7:7" ht="15.75" customHeight="1" x14ac:dyDescent="0.25">
      <c r="G874" s="29"/>
    </row>
    <row r="875" spans="7:7" ht="15.75" customHeight="1" x14ac:dyDescent="0.25">
      <c r="G875" s="29"/>
    </row>
    <row r="876" spans="7:7" ht="15.75" customHeight="1" x14ac:dyDescent="0.25">
      <c r="G876" s="29"/>
    </row>
    <row r="877" spans="7:7" ht="15.75" customHeight="1" x14ac:dyDescent="0.25">
      <c r="G877" s="29"/>
    </row>
    <row r="878" spans="7:7" ht="15.75" customHeight="1" x14ac:dyDescent="0.25">
      <c r="G878" s="29"/>
    </row>
    <row r="879" spans="7:7" ht="15.75" customHeight="1" x14ac:dyDescent="0.25">
      <c r="G879" s="29"/>
    </row>
    <row r="880" spans="7:7" ht="15.75" customHeight="1" x14ac:dyDescent="0.25">
      <c r="G880" s="29"/>
    </row>
    <row r="881" spans="7:7" ht="15.75" customHeight="1" x14ac:dyDescent="0.25">
      <c r="G881" s="29"/>
    </row>
    <row r="882" spans="7:7" ht="15.75" customHeight="1" x14ac:dyDescent="0.25">
      <c r="G882" s="29"/>
    </row>
    <row r="883" spans="7:7" ht="15.75" customHeight="1" x14ac:dyDescent="0.25">
      <c r="G883" s="29"/>
    </row>
    <row r="884" spans="7:7" ht="15.75" customHeight="1" x14ac:dyDescent="0.25">
      <c r="G884" s="29"/>
    </row>
    <row r="885" spans="7:7" ht="15.75" customHeight="1" x14ac:dyDescent="0.25">
      <c r="G885" s="29"/>
    </row>
    <row r="886" spans="7:7" ht="15.75" customHeight="1" x14ac:dyDescent="0.25">
      <c r="G886" s="29"/>
    </row>
    <row r="887" spans="7:7" ht="15.75" customHeight="1" x14ac:dyDescent="0.25">
      <c r="G887" s="29"/>
    </row>
    <row r="888" spans="7:7" ht="15.75" customHeight="1" x14ac:dyDescent="0.25">
      <c r="G888" s="29"/>
    </row>
    <row r="889" spans="7:7" ht="15.75" customHeight="1" x14ac:dyDescent="0.25">
      <c r="G889" s="29"/>
    </row>
    <row r="890" spans="7:7" ht="15.75" customHeight="1" x14ac:dyDescent="0.25">
      <c r="G890" s="29"/>
    </row>
    <row r="891" spans="7:7" ht="15.75" customHeight="1" x14ac:dyDescent="0.25">
      <c r="G891" s="29"/>
    </row>
    <row r="892" spans="7:7" ht="15.75" customHeight="1" x14ac:dyDescent="0.25">
      <c r="G892" s="29"/>
    </row>
    <row r="893" spans="7:7" ht="15.75" customHeight="1" x14ac:dyDescent="0.25">
      <c r="G893" s="29"/>
    </row>
    <row r="894" spans="7:7" ht="15.75" customHeight="1" x14ac:dyDescent="0.25">
      <c r="G894" s="29"/>
    </row>
    <row r="895" spans="7:7" ht="15.75" customHeight="1" x14ac:dyDescent="0.25">
      <c r="G895" s="29"/>
    </row>
    <row r="896" spans="7:7" ht="15.75" customHeight="1" x14ac:dyDescent="0.25">
      <c r="G896" s="29"/>
    </row>
    <row r="897" spans="7:7" ht="15.75" customHeight="1" x14ac:dyDescent="0.25">
      <c r="G897" s="29"/>
    </row>
    <row r="898" spans="7:7" ht="15.75" customHeight="1" x14ac:dyDescent="0.25">
      <c r="G898" s="29"/>
    </row>
    <row r="899" spans="7:7" ht="15.75" customHeight="1" x14ac:dyDescent="0.25">
      <c r="G899" s="29"/>
    </row>
    <row r="900" spans="7:7" ht="15.75" customHeight="1" x14ac:dyDescent="0.25">
      <c r="G900" s="29"/>
    </row>
    <row r="901" spans="7:7" ht="15.75" customHeight="1" x14ac:dyDescent="0.25">
      <c r="G901" s="29"/>
    </row>
    <row r="902" spans="7:7" ht="15.75" customHeight="1" x14ac:dyDescent="0.25">
      <c r="G902" s="29"/>
    </row>
    <row r="903" spans="7:7" ht="15.75" customHeight="1" x14ac:dyDescent="0.25">
      <c r="G903" s="29"/>
    </row>
    <row r="904" spans="7:7" ht="15.75" customHeight="1" x14ac:dyDescent="0.25">
      <c r="G904" s="29"/>
    </row>
    <row r="905" spans="7:7" ht="15.75" customHeight="1" x14ac:dyDescent="0.25">
      <c r="G905" s="29"/>
    </row>
    <row r="906" spans="7:7" ht="15.75" customHeight="1" x14ac:dyDescent="0.25">
      <c r="G906" s="29"/>
    </row>
    <row r="907" spans="7:7" ht="15.75" customHeight="1" x14ac:dyDescent="0.25">
      <c r="G907" s="29"/>
    </row>
    <row r="908" spans="7:7" ht="15.75" customHeight="1" x14ac:dyDescent="0.25">
      <c r="G908" s="29"/>
    </row>
    <row r="909" spans="7:7" ht="15.75" customHeight="1" x14ac:dyDescent="0.25">
      <c r="G909" s="29"/>
    </row>
    <row r="910" spans="7:7" ht="15.75" customHeight="1" x14ac:dyDescent="0.25">
      <c r="G910" s="29"/>
    </row>
    <row r="911" spans="7:7" ht="15.75" customHeight="1" x14ac:dyDescent="0.25">
      <c r="G911" s="29"/>
    </row>
    <row r="912" spans="7:7" ht="15.75" customHeight="1" x14ac:dyDescent="0.25">
      <c r="G912" s="29"/>
    </row>
    <row r="913" spans="7:7" ht="15.75" customHeight="1" x14ac:dyDescent="0.25">
      <c r="G913" s="29"/>
    </row>
    <row r="914" spans="7:7" ht="15.75" customHeight="1" x14ac:dyDescent="0.25">
      <c r="G914" s="29"/>
    </row>
    <row r="915" spans="7:7" ht="15.75" customHeight="1" x14ac:dyDescent="0.25">
      <c r="G915" s="29"/>
    </row>
    <row r="916" spans="7:7" ht="15.75" customHeight="1" x14ac:dyDescent="0.25">
      <c r="G916" s="29"/>
    </row>
    <row r="917" spans="7:7" ht="15.75" customHeight="1" x14ac:dyDescent="0.25">
      <c r="G917" s="29"/>
    </row>
    <row r="918" spans="7:7" ht="15.75" customHeight="1" x14ac:dyDescent="0.25">
      <c r="G918" s="29"/>
    </row>
    <row r="919" spans="7:7" ht="15.75" customHeight="1" x14ac:dyDescent="0.25">
      <c r="G919" s="29"/>
    </row>
    <row r="920" spans="7:7" ht="15.75" customHeight="1" x14ac:dyDescent="0.25">
      <c r="G920" s="29"/>
    </row>
    <row r="921" spans="7:7" ht="15.75" customHeight="1" x14ac:dyDescent="0.25">
      <c r="G921" s="29"/>
    </row>
    <row r="922" spans="7:7" ht="15.75" customHeight="1" x14ac:dyDescent="0.25">
      <c r="G922" s="29"/>
    </row>
    <row r="923" spans="7:7" ht="15.75" customHeight="1" x14ac:dyDescent="0.25">
      <c r="G923" s="29"/>
    </row>
    <row r="924" spans="7:7" ht="15.75" customHeight="1" x14ac:dyDescent="0.25">
      <c r="G924" s="29"/>
    </row>
    <row r="925" spans="7:7" ht="15.75" customHeight="1" x14ac:dyDescent="0.25">
      <c r="G925" s="29"/>
    </row>
    <row r="926" spans="7:7" ht="15.75" customHeight="1" x14ac:dyDescent="0.25">
      <c r="G926" s="29"/>
    </row>
    <row r="927" spans="7:7" ht="15.75" customHeight="1" x14ac:dyDescent="0.25">
      <c r="G927" s="29"/>
    </row>
    <row r="928" spans="7:7" ht="15.75" customHeight="1" x14ac:dyDescent="0.25">
      <c r="G928" s="29"/>
    </row>
    <row r="929" spans="7:7" ht="15.75" customHeight="1" x14ac:dyDescent="0.25">
      <c r="G929" s="29"/>
    </row>
    <row r="930" spans="7:7" ht="15.75" customHeight="1" x14ac:dyDescent="0.25">
      <c r="G930" s="29"/>
    </row>
    <row r="931" spans="7:7" ht="15.75" customHeight="1" x14ac:dyDescent="0.25">
      <c r="G931" s="29"/>
    </row>
    <row r="932" spans="7:7" ht="15.75" customHeight="1" x14ac:dyDescent="0.25">
      <c r="G932" s="29"/>
    </row>
    <row r="933" spans="7:7" ht="15.75" customHeight="1" x14ac:dyDescent="0.25">
      <c r="G933" s="29"/>
    </row>
    <row r="934" spans="7:7" ht="15.75" customHeight="1" x14ac:dyDescent="0.25">
      <c r="G934" s="29"/>
    </row>
    <row r="935" spans="7:7" ht="15.75" customHeight="1" x14ac:dyDescent="0.25">
      <c r="G935" s="29"/>
    </row>
    <row r="936" spans="7:7" ht="15.75" customHeight="1" x14ac:dyDescent="0.25">
      <c r="G936" s="29"/>
    </row>
    <row r="937" spans="7:7" ht="15.75" customHeight="1" x14ac:dyDescent="0.25">
      <c r="G937" s="29"/>
    </row>
    <row r="938" spans="7:7" ht="15.75" customHeight="1" x14ac:dyDescent="0.25">
      <c r="G938" s="29"/>
    </row>
    <row r="939" spans="7:7" ht="15.75" customHeight="1" x14ac:dyDescent="0.25">
      <c r="G939" s="29"/>
    </row>
    <row r="940" spans="7:7" ht="15.75" customHeight="1" x14ac:dyDescent="0.25">
      <c r="G940" s="29"/>
    </row>
    <row r="941" spans="7:7" ht="15.75" customHeight="1" x14ac:dyDescent="0.25">
      <c r="G941" s="29"/>
    </row>
    <row r="942" spans="7:7" ht="15.75" customHeight="1" x14ac:dyDescent="0.25">
      <c r="G942" s="29"/>
    </row>
    <row r="943" spans="7:7" ht="15.75" customHeight="1" x14ac:dyDescent="0.25">
      <c r="G943" s="29"/>
    </row>
    <row r="944" spans="7:7" ht="15.75" customHeight="1" x14ac:dyDescent="0.25">
      <c r="G944" s="29"/>
    </row>
    <row r="945" spans="7:7" ht="15.75" customHeight="1" x14ac:dyDescent="0.25">
      <c r="G945" s="29"/>
    </row>
    <row r="946" spans="7:7" ht="15.75" customHeight="1" x14ac:dyDescent="0.25">
      <c r="G946" s="29"/>
    </row>
    <row r="947" spans="7:7" ht="15.75" customHeight="1" x14ac:dyDescent="0.25">
      <c r="G947" s="29"/>
    </row>
    <row r="948" spans="7:7" ht="15.75" customHeight="1" x14ac:dyDescent="0.25">
      <c r="G948" s="29"/>
    </row>
    <row r="949" spans="7:7" ht="15.75" customHeight="1" x14ac:dyDescent="0.25">
      <c r="G949" s="29"/>
    </row>
    <row r="950" spans="7:7" ht="15.75" customHeight="1" x14ac:dyDescent="0.25">
      <c r="G950" s="29"/>
    </row>
    <row r="951" spans="7:7" ht="15.75" customHeight="1" x14ac:dyDescent="0.25">
      <c r="G951" s="29"/>
    </row>
    <row r="952" spans="7:7" ht="15.75" customHeight="1" x14ac:dyDescent="0.25">
      <c r="G952" s="29"/>
    </row>
    <row r="953" spans="7:7" ht="15.75" customHeight="1" x14ac:dyDescent="0.25">
      <c r="G953" s="29"/>
    </row>
    <row r="954" spans="7:7" ht="15.75" customHeight="1" x14ac:dyDescent="0.25">
      <c r="G954" s="29"/>
    </row>
    <row r="955" spans="7:7" ht="15.75" customHeight="1" x14ac:dyDescent="0.25">
      <c r="G955" s="29"/>
    </row>
    <row r="956" spans="7:7" ht="15.75" customHeight="1" x14ac:dyDescent="0.25">
      <c r="G956" s="29"/>
    </row>
    <row r="957" spans="7:7" ht="15.75" customHeight="1" x14ac:dyDescent="0.25">
      <c r="G957" s="29"/>
    </row>
    <row r="958" spans="7:7" ht="15.75" customHeight="1" x14ac:dyDescent="0.25">
      <c r="G958" s="29"/>
    </row>
    <row r="959" spans="7:7" ht="15.75" customHeight="1" x14ac:dyDescent="0.25">
      <c r="G959" s="29"/>
    </row>
    <row r="960" spans="7:7" ht="15.75" customHeight="1" x14ac:dyDescent="0.25">
      <c r="G960" s="29"/>
    </row>
    <row r="961" spans="7:7" ht="15.75" customHeight="1" x14ac:dyDescent="0.25">
      <c r="G961" s="29"/>
    </row>
    <row r="962" spans="7:7" ht="15.75" customHeight="1" x14ac:dyDescent="0.25">
      <c r="G962" s="29"/>
    </row>
    <row r="963" spans="7:7" ht="15.75" customHeight="1" x14ac:dyDescent="0.25">
      <c r="G963" s="29"/>
    </row>
    <row r="964" spans="7:7" ht="15.75" customHeight="1" x14ac:dyDescent="0.25">
      <c r="G964" s="29"/>
    </row>
    <row r="965" spans="7:7" ht="15.75" customHeight="1" x14ac:dyDescent="0.25">
      <c r="G965" s="29"/>
    </row>
    <row r="966" spans="7:7" ht="15.75" customHeight="1" x14ac:dyDescent="0.25">
      <c r="G966" s="29"/>
    </row>
    <row r="967" spans="7:7" ht="15.75" customHeight="1" x14ac:dyDescent="0.25">
      <c r="G967" s="29"/>
    </row>
    <row r="968" spans="7:7" ht="15.75" customHeight="1" x14ac:dyDescent="0.25">
      <c r="G968" s="29"/>
    </row>
    <row r="969" spans="7:7" ht="15.75" customHeight="1" x14ac:dyDescent="0.25">
      <c r="G969" s="29"/>
    </row>
    <row r="970" spans="7:7" ht="15.75" customHeight="1" x14ac:dyDescent="0.25">
      <c r="G970" s="29"/>
    </row>
    <row r="971" spans="7:7" ht="15.75" customHeight="1" x14ac:dyDescent="0.25">
      <c r="G971" s="29"/>
    </row>
    <row r="972" spans="7:7" ht="15.75" customHeight="1" x14ac:dyDescent="0.25">
      <c r="G972" s="29"/>
    </row>
    <row r="973" spans="7:7" ht="15.75" customHeight="1" x14ac:dyDescent="0.25">
      <c r="G973" s="29"/>
    </row>
    <row r="974" spans="7:7" ht="15.75" customHeight="1" x14ac:dyDescent="0.25">
      <c r="G974" s="29"/>
    </row>
    <row r="975" spans="7:7" ht="15.75" customHeight="1" x14ac:dyDescent="0.25">
      <c r="G975" s="29"/>
    </row>
    <row r="976" spans="7:7" ht="15.75" customHeight="1" x14ac:dyDescent="0.25">
      <c r="G976" s="29"/>
    </row>
    <row r="977" spans="7:7" ht="15.75" customHeight="1" x14ac:dyDescent="0.25">
      <c r="G977" s="29"/>
    </row>
    <row r="978" spans="7:7" ht="15.75" customHeight="1" x14ac:dyDescent="0.25">
      <c r="G978" s="29"/>
    </row>
    <row r="979" spans="7:7" ht="15.75" customHeight="1" x14ac:dyDescent="0.25">
      <c r="G979" s="29"/>
    </row>
    <row r="980" spans="7:7" ht="15.75" customHeight="1" x14ac:dyDescent="0.25">
      <c r="G980" s="29"/>
    </row>
    <row r="981" spans="7:7" ht="15.75" customHeight="1" x14ac:dyDescent="0.25">
      <c r="G981" s="29"/>
    </row>
    <row r="982" spans="7:7" ht="15.75" customHeight="1" x14ac:dyDescent="0.25">
      <c r="G982" s="29"/>
    </row>
    <row r="983" spans="7:7" ht="15.75" customHeight="1" x14ac:dyDescent="0.25">
      <c r="G983" s="29"/>
    </row>
    <row r="984" spans="7:7" ht="15.75" customHeight="1" x14ac:dyDescent="0.25">
      <c r="G984" s="29"/>
    </row>
    <row r="985" spans="7:7" ht="15.75" customHeight="1" x14ac:dyDescent="0.25">
      <c r="G985" s="29"/>
    </row>
    <row r="986" spans="7:7" ht="15.75" customHeight="1" x14ac:dyDescent="0.25">
      <c r="G986" s="29"/>
    </row>
    <row r="987" spans="7:7" ht="15.75" customHeight="1" x14ac:dyDescent="0.25">
      <c r="G987" s="29"/>
    </row>
    <row r="988" spans="7:7" ht="15.75" customHeight="1" x14ac:dyDescent="0.25">
      <c r="G988" s="29"/>
    </row>
    <row r="989" spans="7:7" ht="15.75" customHeight="1" x14ac:dyDescent="0.25">
      <c r="G989" s="29"/>
    </row>
    <row r="990" spans="7:7" ht="15.75" customHeight="1" x14ac:dyDescent="0.25">
      <c r="G990" s="29"/>
    </row>
    <row r="991" spans="7:7" ht="15.75" customHeight="1" x14ac:dyDescent="0.25">
      <c r="G991" s="29"/>
    </row>
    <row r="992" spans="7:7" ht="15.75" customHeight="1" x14ac:dyDescent="0.25">
      <c r="G992" s="29"/>
    </row>
    <row r="993" spans="7:7" ht="15.75" customHeight="1" x14ac:dyDescent="0.25">
      <c r="G993" s="29"/>
    </row>
    <row r="994" spans="7:7" ht="15.75" customHeight="1" x14ac:dyDescent="0.25">
      <c r="G994" s="29"/>
    </row>
    <row r="995" spans="7:7" ht="15.75" customHeight="1" x14ac:dyDescent="0.25">
      <c r="G995" s="29"/>
    </row>
    <row r="996" spans="7:7" ht="15.75" customHeight="1" x14ac:dyDescent="0.25">
      <c r="G996" s="29"/>
    </row>
    <row r="997" spans="7:7" ht="15.75" customHeight="1" x14ac:dyDescent="0.25">
      <c r="G997" s="29"/>
    </row>
    <row r="998" spans="7:7" ht="15.75" customHeight="1" x14ac:dyDescent="0.25">
      <c r="G998" s="29"/>
    </row>
    <row r="999" spans="7:7" ht="15.75" customHeight="1" x14ac:dyDescent="0.25">
      <c r="G999" s="29"/>
    </row>
    <row r="1000" spans="7:7" ht="15.75" customHeight="1" x14ac:dyDescent="0.25">
      <c r="G1000" s="29"/>
    </row>
  </sheetData>
  <pageMargins left="0.7" right="0.7" top="0.75" bottom="0.75" header="0.3" footer="0.3"/>
  <pageSetup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366FF"/>
  </sheetPr>
  <dimension ref="A1:L29"/>
  <sheetViews>
    <sheetView workbookViewId="0"/>
  </sheetViews>
  <sheetFormatPr defaultColWidth="8.85546875" defaultRowHeight="15" x14ac:dyDescent="0.25"/>
  <cols>
    <col min="1" max="1" width="45" bestFit="1" customWidth="1"/>
    <col min="2" max="2" width="21" bestFit="1" customWidth="1"/>
    <col min="3" max="3" width="24.85546875" bestFit="1" customWidth="1"/>
    <col min="4" max="4" width="45.140625" bestFit="1" customWidth="1"/>
    <col min="5" max="5" width="16" customWidth="1"/>
    <col min="6" max="6" width="9" bestFit="1" customWidth="1"/>
    <col min="7" max="7" width="18.42578125" hidden="1" customWidth="1"/>
    <col min="8" max="8" width="45.140625" bestFit="1" customWidth="1"/>
    <col min="9" max="9" width="9" bestFit="1" customWidth="1"/>
    <col min="10" max="10" width="21" bestFit="1" customWidth="1"/>
    <col min="11" max="11" width="24.85546875" bestFit="1" customWidth="1"/>
  </cols>
  <sheetData>
    <row r="1" spans="1:12" x14ac:dyDescent="0.25">
      <c r="A1" s="22" t="s">
        <v>10</v>
      </c>
      <c r="B1" s="3"/>
      <c r="D1" s="22" t="s">
        <v>11</v>
      </c>
      <c r="E1" t="s">
        <v>54</v>
      </c>
      <c r="F1" s="3" t="s">
        <v>53</v>
      </c>
      <c r="I1" s="75"/>
      <c r="J1" s="23"/>
      <c r="K1" s="23"/>
      <c r="L1" s="75"/>
    </row>
    <row r="2" spans="1:12" ht="15.75" thickBot="1" x14ac:dyDescent="0.3">
      <c r="A2" s="3"/>
      <c r="B2" s="3"/>
      <c r="D2" s="3" t="s">
        <v>14</v>
      </c>
      <c r="E2" s="26">
        <f>'B0 Summary'!G2</f>
        <v>750</v>
      </c>
      <c r="F2" s="26">
        <f>'Future Prices'!E34</f>
        <v>750</v>
      </c>
      <c r="I2" s="75"/>
      <c r="J2" s="76"/>
      <c r="K2" s="77"/>
      <c r="L2" s="75"/>
    </row>
    <row r="3" spans="1:12" x14ac:dyDescent="0.25">
      <c r="A3" s="3" t="s">
        <v>16</v>
      </c>
      <c r="B3" s="65">
        <f>'Input B1'!$B$3</f>
        <v>10</v>
      </c>
      <c r="D3" s="3" t="s">
        <v>17</v>
      </c>
      <c r="E3" s="26">
        <f>'B0 Summary'!G3</f>
        <v>1744.5796874999999</v>
      </c>
      <c r="F3" s="26">
        <f>'Future Prices'!E35</f>
        <v>-2443.5740520129934</v>
      </c>
      <c r="I3" s="75"/>
      <c r="J3" s="76"/>
      <c r="K3" s="77"/>
      <c r="L3" s="75"/>
    </row>
    <row r="4" spans="1:12" x14ac:dyDescent="0.25">
      <c r="A4" s="3" t="s">
        <v>20</v>
      </c>
      <c r="B4" s="66">
        <f>'Future Prices'!B36</f>
        <v>5</v>
      </c>
      <c r="D4" s="3" t="s">
        <v>21</v>
      </c>
      <c r="E4" s="26">
        <f>'B0 Summary'!G4</f>
        <v>5755.4203125000004</v>
      </c>
      <c r="F4" s="26">
        <f>'Future Prices'!E36</f>
        <v>9943.574052012993</v>
      </c>
      <c r="I4" s="75"/>
      <c r="J4" s="75"/>
      <c r="K4" s="75"/>
      <c r="L4" s="75"/>
    </row>
    <row r="5" spans="1:12" x14ac:dyDescent="0.25">
      <c r="A5" s="3" t="s">
        <v>24</v>
      </c>
      <c r="B5" s="66">
        <f>'Future Prices'!B37</f>
        <v>325</v>
      </c>
      <c r="D5" s="3" t="s">
        <v>25</v>
      </c>
      <c r="E5" s="26">
        <f>'B0 Summary'!G5</f>
        <v>2100728.4140625</v>
      </c>
      <c r="F5" s="26">
        <f>'Future Prices'!E37</f>
        <v>3629404.5289847422</v>
      </c>
      <c r="I5" s="75"/>
      <c r="J5" s="75"/>
      <c r="K5" s="75"/>
      <c r="L5" s="75"/>
    </row>
    <row r="6" spans="1:12" x14ac:dyDescent="0.25">
      <c r="A6" s="3" t="s">
        <v>27</v>
      </c>
      <c r="B6" s="66">
        <f>'Future Prices'!B38</f>
        <v>150</v>
      </c>
      <c r="D6" s="3" t="s">
        <v>28</v>
      </c>
      <c r="E6" s="26">
        <f>'B0 Summary'!G6</f>
        <v>105036.42070312501</v>
      </c>
      <c r="F6" s="26">
        <f>'Future Prices'!E38</f>
        <v>181470.22644923712</v>
      </c>
    </row>
    <row r="7" spans="1:12" x14ac:dyDescent="0.25">
      <c r="A7" s="3" t="s">
        <v>33</v>
      </c>
      <c r="B7" s="66">
        <f>'Future Prices'!B39</f>
        <v>1</v>
      </c>
      <c r="D7" s="3" t="s">
        <v>42</v>
      </c>
      <c r="E7" s="26">
        <f>'B0 Summary'!G7</f>
        <v>34266689.446417846</v>
      </c>
      <c r="F7" s="26">
        <f>'Future Prices'!E39</f>
        <v>59202168.656172827</v>
      </c>
    </row>
    <row r="8" spans="1:12" x14ac:dyDescent="0.25">
      <c r="A8" s="3" t="s">
        <v>30</v>
      </c>
      <c r="B8" s="66">
        <f>'Future Prices'!B40</f>
        <v>65</v>
      </c>
      <c r="D8" s="3" t="s">
        <v>31</v>
      </c>
      <c r="E8" s="25">
        <f>'B0 Summary'!G8</f>
        <v>17.170329670329672</v>
      </c>
      <c r="F8" s="25">
        <f>'Future Prices'!E40</f>
        <v>17.170329670329672</v>
      </c>
    </row>
    <row r="9" spans="1:12" ht="15.75" thickBot="1" x14ac:dyDescent="0.3">
      <c r="A9" s="3" t="s">
        <v>32</v>
      </c>
      <c r="B9" s="67">
        <f>'Future Prices'!B41</f>
        <v>50000</v>
      </c>
      <c r="D9" s="3" t="s">
        <v>44</v>
      </c>
      <c r="E9" s="25">
        <f>'B0 Summary'!G9</f>
        <v>6.09375</v>
      </c>
      <c r="F9" s="25">
        <f>'Future Prices'!E41</f>
        <v>6.09375</v>
      </c>
    </row>
    <row r="10" spans="1:12" x14ac:dyDescent="0.25">
      <c r="D10" s="3" t="s">
        <v>41</v>
      </c>
      <c r="E10" s="26">
        <f>'B0 Summary'!G10</f>
        <v>105036.42070312495</v>
      </c>
      <c r="F10" s="26">
        <f>'Future Prices'!E42</f>
        <v>181470.22644923674</v>
      </c>
    </row>
    <row r="11" spans="1:12" x14ac:dyDescent="0.25">
      <c r="A11" s="70"/>
      <c r="E11" s="27"/>
    </row>
    <row r="12" spans="1:12" x14ac:dyDescent="0.25">
      <c r="D12" s="22" t="s">
        <v>12</v>
      </c>
      <c r="E12" s="27"/>
    </row>
    <row r="13" spans="1:12" x14ac:dyDescent="0.25">
      <c r="D13" s="3" t="s">
        <v>59</v>
      </c>
      <c r="E13" s="25">
        <f>'B0 Summary'!G13</f>
        <v>21.451911048268428</v>
      </c>
      <c r="F13" s="25">
        <f>'Future Prices'!H34</f>
        <v>37.062222128655833</v>
      </c>
    </row>
    <row r="14" spans="1:12" x14ac:dyDescent="0.25">
      <c r="D14" s="3" t="s">
        <v>18</v>
      </c>
      <c r="E14" s="3">
        <f>'B0 Summary'!$G$14</f>
        <v>0.05</v>
      </c>
      <c r="F14" s="3">
        <f>'Future Prices'!H35</f>
        <v>0.05</v>
      </c>
    </row>
    <row r="15" spans="1:12" x14ac:dyDescent="0.25">
      <c r="D15" s="3" t="s">
        <v>40</v>
      </c>
      <c r="E15" s="26">
        <f>'B0 Summary'!G15</f>
        <v>1890655.5726562501</v>
      </c>
      <c r="F15" s="26">
        <f>'Future Prices'!H36</f>
        <v>3266464.0760862683</v>
      </c>
    </row>
    <row r="16" spans="1:12" x14ac:dyDescent="0.25">
      <c r="D16" s="3" t="s">
        <v>26</v>
      </c>
      <c r="E16" s="25">
        <f>'B0 Summary'!G16</f>
        <v>17.170329670329672</v>
      </c>
      <c r="F16" s="25">
        <f>'Future Prices'!H37</f>
        <v>17.170329670329672</v>
      </c>
    </row>
    <row r="19" spans="1:10" ht="15.75" thickBot="1" x14ac:dyDescent="0.3"/>
    <row r="20" spans="1:10" ht="15.75" thickBot="1" x14ac:dyDescent="0.3">
      <c r="A20" s="49" t="s">
        <v>61</v>
      </c>
      <c r="B20" s="78" t="s">
        <v>41</v>
      </c>
      <c r="C20" s="48" t="s">
        <v>59</v>
      </c>
      <c r="H20" s="3"/>
      <c r="I20" s="25"/>
      <c r="J20" s="25"/>
    </row>
    <row r="21" spans="1:10" x14ac:dyDescent="0.25">
      <c r="A21" s="50">
        <v>2017</v>
      </c>
      <c r="B21" s="79">
        <f>$E$10</f>
        <v>105036.42070312495</v>
      </c>
      <c r="C21" s="81">
        <f>$E$13</f>
        <v>21.451911048268428</v>
      </c>
    </row>
    <row r="22" spans="1:10" ht="15.75" thickBot="1" x14ac:dyDescent="0.3">
      <c r="A22" s="51">
        <v>2032</v>
      </c>
      <c r="B22" s="80">
        <f>$F$10</f>
        <v>181470.22644923674</v>
      </c>
      <c r="C22" s="82">
        <f>$F$13</f>
        <v>37.062222128655833</v>
      </c>
      <c r="H22" s="22" t="s">
        <v>60</v>
      </c>
      <c r="I22" t="s">
        <v>55</v>
      </c>
      <c r="J22" s="3" t="s">
        <v>56</v>
      </c>
    </row>
    <row r="23" spans="1:10" x14ac:dyDescent="0.25">
      <c r="H23" s="3" t="str">
        <f>D2</f>
        <v>Hydrogen required per day (kg)</v>
      </c>
      <c r="I23" s="26">
        <f>E2</f>
        <v>750</v>
      </c>
      <c r="J23" s="26">
        <f>F2</f>
        <v>750</v>
      </c>
    </row>
    <row r="24" spans="1:10" x14ac:dyDescent="0.25">
      <c r="H24" s="3" t="str">
        <f>D9</f>
        <v>Energy consumption to generate hydrogen (MW)</v>
      </c>
      <c r="I24" s="25">
        <f>E9</f>
        <v>6.09375</v>
      </c>
      <c r="J24" s="25">
        <f>F9</f>
        <v>6.09375</v>
      </c>
    </row>
    <row r="25" spans="1:10" x14ac:dyDescent="0.25">
      <c r="H25" s="3" t="str">
        <f>D8</f>
        <v xml:space="preserve">Lifespan (years) </v>
      </c>
      <c r="I25" s="25">
        <f>E8</f>
        <v>17.170329670329672</v>
      </c>
      <c r="J25" s="25">
        <f>F8</f>
        <v>17.170329670329672</v>
      </c>
    </row>
    <row r="26" spans="1:10" x14ac:dyDescent="0.25">
      <c r="H26" s="3" t="str">
        <f>D6</f>
        <v>Maintenance and other annual outgoings (£)</v>
      </c>
      <c r="I26" s="26">
        <f>E6</f>
        <v>105036.42070312501</v>
      </c>
      <c r="J26" s="26">
        <f>F6</f>
        <v>181470.22644923712</v>
      </c>
    </row>
    <row r="27" spans="1:10" x14ac:dyDescent="0.25">
      <c r="H27" s="3" t="str">
        <f>D15</f>
        <v>Annual repayment (£)</v>
      </c>
      <c r="I27" s="26">
        <f>E15</f>
        <v>1890655.5726562501</v>
      </c>
      <c r="J27" s="26">
        <f>F15</f>
        <v>3266464.0760862683</v>
      </c>
    </row>
    <row r="28" spans="1:10" x14ac:dyDescent="0.25">
      <c r="H28" s="3" t="str">
        <f>D13</f>
        <v>Capital loan (M£)</v>
      </c>
      <c r="I28" s="25">
        <f>E13</f>
        <v>21.451911048268428</v>
      </c>
      <c r="J28" s="25">
        <f>F13</f>
        <v>37.062222128655833</v>
      </c>
    </row>
    <row r="29" spans="1:10" x14ac:dyDescent="0.25">
      <c r="H29" s="3" t="str">
        <f>D10</f>
        <v>Annual NET PROFIT (£)</v>
      </c>
      <c r="I29" s="26">
        <f>E10</f>
        <v>105036.42070312495</v>
      </c>
      <c r="J29" s="26">
        <f>F10</f>
        <v>181470.22644923674</v>
      </c>
    </row>
  </sheetData>
  <pageMargins left="0.7" right="0.7" top="0.75" bottom="0.75" header="0.3" footer="0.3"/>
  <pageSetup paperSize="9" orientation="portrait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8"/>
  <sheetViews>
    <sheetView topLeftCell="A23" workbookViewId="0">
      <selection activeCell="C36" sqref="C36"/>
    </sheetView>
  </sheetViews>
  <sheetFormatPr defaultColWidth="8.85546875" defaultRowHeight="15" x14ac:dyDescent="0.25"/>
  <cols>
    <col min="1" max="1" width="45" bestFit="1" customWidth="1"/>
    <col min="2" max="2" width="11.28515625" bestFit="1" customWidth="1"/>
    <col min="3" max="3" width="24.42578125" bestFit="1" customWidth="1"/>
    <col min="4" max="4" width="45.140625" bestFit="1" customWidth="1"/>
    <col min="5" max="5" width="34.140625" bestFit="1" customWidth="1"/>
    <col min="6" max="6" width="18" bestFit="1" customWidth="1"/>
    <col min="7" max="7" width="25" bestFit="1" customWidth="1"/>
    <col min="8" max="8" width="12" bestFit="1" customWidth="1"/>
    <col min="9" max="9" width="19" bestFit="1" customWidth="1"/>
    <col min="10" max="10" width="22" bestFit="1" customWidth="1"/>
  </cols>
  <sheetData>
    <row r="1" spans="1:10" x14ac:dyDescent="0.25">
      <c r="A1" s="3"/>
      <c r="B1" s="3"/>
      <c r="C1" s="3"/>
      <c r="D1" s="3"/>
      <c r="E1" s="3"/>
      <c r="F1" s="3"/>
      <c r="G1" s="3"/>
      <c r="H1" s="3"/>
      <c r="I1" s="3"/>
      <c r="J1" s="3"/>
    </row>
    <row r="2" spans="1:10" ht="15.75" thickBot="1" x14ac:dyDescent="0.3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.75" thickBot="1" x14ac:dyDescent="0.3">
      <c r="A3" s="3"/>
      <c r="B3" s="2" t="s">
        <v>0</v>
      </c>
      <c r="C3" s="3"/>
      <c r="D3" s="3"/>
      <c r="E3" s="4"/>
      <c r="F3" s="3"/>
      <c r="G3" s="3"/>
      <c r="H3" s="3"/>
      <c r="I3" s="3"/>
      <c r="J3" s="3"/>
    </row>
    <row r="4" spans="1:10" ht="15.75" thickBot="1" x14ac:dyDescent="0.3">
      <c r="A4" s="3"/>
      <c r="B4" s="5" t="s">
        <v>1</v>
      </c>
      <c r="C4" s="6" t="s">
        <v>2</v>
      </c>
      <c r="D4" s="7" t="s">
        <v>3</v>
      </c>
      <c r="E4" s="8" t="s">
        <v>4</v>
      </c>
      <c r="F4" s="8" t="s">
        <v>5</v>
      </c>
      <c r="G4" s="8" t="s">
        <v>6</v>
      </c>
      <c r="H4" s="8" t="s">
        <v>7</v>
      </c>
      <c r="I4" s="8" t="s">
        <v>8</v>
      </c>
      <c r="J4" s="9" t="s">
        <v>9</v>
      </c>
    </row>
    <row r="5" spans="1:10" ht="15.75" x14ac:dyDescent="0.25">
      <c r="A5" s="3"/>
      <c r="B5" s="10">
        <v>0</v>
      </c>
      <c r="C5" s="39">
        <f>'Input B1'!$H$209</f>
        <v>4.8236190979495844E-2</v>
      </c>
      <c r="D5" s="11">
        <v>0</v>
      </c>
      <c r="E5" s="23">
        <v>0</v>
      </c>
      <c r="F5" s="3">
        <f t="shared" ref="F5:F28" si="0">D5*B$36</f>
        <v>0</v>
      </c>
      <c r="G5" s="3">
        <f>(G28+E28)-F5</f>
        <v>0</v>
      </c>
      <c r="H5" s="3">
        <f t="shared" ref="H5:H28" si="1">F5*B$35</f>
        <v>0</v>
      </c>
      <c r="I5" s="26">
        <f t="shared" ref="I5:I28" si="2">C5*E5*B$40</f>
        <v>0</v>
      </c>
      <c r="J5" s="32">
        <f t="shared" ref="J5:J28" si="3">H5-I5</f>
        <v>0</v>
      </c>
    </row>
    <row r="6" spans="1:10" ht="15.75" x14ac:dyDescent="0.25">
      <c r="A6" s="3"/>
      <c r="B6" s="13">
        <v>4.1666666666666699E-2</v>
      </c>
      <c r="C6" s="39">
        <f>'Input B1'!$H$224</f>
        <v>0</v>
      </c>
      <c r="D6" s="11">
        <v>0</v>
      </c>
      <c r="E6" s="3">
        <f t="shared" ref="E6:E13" si="4">E$34/8</f>
        <v>93.75</v>
      </c>
      <c r="F6" s="3">
        <f t="shared" si="0"/>
        <v>0</v>
      </c>
      <c r="G6" s="3">
        <f t="shared" ref="G6:G27" si="5">(G5+E5)-F6</f>
        <v>0</v>
      </c>
      <c r="H6" s="3">
        <f t="shared" si="1"/>
        <v>0</v>
      </c>
      <c r="I6" s="26">
        <f t="shared" si="2"/>
        <v>0</v>
      </c>
      <c r="J6" s="32">
        <f t="shared" si="3"/>
        <v>0</v>
      </c>
    </row>
    <row r="7" spans="1:10" ht="15.75" x14ac:dyDescent="0.25">
      <c r="A7" s="3"/>
      <c r="B7" s="13">
        <v>8.3333333333333301E-2</v>
      </c>
      <c r="C7" s="39">
        <f>'Input B1'!$H$239</f>
        <v>-4.1421356237309498E-2</v>
      </c>
      <c r="D7" s="11">
        <v>0</v>
      </c>
      <c r="E7" s="3">
        <f t="shared" si="4"/>
        <v>93.75</v>
      </c>
      <c r="F7" s="3">
        <f t="shared" si="0"/>
        <v>0</v>
      </c>
      <c r="G7" s="3">
        <f t="shared" si="5"/>
        <v>93.75</v>
      </c>
      <c r="H7" s="3">
        <f t="shared" si="1"/>
        <v>0</v>
      </c>
      <c r="I7" s="26">
        <f t="shared" si="2"/>
        <v>-252.41138957110473</v>
      </c>
      <c r="J7" s="32">
        <f t="shared" si="3"/>
        <v>252.41138957110473</v>
      </c>
    </row>
    <row r="8" spans="1:10" ht="15.75" x14ac:dyDescent="0.25">
      <c r="A8" s="3"/>
      <c r="B8" s="13">
        <v>0.125</v>
      </c>
      <c r="C8" s="39">
        <f>'Input B1'!$H$254</f>
        <v>-7.3205080756887669E-2</v>
      </c>
      <c r="D8" s="11">
        <v>0</v>
      </c>
      <c r="E8" s="3">
        <f t="shared" si="4"/>
        <v>93.75</v>
      </c>
      <c r="F8" s="3">
        <f t="shared" si="0"/>
        <v>0</v>
      </c>
      <c r="G8" s="3">
        <f t="shared" si="5"/>
        <v>187.5</v>
      </c>
      <c r="H8" s="3">
        <f t="shared" si="1"/>
        <v>0</v>
      </c>
      <c r="I8" s="26">
        <f t="shared" si="2"/>
        <v>-446.09346086228425</v>
      </c>
      <c r="J8" s="32">
        <f t="shared" si="3"/>
        <v>446.09346086228425</v>
      </c>
    </row>
    <row r="9" spans="1:10" ht="15.75" x14ac:dyDescent="0.25">
      <c r="A9" s="3"/>
      <c r="B9" s="13">
        <v>0.16666666666666699</v>
      </c>
      <c r="C9" s="39">
        <f>'Input B1'!$H$269</f>
        <v>-9.3185165257813674E-2</v>
      </c>
      <c r="D9" s="11">
        <v>0</v>
      </c>
      <c r="E9" s="3">
        <f t="shared" si="4"/>
        <v>93.75</v>
      </c>
      <c r="F9" s="3">
        <f t="shared" si="0"/>
        <v>0</v>
      </c>
      <c r="G9" s="3">
        <f t="shared" si="5"/>
        <v>281.25</v>
      </c>
      <c r="H9" s="3">
        <f t="shared" si="1"/>
        <v>0</v>
      </c>
      <c r="I9" s="26">
        <f t="shared" si="2"/>
        <v>-567.84710078980208</v>
      </c>
      <c r="J9" s="32">
        <f t="shared" si="3"/>
        <v>567.84710078980208</v>
      </c>
    </row>
    <row r="10" spans="1:10" ht="15.75" x14ac:dyDescent="0.25">
      <c r="A10" s="3"/>
      <c r="B10" s="13">
        <v>0.20833333333333301</v>
      </c>
      <c r="C10" s="39">
        <f>'Input B1'!$H$284</f>
        <v>-0.1</v>
      </c>
      <c r="D10" s="11">
        <v>0</v>
      </c>
      <c r="E10" s="3">
        <f t="shared" si="4"/>
        <v>93.75</v>
      </c>
      <c r="F10" s="3">
        <f t="shared" si="0"/>
        <v>0</v>
      </c>
      <c r="G10" s="3">
        <f t="shared" si="5"/>
        <v>375</v>
      </c>
      <c r="H10" s="3">
        <f t="shared" si="1"/>
        <v>0</v>
      </c>
      <c r="I10" s="26">
        <f t="shared" si="2"/>
        <v>-609.375</v>
      </c>
      <c r="J10" s="32">
        <f t="shared" si="3"/>
        <v>609.375</v>
      </c>
    </row>
    <row r="11" spans="1:10" ht="15.75" x14ac:dyDescent="0.25">
      <c r="A11" s="3"/>
      <c r="B11" s="13">
        <v>0.25</v>
      </c>
      <c r="C11" s="39">
        <f>'Input B1'!$H$299</f>
        <v>-9.3185165257813701E-2</v>
      </c>
      <c r="D11" s="11">
        <v>0</v>
      </c>
      <c r="E11" s="3">
        <f t="shared" si="4"/>
        <v>93.75</v>
      </c>
      <c r="F11" s="3">
        <f t="shared" si="0"/>
        <v>0</v>
      </c>
      <c r="G11" s="3">
        <f t="shared" si="5"/>
        <v>468.75</v>
      </c>
      <c r="H11" s="3">
        <f t="shared" si="1"/>
        <v>0</v>
      </c>
      <c r="I11" s="26">
        <f t="shared" si="2"/>
        <v>-567.84710078980231</v>
      </c>
      <c r="J11" s="32">
        <f t="shared" si="3"/>
        <v>567.84710078980231</v>
      </c>
    </row>
    <row r="12" spans="1:10" ht="15.75" x14ac:dyDescent="0.25">
      <c r="A12" s="3"/>
      <c r="B12" s="14">
        <v>0.29166666666666702</v>
      </c>
      <c r="C12" s="44">
        <f>'Input B1'!$J$312</f>
        <v>0</v>
      </c>
      <c r="D12" s="15">
        <v>10</v>
      </c>
      <c r="E12" s="3">
        <f t="shared" si="4"/>
        <v>93.75</v>
      </c>
      <c r="F12" s="3">
        <f t="shared" si="0"/>
        <v>50</v>
      </c>
      <c r="G12" s="3">
        <f t="shared" si="5"/>
        <v>512.5</v>
      </c>
      <c r="H12" s="3">
        <f t="shared" si="1"/>
        <v>500</v>
      </c>
      <c r="I12" s="26">
        <f t="shared" si="2"/>
        <v>0</v>
      </c>
      <c r="J12" s="32">
        <f t="shared" si="3"/>
        <v>500</v>
      </c>
    </row>
    <row r="13" spans="1:10" ht="15.75" x14ac:dyDescent="0.25">
      <c r="A13" s="3"/>
      <c r="B13" s="14">
        <v>0.33333333333333398</v>
      </c>
      <c r="C13" s="44">
        <f>'Input B1'!$J$327</f>
        <v>0</v>
      </c>
      <c r="D13" s="15">
        <v>10</v>
      </c>
      <c r="E13" s="3">
        <f t="shared" si="4"/>
        <v>93.75</v>
      </c>
      <c r="F13" s="3">
        <f t="shared" si="0"/>
        <v>50</v>
      </c>
      <c r="G13" s="3">
        <f t="shared" si="5"/>
        <v>556.25</v>
      </c>
      <c r="H13" s="3">
        <f t="shared" si="1"/>
        <v>500</v>
      </c>
      <c r="I13" s="26">
        <f t="shared" si="2"/>
        <v>0</v>
      </c>
      <c r="J13" s="32">
        <f t="shared" si="3"/>
        <v>500</v>
      </c>
    </row>
    <row r="14" spans="1:10" ht="15.75" x14ac:dyDescent="0.25">
      <c r="A14" s="3"/>
      <c r="B14" s="14">
        <v>0.375</v>
      </c>
      <c r="C14" s="44">
        <f>'Input B1'!$J$342</f>
        <v>0</v>
      </c>
      <c r="D14" s="15">
        <v>15</v>
      </c>
      <c r="E14" s="3">
        <v>0</v>
      </c>
      <c r="F14" s="3">
        <f t="shared" si="0"/>
        <v>75</v>
      </c>
      <c r="G14" s="3">
        <f t="shared" si="5"/>
        <v>575</v>
      </c>
      <c r="H14" s="3">
        <f t="shared" si="1"/>
        <v>750</v>
      </c>
      <c r="I14" s="26">
        <f t="shared" si="2"/>
        <v>0</v>
      </c>
      <c r="J14" s="32">
        <f t="shared" si="3"/>
        <v>750</v>
      </c>
    </row>
    <row r="15" spans="1:10" ht="15.75" x14ac:dyDescent="0.25">
      <c r="A15" s="3"/>
      <c r="B15" s="14">
        <v>0.41666666666666702</v>
      </c>
      <c r="C15" s="44">
        <f>'Input B1'!$J$357</f>
        <v>0</v>
      </c>
      <c r="D15" s="15">
        <v>5</v>
      </c>
      <c r="E15" s="3">
        <v>0</v>
      </c>
      <c r="F15" s="3">
        <f t="shared" si="0"/>
        <v>25</v>
      </c>
      <c r="G15" s="3">
        <f t="shared" si="5"/>
        <v>550</v>
      </c>
      <c r="H15" s="3">
        <f t="shared" si="1"/>
        <v>250</v>
      </c>
      <c r="I15" s="26">
        <f t="shared" si="2"/>
        <v>0</v>
      </c>
      <c r="J15" s="32">
        <f t="shared" si="3"/>
        <v>250</v>
      </c>
    </row>
    <row r="16" spans="1:10" ht="15.75" x14ac:dyDescent="0.25">
      <c r="A16" s="3"/>
      <c r="B16" s="14">
        <v>0.45833333333333398</v>
      </c>
      <c r="C16" s="39">
        <f>'Input B1'!$H$14</f>
        <v>0.1</v>
      </c>
      <c r="D16" s="15">
        <v>5</v>
      </c>
      <c r="E16" s="3">
        <v>0</v>
      </c>
      <c r="F16" s="3">
        <f t="shared" si="0"/>
        <v>25</v>
      </c>
      <c r="G16" s="3">
        <f t="shared" si="5"/>
        <v>525</v>
      </c>
      <c r="H16" s="3">
        <f t="shared" si="1"/>
        <v>250</v>
      </c>
      <c r="I16" s="26">
        <f t="shared" si="2"/>
        <v>0</v>
      </c>
      <c r="J16" s="32">
        <f t="shared" si="3"/>
        <v>250</v>
      </c>
    </row>
    <row r="17" spans="1:10" ht="15.75" x14ac:dyDescent="0.25">
      <c r="A17" s="3"/>
      <c r="B17" s="14">
        <v>0.5</v>
      </c>
      <c r="C17" s="39">
        <f>'Input B1'!$H$29</f>
        <v>0.15176380902050415</v>
      </c>
      <c r="D17" s="15">
        <v>4</v>
      </c>
      <c r="E17" s="3">
        <v>0</v>
      </c>
      <c r="F17" s="3">
        <f t="shared" si="0"/>
        <v>20</v>
      </c>
      <c r="G17" s="3">
        <f t="shared" si="5"/>
        <v>505</v>
      </c>
      <c r="H17" s="3">
        <f t="shared" si="1"/>
        <v>200</v>
      </c>
      <c r="I17" s="26">
        <f t="shared" si="2"/>
        <v>0</v>
      </c>
      <c r="J17" s="32">
        <f t="shared" si="3"/>
        <v>200</v>
      </c>
    </row>
    <row r="18" spans="1:10" ht="15.75" x14ac:dyDescent="0.25">
      <c r="A18" s="3"/>
      <c r="B18" s="14">
        <v>0.54166666666666696</v>
      </c>
      <c r="C18" s="39">
        <f>'Input B1'!$H$44</f>
        <v>0.2</v>
      </c>
      <c r="D18" s="15">
        <v>2</v>
      </c>
      <c r="E18" s="3">
        <v>0</v>
      </c>
      <c r="F18" s="3">
        <f t="shared" si="0"/>
        <v>10</v>
      </c>
      <c r="G18" s="3">
        <f t="shared" si="5"/>
        <v>495</v>
      </c>
      <c r="H18" s="3">
        <f t="shared" si="1"/>
        <v>100</v>
      </c>
      <c r="I18" s="26">
        <f t="shared" si="2"/>
        <v>0</v>
      </c>
      <c r="J18" s="32">
        <f t="shared" si="3"/>
        <v>100</v>
      </c>
    </row>
    <row r="19" spans="1:10" ht="15.75" x14ac:dyDescent="0.25">
      <c r="A19" s="3"/>
      <c r="B19" s="14">
        <v>0.58333333333333404</v>
      </c>
      <c r="C19" s="39">
        <f>'Input B1'!$H$59</f>
        <v>0.24142135623730951</v>
      </c>
      <c r="D19" s="15">
        <v>2</v>
      </c>
      <c r="E19" s="3">
        <v>0</v>
      </c>
      <c r="F19" s="3">
        <f t="shared" si="0"/>
        <v>10</v>
      </c>
      <c r="G19" s="3">
        <f t="shared" si="5"/>
        <v>485</v>
      </c>
      <c r="H19" s="3">
        <f t="shared" si="1"/>
        <v>100</v>
      </c>
      <c r="I19" s="26">
        <f t="shared" si="2"/>
        <v>0</v>
      </c>
      <c r="J19" s="32">
        <f t="shared" si="3"/>
        <v>100</v>
      </c>
    </row>
    <row r="20" spans="1:10" ht="15.75" x14ac:dyDescent="0.25">
      <c r="A20" s="3"/>
      <c r="B20" s="14">
        <v>0.625</v>
      </c>
      <c r="C20" s="39">
        <f>'Input B1'!$H$74</f>
        <v>0.27320508075688776</v>
      </c>
      <c r="D20" s="15">
        <v>2</v>
      </c>
      <c r="E20" s="3">
        <v>0</v>
      </c>
      <c r="F20" s="3">
        <f t="shared" si="0"/>
        <v>10</v>
      </c>
      <c r="G20" s="3">
        <f t="shared" si="5"/>
        <v>475</v>
      </c>
      <c r="H20" s="3">
        <f t="shared" si="1"/>
        <v>100</v>
      </c>
      <c r="I20" s="26">
        <f t="shared" si="2"/>
        <v>0</v>
      </c>
      <c r="J20" s="32">
        <f t="shared" si="3"/>
        <v>100</v>
      </c>
    </row>
    <row r="21" spans="1:10" ht="15.75" x14ac:dyDescent="0.25">
      <c r="A21" s="3"/>
      <c r="B21" s="14">
        <v>0.66666666666666696</v>
      </c>
      <c r="C21" s="39">
        <f>'Input B1'!$H$89</f>
        <v>0.29318516525781368</v>
      </c>
      <c r="D21" s="15">
        <v>2</v>
      </c>
      <c r="E21" s="3">
        <v>0</v>
      </c>
      <c r="F21" s="3">
        <f t="shared" si="0"/>
        <v>10</v>
      </c>
      <c r="G21" s="3">
        <f t="shared" si="5"/>
        <v>465</v>
      </c>
      <c r="H21" s="3">
        <f t="shared" si="1"/>
        <v>100</v>
      </c>
      <c r="I21" s="26">
        <f t="shared" si="2"/>
        <v>0</v>
      </c>
      <c r="J21" s="32">
        <f t="shared" si="3"/>
        <v>100</v>
      </c>
    </row>
    <row r="22" spans="1:10" ht="15.75" x14ac:dyDescent="0.25">
      <c r="A22" s="3"/>
      <c r="B22" s="14">
        <v>0.70833333333333404</v>
      </c>
      <c r="C22" s="39">
        <f>'Input B1'!$H$104</f>
        <v>0.30000000000000004</v>
      </c>
      <c r="D22" s="15">
        <v>3</v>
      </c>
      <c r="E22" s="3">
        <v>0</v>
      </c>
      <c r="F22" s="3">
        <f t="shared" si="0"/>
        <v>15</v>
      </c>
      <c r="G22" s="3">
        <f t="shared" si="5"/>
        <v>450</v>
      </c>
      <c r="H22" s="3">
        <f t="shared" si="1"/>
        <v>150</v>
      </c>
      <c r="I22" s="26">
        <f t="shared" si="2"/>
        <v>0</v>
      </c>
      <c r="J22" s="32">
        <f t="shared" si="3"/>
        <v>150</v>
      </c>
    </row>
    <row r="23" spans="1:10" ht="15.75" x14ac:dyDescent="0.25">
      <c r="A23" s="3"/>
      <c r="B23" s="14">
        <v>0.750000000000001</v>
      </c>
      <c r="C23" s="39">
        <f>'Input B1'!$H$119</f>
        <v>0.29318516525781368</v>
      </c>
      <c r="D23" s="15">
        <v>25</v>
      </c>
      <c r="E23" s="3">
        <v>0</v>
      </c>
      <c r="F23" s="3">
        <f t="shared" si="0"/>
        <v>125</v>
      </c>
      <c r="G23" s="3">
        <f t="shared" si="5"/>
        <v>325</v>
      </c>
      <c r="H23" s="3">
        <f t="shared" si="1"/>
        <v>1250</v>
      </c>
      <c r="I23" s="26">
        <f t="shared" si="2"/>
        <v>0</v>
      </c>
      <c r="J23" s="32">
        <f t="shared" si="3"/>
        <v>1250</v>
      </c>
    </row>
    <row r="24" spans="1:10" ht="15.75" x14ac:dyDescent="0.25">
      <c r="A24" s="3"/>
      <c r="B24" s="14">
        <v>0.79166666666666696</v>
      </c>
      <c r="C24" s="39">
        <f>'Input B1'!$H$134</f>
        <v>0.27320508075688776</v>
      </c>
      <c r="D24" s="15">
        <v>25</v>
      </c>
      <c r="E24" s="3">
        <v>0</v>
      </c>
      <c r="F24" s="3">
        <f t="shared" si="0"/>
        <v>125</v>
      </c>
      <c r="G24" s="3">
        <f t="shared" si="5"/>
        <v>200</v>
      </c>
      <c r="H24" s="3">
        <f t="shared" si="1"/>
        <v>1250</v>
      </c>
      <c r="I24" s="26">
        <f t="shared" si="2"/>
        <v>0</v>
      </c>
      <c r="J24" s="32">
        <f t="shared" si="3"/>
        <v>1250</v>
      </c>
    </row>
    <row r="25" spans="1:10" ht="15.75" x14ac:dyDescent="0.25">
      <c r="A25" s="3"/>
      <c r="B25" s="14">
        <v>0.83333333333333404</v>
      </c>
      <c r="C25" s="39">
        <f>'Input B1'!$H$149</f>
        <v>0.24142135623730954</v>
      </c>
      <c r="D25" s="15">
        <v>25</v>
      </c>
      <c r="E25" s="3">
        <v>0</v>
      </c>
      <c r="F25" s="3">
        <f t="shared" si="0"/>
        <v>125</v>
      </c>
      <c r="G25" s="3">
        <f t="shared" si="5"/>
        <v>75</v>
      </c>
      <c r="H25" s="3">
        <f t="shared" si="1"/>
        <v>1250</v>
      </c>
      <c r="I25" s="26">
        <f t="shared" si="2"/>
        <v>0</v>
      </c>
      <c r="J25" s="32">
        <f t="shared" si="3"/>
        <v>1250</v>
      </c>
    </row>
    <row r="26" spans="1:10" ht="15.75" x14ac:dyDescent="0.25">
      <c r="A26" s="3"/>
      <c r="B26" s="14">
        <v>0.875000000000001</v>
      </c>
      <c r="C26" s="39">
        <f>'Input B1'!$H$164</f>
        <v>0.2</v>
      </c>
      <c r="D26" s="15">
        <v>10</v>
      </c>
      <c r="E26" s="3">
        <v>0</v>
      </c>
      <c r="F26" s="3">
        <f t="shared" si="0"/>
        <v>50</v>
      </c>
      <c r="G26" s="3">
        <f t="shared" si="5"/>
        <v>25</v>
      </c>
      <c r="H26" s="3">
        <f t="shared" si="1"/>
        <v>500</v>
      </c>
      <c r="I26" s="26">
        <f t="shared" si="2"/>
        <v>0</v>
      </c>
      <c r="J26" s="32">
        <f t="shared" si="3"/>
        <v>500</v>
      </c>
    </row>
    <row r="27" spans="1:10" ht="15.75" x14ac:dyDescent="0.25">
      <c r="A27" s="3"/>
      <c r="B27" s="14">
        <v>0.91666666666666696</v>
      </c>
      <c r="C27" s="39">
        <f>'Input B1'!$H$179</f>
        <v>0.15176380902050421</v>
      </c>
      <c r="D27" s="16">
        <v>5</v>
      </c>
      <c r="E27" s="3">
        <v>0</v>
      </c>
      <c r="F27" s="3">
        <f t="shared" si="0"/>
        <v>25</v>
      </c>
      <c r="G27" s="3">
        <f t="shared" si="5"/>
        <v>0</v>
      </c>
      <c r="H27" s="3">
        <f t="shared" si="1"/>
        <v>250</v>
      </c>
      <c r="I27" s="26">
        <f t="shared" si="2"/>
        <v>0</v>
      </c>
      <c r="J27" s="32">
        <f t="shared" si="3"/>
        <v>250</v>
      </c>
    </row>
    <row r="28" spans="1:10" ht="16.5" thickBot="1" x14ac:dyDescent="0.3">
      <c r="A28" s="3"/>
      <c r="B28" s="17">
        <v>0.95833333333333404</v>
      </c>
      <c r="C28" s="39">
        <f>'Input B1'!$H$194</f>
        <v>0.10000000000000003</v>
      </c>
      <c r="D28" s="18">
        <v>0</v>
      </c>
      <c r="E28" s="3">
        <v>0</v>
      </c>
      <c r="F28" s="19">
        <f t="shared" si="0"/>
        <v>0</v>
      </c>
      <c r="G28" s="19"/>
      <c r="H28" s="19">
        <f t="shared" si="1"/>
        <v>0</v>
      </c>
      <c r="I28" s="33">
        <f t="shared" si="2"/>
        <v>0</v>
      </c>
      <c r="J28" s="32">
        <f t="shared" si="3"/>
        <v>0</v>
      </c>
    </row>
    <row r="29" spans="1:10" ht="15.75" thickBot="1" x14ac:dyDescent="0.3">
      <c r="A29" s="3"/>
      <c r="B29" s="3"/>
      <c r="C29" s="3"/>
      <c r="D29" s="20">
        <f t="shared" ref="D29:F29" si="6">SUM(D5:D28)</f>
        <v>150</v>
      </c>
      <c r="E29" s="20">
        <f t="shared" si="6"/>
        <v>750</v>
      </c>
      <c r="F29" s="20">
        <f t="shared" si="6"/>
        <v>750</v>
      </c>
      <c r="G29" s="3"/>
      <c r="H29" s="21">
        <f t="shared" ref="H29:J29" si="7">SUM(H5:H28)</f>
        <v>7500</v>
      </c>
      <c r="I29" s="34">
        <f t="shared" si="7"/>
        <v>-2443.5740520129934</v>
      </c>
      <c r="J29" s="34">
        <f t="shared" si="7"/>
        <v>9943.574052012993</v>
      </c>
    </row>
    <row r="30" spans="1:10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</row>
    <row r="31" spans="1:10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</row>
    <row r="32" spans="1:10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</row>
    <row r="33" spans="1:11" x14ac:dyDescent="0.25">
      <c r="A33" s="22" t="s">
        <v>10</v>
      </c>
      <c r="B33" s="3"/>
      <c r="C33" s="3"/>
      <c r="D33" s="22" t="s">
        <v>11</v>
      </c>
      <c r="E33" s="3"/>
      <c r="F33" s="3"/>
      <c r="G33" s="22" t="s">
        <v>12</v>
      </c>
      <c r="H33" s="3"/>
      <c r="I33" s="3"/>
      <c r="J33" s="22" t="s">
        <v>13</v>
      </c>
    </row>
    <row r="34" spans="1:11" x14ac:dyDescent="0.25">
      <c r="A34" s="3"/>
      <c r="B34" s="3"/>
      <c r="C34" s="3"/>
      <c r="D34" s="3" t="s">
        <v>14</v>
      </c>
      <c r="E34" s="3">
        <f>B38*B36/B39</f>
        <v>750</v>
      </c>
      <c r="F34" s="3"/>
      <c r="G34" s="3" t="s">
        <v>34</v>
      </c>
      <c r="H34" s="3">
        <f>((H36*(((1+H35)^H37)-1)))/(H35*((1+H35)^H37))/1000000</f>
        <v>37.062222128655833</v>
      </c>
      <c r="I34" s="3"/>
      <c r="J34" s="3" t="s">
        <v>15</v>
      </c>
      <c r="K34" s="3">
        <v>0.05</v>
      </c>
    </row>
    <row r="35" spans="1:11" x14ac:dyDescent="0.25">
      <c r="A35" s="3" t="s">
        <v>16</v>
      </c>
      <c r="B35" s="23">
        <f>'Input B1'!B3</f>
        <v>10</v>
      </c>
      <c r="C35" s="3"/>
      <c r="D35" s="3" t="s">
        <v>17</v>
      </c>
      <c r="E35" s="3">
        <f>I29</f>
        <v>-2443.5740520129934</v>
      </c>
      <c r="F35" s="3"/>
      <c r="G35" s="3" t="s">
        <v>18</v>
      </c>
      <c r="H35" s="3">
        <v>0.05</v>
      </c>
      <c r="I35" s="3"/>
      <c r="J35" s="3" t="s">
        <v>19</v>
      </c>
      <c r="K35" s="3">
        <v>0.9</v>
      </c>
    </row>
    <row r="36" spans="1:11" x14ac:dyDescent="0.25">
      <c r="A36" s="3" t="s">
        <v>20</v>
      </c>
      <c r="B36" s="23">
        <f>'Input B1'!B4</f>
        <v>5</v>
      </c>
      <c r="C36" s="3"/>
      <c r="D36" s="3" t="s">
        <v>21</v>
      </c>
      <c r="E36" s="3">
        <f>J29</f>
        <v>9943.574052012993</v>
      </c>
      <c r="F36" s="3"/>
      <c r="G36" s="3" t="s">
        <v>22</v>
      </c>
      <c r="H36" s="3">
        <f>K35*E37</f>
        <v>3266464.0760862683</v>
      </c>
      <c r="I36" s="3"/>
      <c r="J36" s="3" t="s">
        <v>23</v>
      </c>
      <c r="K36" s="3">
        <f>1-K34-K35</f>
        <v>4.9999999999999933E-2</v>
      </c>
    </row>
    <row r="37" spans="1:11" x14ac:dyDescent="0.25">
      <c r="A37" s="3" t="s">
        <v>24</v>
      </c>
      <c r="B37" s="23">
        <f>'Input B1'!B5</f>
        <v>325</v>
      </c>
      <c r="C37" s="3"/>
      <c r="D37" s="3" t="s">
        <v>25</v>
      </c>
      <c r="E37" s="3">
        <f>E36*365</f>
        <v>3629404.5289847422</v>
      </c>
      <c r="F37" s="3"/>
      <c r="G37" s="3" t="s">
        <v>26</v>
      </c>
      <c r="H37" s="3">
        <f>E40</f>
        <v>17.170329670329672</v>
      </c>
      <c r="I37" s="3"/>
      <c r="J37" s="3"/>
    </row>
    <row r="38" spans="1:11" x14ac:dyDescent="0.25">
      <c r="A38" s="3" t="s">
        <v>27</v>
      </c>
      <c r="B38" s="23">
        <f>'Input B1'!B6</f>
        <v>150</v>
      </c>
      <c r="C38" s="3"/>
      <c r="D38" s="3" t="s">
        <v>28</v>
      </c>
      <c r="E38" s="3">
        <f>K34*E37</f>
        <v>181470.22644923712</v>
      </c>
      <c r="F38" s="3"/>
      <c r="G38" s="3"/>
      <c r="H38" s="3"/>
      <c r="I38" s="3"/>
      <c r="J38" s="3"/>
    </row>
    <row r="39" spans="1:11" x14ac:dyDescent="0.25">
      <c r="A39" s="3" t="s">
        <v>33</v>
      </c>
      <c r="B39" s="23">
        <f>'Input B1'!B7</f>
        <v>1</v>
      </c>
      <c r="C39" s="3"/>
      <c r="D39" s="3" t="s">
        <v>29</v>
      </c>
      <c r="E39" s="3">
        <f>(E37-E38)*E40</f>
        <v>59202168.656172827</v>
      </c>
      <c r="F39" s="3"/>
      <c r="G39" s="3"/>
      <c r="H39" s="3"/>
      <c r="I39" s="3"/>
      <c r="J39" s="3"/>
    </row>
    <row r="40" spans="1:11" x14ac:dyDescent="0.25">
      <c r="A40" s="3" t="s">
        <v>30</v>
      </c>
      <c r="B40" s="23">
        <f>'Input B1'!B8</f>
        <v>65</v>
      </c>
      <c r="C40" s="3"/>
      <c r="D40" s="3" t="s">
        <v>31</v>
      </c>
      <c r="E40" s="3">
        <f>B41/(8*7*52)</f>
        <v>17.170329670329672</v>
      </c>
      <c r="F40" s="3"/>
      <c r="G40" s="3"/>
      <c r="H40" s="3"/>
      <c r="I40" s="3"/>
      <c r="J40" s="3"/>
    </row>
    <row r="41" spans="1:11" x14ac:dyDescent="0.25">
      <c r="A41" s="3" t="s">
        <v>32</v>
      </c>
      <c r="B41" s="23">
        <f>'Input B1'!B9</f>
        <v>50000</v>
      </c>
      <c r="C41" s="3"/>
      <c r="D41" s="3" t="s">
        <v>44</v>
      </c>
      <c r="E41" s="3">
        <f>(B40*E29)/(1000*8)</f>
        <v>6.09375</v>
      </c>
      <c r="F41" s="3"/>
      <c r="G41" s="3"/>
      <c r="H41" s="3"/>
      <c r="I41" s="3"/>
      <c r="J41" s="3"/>
    </row>
    <row r="42" spans="1:11" x14ac:dyDescent="0.25">
      <c r="A42" s="3"/>
      <c r="B42" s="3"/>
      <c r="C42" s="3"/>
      <c r="D42" s="3" t="s">
        <v>35</v>
      </c>
      <c r="E42" s="3">
        <f>E37-E38-H36</f>
        <v>181470.22644923674</v>
      </c>
      <c r="F42" s="3"/>
      <c r="G42" s="3"/>
      <c r="H42" s="3"/>
      <c r="I42" s="3"/>
      <c r="J42" s="3"/>
    </row>
    <row r="43" spans="1:11" x14ac:dyDescent="0.25">
      <c r="A43" s="3"/>
      <c r="B43" s="3"/>
      <c r="C43" s="3"/>
      <c r="D43" s="3"/>
      <c r="E43" s="3"/>
      <c r="F43" s="3"/>
      <c r="G43" s="3"/>
      <c r="H43" s="3"/>
      <c r="I43" s="3"/>
      <c r="J43" s="3"/>
    </row>
    <row r="44" spans="1:11" x14ac:dyDescent="0.25">
      <c r="A44" s="3"/>
      <c r="B44" s="3"/>
      <c r="C44" s="3"/>
      <c r="D44" s="3"/>
      <c r="E44" s="3"/>
      <c r="F44" s="3"/>
      <c r="G44" s="3"/>
      <c r="H44" s="3"/>
      <c r="I44" s="3"/>
      <c r="J44" s="3"/>
    </row>
    <row r="45" spans="1:11" x14ac:dyDescent="0.25">
      <c r="A45" s="3"/>
      <c r="B45" s="3"/>
      <c r="C45" s="3"/>
      <c r="D45" s="3"/>
      <c r="E45" s="3"/>
      <c r="F45" s="3"/>
      <c r="G45" s="3"/>
      <c r="H45" s="3"/>
      <c r="I45" s="3"/>
      <c r="J45" s="3"/>
    </row>
    <row r="46" spans="1:11" x14ac:dyDescent="0.25">
      <c r="A46" s="3"/>
      <c r="B46" s="3"/>
      <c r="C46" s="3"/>
      <c r="D46" s="3"/>
      <c r="E46" s="3"/>
      <c r="F46" s="3"/>
      <c r="G46" s="3"/>
      <c r="H46" s="3"/>
      <c r="I46" s="3"/>
      <c r="J46" s="3"/>
    </row>
    <row r="47" spans="1:11" x14ac:dyDescent="0.25">
      <c r="A47" s="3"/>
      <c r="B47" s="3"/>
      <c r="C47" s="3"/>
      <c r="D47" s="3"/>
      <c r="E47" s="3"/>
      <c r="F47" s="3"/>
      <c r="G47" s="3"/>
      <c r="H47" s="3"/>
      <c r="I47" s="3"/>
      <c r="J47" s="3"/>
    </row>
    <row r="48" spans="1:11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Input B0</vt:lpstr>
      <vt:lpstr>B0 Summary</vt:lpstr>
      <vt:lpstr>24h</vt:lpstr>
      <vt:lpstr>12h</vt:lpstr>
      <vt:lpstr>8h</vt:lpstr>
      <vt:lpstr>4h</vt:lpstr>
      <vt:lpstr>Input B1</vt:lpstr>
      <vt:lpstr>B1 Summary</vt:lpstr>
      <vt:lpstr>Future Prices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Jakub</dc:creator>
  <cp:lastModifiedBy>Jakub</cp:lastModifiedBy>
  <dcterms:created xsi:type="dcterms:W3CDTF">2017-03-09T11:53:13Z</dcterms:created>
  <dcterms:modified xsi:type="dcterms:W3CDTF">2017-05-05T14:21:52Z</dcterms:modified>
</cp:coreProperties>
</file>