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Group Project\Peak demand\"/>
    </mc:Choice>
  </mc:AlternateContent>
  <bookViews>
    <workbookView xWindow="0" yWindow="0" windowWidth="28800" windowHeight="12435" activeTab="3"/>
  </bookViews>
  <sheets>
    <sheet name="Single SEnS unit" sheetId="7" r:id="rId1"/>
    <sheet name="Transport Decarbonisation" sheetId="6" r:id="rId2"/>
    <sheet name="Grid Balancing" sheetId="8" r:id="rId3"/>
    <sheet name="Overall Decarbonisation" sheetId="5" r:id="rId4"/>
  </sheets>
  <calcPr calcId="152511"/>
</workbook>
</file>

<file path=xl/calcChain.xml><?xml version="1.0" encoding="utf-8"?>
<calcChain xmlns="http://schemas.openxmlformats.org/spreadsheetml/2006/main">
  <c r="F16" i="5" l="1"/>
  <c r="F7" i="5"/>
  <c r="F6" i="5"/>
  <c r="E7" i="5"/>
  <c r="E6" i="5"/>
  <c r="E16" i="5" s="1"/>
  <c r="V16" i="6" l="1"/>
  <c r="V14" i="6"/>
  <c r="V10" i="6"/>
  <c r="V6" i="6"/>
  <c r="V5" i="6"/>
  <c r="H16" i="7"/>
  <c r="H19" i="7" s="1"/>
  <c r="B10" i="7"/>
  <c r="H7" i="7" s="1"/>
  <c r="B9" i="7"/>
  <c r="H6" i="7"/>
  <c r="H8" i="7" l="1"/>
  <c r="H11" i="7" l="1"/>
  <c r="D23" i="7" s="1"/>
  <c r="D22" i="7"/>
</calcChain>
</file>

<file path=xl/sharedStrings.xml><?xml version="1.0" encoding="utf-8"?>
<sst xmlns="http://schemas.openxmlformats.org/spreadsheetml/2006/main" count="125" uniqueCount="113">
  <si>
    <t>Margin</t>
  </si>
  <si>
    <t>Current Margin (48 GW)</t>
  </si>
  <si>
    <t>50 % Margin (32 GW)</t>
  </si>
  <si>
    <t>100 % Margin (15 GW)</t>
  </si>
  <si>
    <t>Margin Threshold</t>
  </si>
  <si>
    <t>Total No. Occurences Over Margin in Year</t>
  </si>
  <si>
    <t>Max demand value above margin [KW]</t>
  </si>
  <si>
    <t>Max No. 6 MW Standby Plants Required in Year to meet all demand</t>
  </si>
  <si>
    <t>Average demand value above margin</t>
  </si>
  <si>
    <t>Average No. 6 MW Standby Plants Required in Year to meet all demand</t>
  </si>
  <si>
    <t>No occurences above average demand value</t>
  </si>
  <si>
    <t>Total no occurances above margin</t>
  </si>
  <si>
    <t>% filling stations requiring Fuel cell</t>
  </si>
  <si>
    <t>% of time average No. Standby plants would meet peak requirement</t>
  </si>
  <si>
    <t>% Usage in Year standby plants are called upon</t>
  </si>
  <si>
    <t>Peak Demand Calculations</t>
  </si>
  <si>
    <t>No. filling stations requiring a fuel cell</t>
  </si>
  <si>
    <t>No filling stations in UK 2015</t>
  </si>
  <si>
    <t>Refuelling Station</t>
  </si>
  <si>
    <t>Input</t>
  </si>
  <si>
    <t>Outputs</t>
  </si>
  <si>
    <t>Number of cars per day (l)</t>
  </si>
  <si>
    <t>CO2 savings per week</t>
  </si>
  <si>
    <t>Size of tank per day (l)</t>
  </si>
  <si>
    <t>Diesel (kgCO2e/wk)</t>
  </si>
  <si>
    <t>Diesel cars use</t>
  </si>
  <si>
    <t>Petrol (kgCO2e/wk)</t>
  </si>
  <si>
    <t>Petrol cars use</t>
  </si>
  <si>
    <t>SUM (tCO2e/wk)</t>
  </si>
  <si>
    <t>Amount of diesel per day (l)</t>
  </si>
  <si>
    <t>Amount of petrol per day (l)</t>
  </si>
  <si>
    <t>CO2 savings per year</t>
  </si>
  <si>
    <t>Diesel carbon factor (kgCO2/l)</t>
  </si>
  <si>
    <t>CO2 Reduction (tCO2e/year)</t>
  </si>
  <si>
    <t>Petrol carbon factor (kgCO2/l)</t>
  </si>
  <si>
    <t>STOR Unit (3MW Diesel Generator)</t>
  </si>
  <si>
    <t>Average Fuel Consumption (l/h)</t>
  </si>
  <si>
    <t>Diesel (tCO2e/wk)</t>
  </si>
  <si>
    <t>Operating time (h/wk)</t>
  </si>
  <si>
    <t xml:space="preserve"> OVERALL CO2 REDUCTION (tCO2e/week)</t>
  </si>
  <si>
    <t xml:space="preserve"> OVERALL CO2 REDUCTION (tCO2e/year)</t>
  </si>
  <si>
    <t>CO2 Reduction for a single SEnS combined unit</t>
  </si>
  <si>
    <t>Department for Transport statistics</t>
  </si>
  <si>
    <t>Energy and environment</t>
  </si>
  <si>
    <t>Table TSGB0301 (ENV0101)</t>
  </si>
  <si>
    <r>
      <t>Petroleum consumption by transport mode and fuel type, United Kingdom: 2005 to 2015</t>
    </r>
    <r>
      <rPr>
        <b/>
        <vertAlign val="superscript"/>
        <sz val="12"/>
        <color rgb="FF008080"/>
        <rFont val="Arial"/>
        <family val="2"/>
      </rPr>
      <t xml:space="preserve">1 </t>
    </r>
  </si>
  <si>
    <r>
      <t>Million tonnes/</t>
    </r>
    <r>
      <rPr>
        <b/>
        <i/>
        <sz val="10"/>
        <color rgb="FF000000"/>
        <rFont val="Arial"/>
        <family val="2"/>
      </rPr>
      <t>percentage</t>
    </r>
  </si>
  <si>
    <r>
      <t>Road transport</t>
    </r>
    <r>
      <rPr>
        <b/>
        <vertAlign val="superscript"/>
        <sz val="10"/>
        <color rgb="FF000000"/>
        <rFont val="Arial"/>
        <family val="2"/>
      </rPr>
      <t>2</t>
    </r>
  </si>
  <si>
    <r>
      <t>Petrol</t>
    </r>
    <r>
      <rPr>
        <b/>
        <vertAlign val="superscript"/>
        <sz val="10"/>
        <color rgb="FF000000"/>
        <rFont val="Arial"/>
        <family val="2"/>
      </rPr>
      <t>3</t>
    </r>
  </si>
  <si>
    <t>Cars and taxis</t>
  </si>
  <si>
    <t>Light vans</t>
  </si>
  <si>
    <t>Motorcycles and mopeds</t>
  </si>
  <si>
    <t>Total</t>
  </si>
  <si>
    <r>
      <t>Diesel</t>
    </r>
    <r>
      <rPr>
        <b/>
        <vertAlign val="superscript"/>
        <sz val="10"/>
        <color rgb="FF000000"/>
        <rFont val="Arial"/>
        <family val="2"/>
      </rPr>
      <t>3</t>
    </r>
  </si>
  <si>
    <t>Heavy goods vehicles</t>
  </si>
  <si>
    <t>Buses and coaches</t>
  </si>
  <si>
    <r>
      <t>LPG</t>
    </r>
    <r>
      <rPr>
        <b/>
        <vertAlign val="superscript"/>
        <sz val="10"/>
        <color rgb="FF000000"/>
        <rFont val="Arial"/>
        <family val="2"/>
      </rPr>
      <t>4</t>
    </r>
  </si>
  <si>
    <r>
      <t>Rail</t>
    </r>
    <r>
      <rPr>
        <b/>
        <vertAlign val="superscript"/>
        <sz val="10"/>
        <color rgb="FF000000"/>
        <rFont val="Arial"/>
        <family val="2"/>
      </rPr>
      <t>5</t>
    </r>
  </si>
  <si>
    <t xml:space="preserve">Gas oil </t>
  </si>
  <si>
    <r>
      <t>Shipping</t>
    </r>
    <r>
      <rPr>
        <b/>
        <vertAlign val="superscript"/>
        <sz val="10"/>
        <color rgb="FF000000"/>
        <rFont val="Arial"/>
        <family val="2"/>
      </rPr>
      <t>6</t>
    </r>
  </si>
  <si>
    <t>Gas oil</t>
  </si>
  <si>
    <t>Fuel oils</t>
  </si>
  <si>
    <r>
      <t>Aviation</t>
    </r>
    <r>
      <rPr>
        <b/>
        <vertAlign val="superscript"/>
        <sz val="10"/>
        <color rgb="FF000000"/>
        <rFont val="Arial"/>
        <family val="2"/>
      </rPr>
      <t>6</t>
    </r>
  </si>
  <si>
    <t>Aviation spirit</t>
  </si>
  <si>
    <t>Aviation turbine fuel</t>
  </si>
  <si>
    <r>
      <t>All petroleum used by transport</t>
    </r>
    <r>
      <rPr>
        <b/>
        <vertAlign val="superscript"/>
        <sz val="10"/>
        <color rgb="FF000000"/>
        <rFont val="Arial"/>
        <family val="2"/>
      </rPr>
      <t>6,7</t>
    </r>
  </si>
  <si>
    <r>
      <t>All petroleum use (energy and non-energy)</t>
    </r>
    <r>
      <rPr>
        <b/>
        <vertAlign val="superscript"/>
        <sz val="10"/>
        <color rgb="FF000000"/>
        <rFont val="Arial"/>
        <family val="2"/>
      </rPr>
      <t>6,7</t>
    </r>
  </si>
  <si>
    <t>Transport as a percentage of all energy and non-energy use</t>
  </si>
  <si>
    <t>1. There are revisions to the data due to changes in methodology.</t>
  </si>
  <si>
    <t>Sources - Department for Business, Energy and Industry Strategy (BEIS)</t>
  </si>
  <si>
    <t xml:space="preserve">2. Figures for the latest year include a small amount of fuel used in off road </t>
  </si>
  <si>
    <t>National Atmospheric Emissions Inventory (NAEI)</t>
  </si>
  <si>
    <t xml:space="preserve">    machinery, agricultural machinery and inland waterways.</t>
  </si>
  <si>
    <t>Last updated: December 2016</t>
  </si>
  <si>
    <t xml:space="preserve">3. Revisions to the back series for the breakdown by mode for road transport arise from </t>
  </si>
  <si>
    <t>Next updated: December 2017</t>
  </si>
  <si>
    <t xml:space="preserve">    methodological improvements to the UK Greenhouse Gas Inventory (see notes and definitions). </t>
  </si>
  <si>
    <t>E-mail: environment.stats@dft.gsi.gov.uk</t>
  </si>
  <si>
    <t>4. Liquified petroleum gas - consists of propane and butane.</t>
  </si>
  <si>
    <t>Telephone: 020 7944 4129</t>
  </si>
  <si>
    <t>5. Includes a small amount of other oils</t>
  </si>
  <si>
    <t>6. These figures include international and military aviation/shipping and marine bunkers.</t>
  </si>
  <si>
    <t>7. These figures include a small amount of petrol and road diesel used in inland waterways</t>
  </si>
  <si>
    <t>Reference: https://www.gov.uk/government/statistical-data-sets/env01-fuel-consumption Table ENV0101</t>
  </si>
  <si>
    <t xml:space="preserve">% of road tranport </t>
  </si>
  <si>
    <t>Petrol consumption of road vehicles [million tonnes]</t>
  </si>
  <si>
    <t>Diesel consumption for road vehicles [millions toinnes]</t>
  </si>
  <si>
    <t>Conversion factor of CO2 equivilant for petrol [Kg CO2 e/tonne]</t>
  </si>
  <si>
    <t>Conversion factor of CO2 equivilant for diesel [Kg CO2 e/tonne]</t>
  </si>
  <si>
    <t>Total amount of CO2 produced from petrol road vehicles [tonnes CO2 e]</t>
  </si>
  <si>
    <t>Total CO2 produced from road transport [tonnes CO2 e]</t>
  </si>
  <si>
    <t>Total million tonnes of petroleum used for road transport</t>
  </si>
  <si>
    <t>https://www.theccc.org.uk/charts-data/ukemissions-by-sector/</t>
  </si>
  <si>
    <t>Sector</t>
  </si>
  <si>
    <t>% of total</t>
  </si>
  <si>
    <t>power</t>
  </si>
  <si>
    <t>surface transport</t>
  </si>
  <si>
    <t>buildings</t>
  </si>
  <si>
    <t>industry</t>
  </si>
  <si>
    <t>other non-co2</t>
  </si>
  <si>
    <t>waste</t>
  </si>
  <si>
    <t>agriculture and LULUCF</t>
  </si>
  <si>
    <t>Shipping</t>
  </si>
  <si>
    <t>Aviation</t>
  </si>
  <si>
    <t xml:space="preserve">2013 data from committee on climate change: </t>
  </si>
  <si>
    <t>Overall reduction in carbon emissions</t>
  </si>
  <si>
    <t>Transport decarbonisation</t>
  </si>
  <si>
    <t>Million tonnes of CO2 equivalent</t>
  </si>
  <si>
    <t>% CO2 reduction overall</t>
  </si>
  <si>
    <t>% CO2 reduction of sector using combined unit</t>
  </si>
  <si>
    <t>Million tonnes of CO2 equivalent reduction</t>
  </si>
  <si>
    <t>Decarbonisation of generation if average no of standby plants were implemented</t>
  </si>
  <si>
    <t>Source Data: http://www.gridwatch.templar.co.uk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</si>
</sst>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&quot; &quot;#,##0.00&quot; &quot;;&quot;-&quot;#,##0.00&quot; &quot;;&quot; -&quot;00&quot; &quot;;&quot; &quot;@&quot; &quot;"/>
    <numFmt numFmtId="166" formatCode="[&gt;0.05]#,##0.0;[&lt;-0.05]&quot;-&quot;#,##0.0;&quot;-&quot;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Tms Rmn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u/>
      <sz val="7"/>
      <color rgb="FF0000FF"/>
      <name val="Tms Rmn"/>
    </font>
    <font>
      <u/>
      <sz val="10"/>
      <color rgb="FF0000FF"/>
      <name val="Arial"/>
      <family val="2"/>
    </font>
    <font>
      <sz val="12"/>
      <color rgb="FF000000"/>
      <name val="Arial"/>
      <family val="2"/>
    </font>
    <font>
      <b/>
      <sz val="12"/>
      <color rgb="FF006853"/>
      <name val="Arial"/>
      <family val="2"/>
    </font>
    <font>
      <b/>
      <sz val="10"/>
      <color rgb="FF006853"/>
      <name val="Arial"/>
      <family val="2"/>
    </font>
    <font>
      <b/>
      <sz val="14"/>
      <color rgb="FF006853"/>
      <name val="Arial"/>
      <family val="2"/>
    </font>
    <font>
      <sz val="10"/>
      <color rgb="FF006853"/>
      <name val="Tms Rmn"/>
    </font>
    <font>
      <b/>
      <vertAlign val="superscript"/>
      <sz val="12"/>
      <color rgb="FF008080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i/>
      <sz val="9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FF0000"/>
      <name val="Arial"/>
      <family val="2"/>
    </font>
    <font>
      <sz val="12"/>
      <color rgb="FFFF0000"/>
      <name val="Wingdings"/>
      <charset val="2"/>
    </font>
    <font>
      <i/>
      <sz val="10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000000"/>
      <name val="Wingdings"/>
      <charset val="2"/>
    </font>
    <font>
      <sz val="12.1"/>
      <color rgb="FF000000"/>
      <name val="Calibri"/>
      <family val="2"/>
      <scheme val="minor"/>
    </font>
    <font>
      <sz val="12.1"/>
      <color theme="1"/>
      <name val="Calibri"/>
      <family val="2"/>
      <scheme val="minor"/>
    </font>
    <font>
      <b/>
      <sz val="12.1"/>
      <color rgb="FF000000"/>
      <name val="Calibri"/>
      <family val="2"/>
      <scheme val="minor"/>
    </font>
    <font>
      <b/>
      <sz val="13.2"/>
      <color rgb="FF000000"/>
      <name val="Arial"/>
      <family val="2"/>
    </font>
    <font>
      <b/>
      <sz val="12.1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9" fillId="0" borderId="0" applyNumberFormat="0" applyBorder="0" applyProtection="0"/>
    <xf numFmtId="0" fontId="23" fillId="0" borderId="0" applyNumberFormat="0" applyFill="0" applyBorder="0" applyAlignment="0" applyProtection="0"/>
    <xf numFmtId="165" fontId="25" fillId="0" borderId="0" applyFont="0" applyFill="0" applyBorder="0" applyAlignment="0" applyProtection="0"/>
    <xf numFmtId="0" fontId="19" fillId="0" borderId="0" applyNumberFormat="0" applyBorder="0" applyProtection="0"/>
    <xf numFmtId="0" fontId="19" fillId="0" borderId="0" applyNumberFormat="0" applyBorder="0" applyProtection="0"/>
    <xf numFmtId="0" fontId="22" fillId="0" borderId="0" applyNumberFormat="0" applyBorder="0" applyProtection="0"/>
    <xf numFmtId="0" fontId="19" fillId="0" borderId="0" applyNumberFormat="0" applyBorder="0" applyProtection="0"/>
  </cellStyleXfs>
  <cellXfs count="90">
    <xf numFmtId="0" fontId="0" fillId="0" borderId="0" xfId="0"/>
    <xf numFmtId="0" fontId="0" fillId="33" borderId="0" xfId="0" applyFill="1"/>
    <xf numFmtId="0" fontId="16" fillId="33" borderId="0" xfId="0" applyFont="1" applyFill="1"/>
    <xf numFmtId="164" fontId="0" fillId="33" borderId="0" xfId="0" applyNumberFormat="1" applyFill="1"/>
    <xf numFmtId="43" fontId="0" fillId="33" borderId="0" xfId="42" applyFont="1" applyFill="1"/>
    <xf numFmtId="164" fontId="16" fillId="33" borderId="0" xfId="0" applyNumberFormat="1" applyFont="1" applyFill="1"/>
    <xf numFmtId="0" fontId="20" fillId="34" borderId="0" xfId="43" applyFont="1" applyFill="1" applyAlignment="1"/>
    <xf numFmtId="0" fontId="21" fillId="34" borderId="0" xfId="43" applyFont="1" applyFill="1" applyAlignment="1"/>
    <xf numFmtId="0" fontId="22" fillId="34" borderId="0" xfId="43" applyFont="1" applyFill="1" applyAlignment="1"/>
    <xf numFmtId="0" fontId="24" fillId="34" borderId="0" xfId="44" applyFont="1" applyFill="1" applyAlignment="1" applyProtection="1">
      <protection locked="0"/>
    </xf>
    <xf numFmtId="3" fontId="26" fillId="34" borderId="0" xfId="45" applyNumberFormat="1" applyFont="1" applyFill="1" applyAlignment="1">
      <alignment horizontal="left"/>
    </xf>
    <xf numFmtId="0" fontId="27" fillId="34" borderId="0" xfId="46" applyFont="1" applyFill="1" applyAlignment="1" applyProtection="1">
      <alignment horizontal="left"/>
      <protection locked="0"/>
    </xf>
    <xf numFmtId="0" fontId="27" fillId="34" borderId="0" xfId="46" applyFont="1" applyFill="1" applyAlignment="1">
      <alignment horizontal="left"/>
    </xf>
    <xf numFmtId="0" fontId="28" fillId="34" borderId="0" xfId="46" applyFont="1" applyFill="1" applyAlignment="1">
      <alignment horizontal="left"/>
    </xf>
    <xf numFmtId="0" fontId="29" fillId="34" borderId="0" xfId="46" applyFont="1" applyFill="1" applyAlignment="1"/>
    <xf numFmtId="0" fontId="27" fillId="34" borderId="0" xfId="46" applyFont="1" applyFill="1" applyAlignment="1">
      <alignment horizontal="right"/>
    </xf>
    <xf numFmtId="0" fontId="19" fillId="34" borderId="0" xfId="46" applyFont="1" applyFill="1" applyAlignment="1"/>
    <xf numFmtId="0" fontId="20" fillId="34" borderId="0" xfId="46" applyFont="1" applyFill="1" applyAlignment="1">
      <alignment horizontal="right"/>
    </xf>
    <xf numFmtId="0" fontId="31" fillId="34" borderId="0" xfId="46" applyFont="1" applyFill="1" applyAlignment="1">
      <alignment horizontal="right"/>
    </xf>
    <xf numFmtId="0" fontId="31" fillId="34" borderId="13" xfId="46" applyFont="1" applyFill="1" applyBorder="1" applyAlignment="1"/>
    <xf numFmtId="1" fontId="31" fillId="34" borderId="13" xfId="46" applyNumberFormat="1" applyFont="1" applyFill="1" applyBorder="1" applyAlignment="1">
      <alignment horizontal="right"/>
    </xf>
    <xf numFmtId="0" fontId="31" fillId="34" borderId="0" xfId="46" applyFont="1" applyFill="1" applyAlignment="1"/>
    <xf numFmtId="0" fontId="22" fillId="34" borderId="0" xfId="46" applyFont="1" applyFill="1" applyAlignment="1"/>
    <xf numFmtId="166" fontId="22" fillId="34" borderId="0" xfId="47" applyNumberFormat="1" applyFont="1" applyFill="1" applyAlignment="1"/>
    <xf numFmtId="0" fontId="34" fillId="34" borderId="0" xfId="46" applyFont="1" applyFill="1" applyAlignment="1"/>
    <xf numFmtId="166" fontId="31" fillId="34" borderId="0" xfId="47" applyNumberFormat="1" applyFont="1" applyFill="1" applyAlignment="1"/>
    <xf numFmtId="9" fontId="32" fillId="34" borderId="14" xfId="46" applyNumberFormat="1" applyFont="1" applyFill="1" applyBorder="1" applyAlignment="1"/>
    <xf numFmtId="0" fontId="31" fillId="34" borderId="15" xfId="46" applyFont="1" applyFill="1" applyBorder="1" applyAlignment="1"/>
    <xf numFmtId="1" fontId="35" fillId="34" borderId="0" xfId="46" applyNumberFormat="1" applyFont="1" applyFill="1" applyAlignment="1"/>
    <xf numFmtId="0" fontId="20" fillId="34" borderId="0" xfId="46" applyFont="1" applyFill="1" applyAlignment="1"/>
    <xf numFmtId="0" fontId="36" fillId="34" borderId="0" xfId="46" applyFont="1" applyFill="1" applyAlignment="1">
      <alignment horizontal="right"/>
    </xf>
    <xf numFmtId="0" fontId="22" fillId="34" borderId="0" xfId="46" applyFont="1" applyFill="1" applyAlignment="1">
      <alignment horizontal="right"/>
    </xf>
    <xf numFmtId="0" fontId="22" fillId="34" borderId="0" xfId="46" applyFont="1" applyFill="1" applyAlignment="1">
      <alignment horizontal="left"/>
    </xf>
    <xf numFmtId="0" fontId="37" fillId="34" borderId="0" xfId="46" applyFont="1" applyFill="1" applyAlignment="1"/>
    <xf numFmtId="0" fontId="37" fillId="34" borderId="0" xfId="46" applyFont="1" applyFill="1" applyAlignment="1">
      <alignment horizontal="right"/>
    </xf>
    <xf numFmtId="0" fontId="38" fillId="34" borderId="0" xfId="46" applyFont="1" applyFill="1" applyAlignment="1">
      <alignment horizontal="right"/>
    </xf>
    <xf numFmtId="0" fontId="39" fillId="34" borderId="0" xfId="46" applyFont="1" applyFill="1" applyAlignment="1">
      <alignment horizontal="right"/>
    </xf>
    <xf numFmtId="0" fontId="40" fillId="34" borderId="0" xfId="46" applyFont="1" applyFill="1" applyAlignment="1"/>
    <xf numFmtId="0" fontId="41" fillId="34" borderId="0" xfId="46" applyFont="1" applyFill="1" applyAlignment="1">
      <alignment horizontal="right"/>
    </xf>
    <xf numFmtId="0" fontId="36" fillId="34" borderId="0" xfId="46" applyFont="1" applyFill="1" applyAlignment="1"/>
    <xf numFmtId="0" fontId="0" fillId="34" borderId="0" xfId="46" applyFont="1" applyFill="1" applyAlignment="1">
      <alignment horizontal="right"/>
    </xf>
    <xf numFmtId="0" fontId="22" fillId="34" borderId="0" xfId="49" applyFont="1" applyFill="1" applyAlignment="1">
      <alignment horizontal="right"/>
    </xf>
    <xf numFmtId="0" fontId="22" fillId="34" borderId="0" xfId="43" applyFont="1" applyFill="1" applyAlignment="1">
      <alignment horizontal="right"/>
    </xf>
    <xf numFmtId="0" fontId="22" fillId="34" borderId="0" xfId="46" applyFont="1" applyFill="1" applyAlignment="1" applyProtection="1">
      <alignment horizontal="left"/>
      <protection hidden="1"/>
    </xf>
    <xf numFmtId="1" fontId="31" fillId="35" borderId="13" xfId="46" applyNumberFormat="1" applyFont="1" applyFill="1" applyBorder="1" applyAlignment="1">
      <alignment horizontal="right"/>
    </xf>
    <xf numFmtId="0" fontId="34" fillId="35" borderId="0" xfId="46" applyFont="1" applyFill="1" applyAlignment="1">
      <alignment horizontal="right"/>
    </xf>
    <xf numFmtId="0" fontId="34" fillId="35" borderId="0" xfId="46" applyFont="1" applyFill="1" applyAlignment="1"/>
    <xf numFmtId="164" fontId="31" fillId="35" borderId="0" xfId="46" applyNumberFormat="1" applyFont="1" applyFill="1" applyAlignment="1"/>
    <xf numFmtId="166" fontId="31" fillId="35" borderId="0" xfId="46" applyNumberFormat="1" applyFont="1" applyFill="1" applyAlignment="1"/>
    <xf numFmtId="166" fontId="22" fillId="35" borderId="0" xfId="47" applyNumberFormat="1" applyFont="1" applyFill="1" applyAlignment="1"/>
    <xf numFmtId="166" fontId="31" fillId="35" borderId="0" xfId="47" applyNumberFormat="1" applyFont="1" applyFill="1" applyAlignment="1"/>
    <xf numFmtId="9" fontId="32" fillId="35" borderId="14" xfId="46" applyNumberFormat="1" applyFont="1" applyFill="1" applyBorder="1" applyAlignment="1"/>
    <xf numFmtId="164" fontId="31" fillId="36" borderId="0" xfId="48" applyNumberFormat="1" applyFont="1" applyFill="1" applyAlignment="1"/>
    <xf numFmtId="166" fontId="31" fillId="36" borderId="0" xfId="47" applyNumberFormat="1" applyFont="1" applyFill="1" applyAlignment="1"/>
    <xf numFmtId="1" fontId="16" fillId="33" borderId="0" xfId="0" applyNumberFormat="1" applyFont="1" applyFill="1"/>
    <xf numFmtId="164" fontId="16" fillId="33" borderId="0" xfId="0" applyNumberFormat="1" applyFont="1" applyFill="1" applyAlignment="1">
      <alignment horizontal="right"/>
    </xf>
    <xf numFmtId="0" fontId="16" fillId="33" borderId="11" xfId="0" applyFont="1" applyFill="1" applyBorder="1" applyAlignment="1">
      <alignment horizontal="center" vertical="center" wrapText="1"/>
    </xf>
    <xf numFmtId="0" fontId="0" fillId="33" borderId="0" xfId="0" applyFill="1" applyBorder="1"/>
    <xf numFmtId="0" fontId="42" fillId="33" borderId="0" xfId="0" applyFont="1" applyFill="1" applyBorder="1"/>
    <xf numFmtId="0" fontId="43" fillId="33" borderId="0" xfId="0" applyFont="1" applyFill="1" applyBorder="1" applyAlignment="1">
      <alignment wrapText="1"/>
    </xf>
    <xf numFmtId="0" fontId="42" fillId="33" borderId="0" xfId="0" applyFont="1" applyFill="1" applyBorder="1" applyAlignment="1">
      <alignment horizontal="right"/>
    </xf>
    <xf numFmtId="0" fontId="45" fillId="33" borderId="0" xfId="0" applyFont="1" applyFill="1" applyBorder="1"/>
    <xf numFmtId="0" fontId="18" fillId="33" borderId="0" xfId="0" applyFont="1" applyFill="1" applyBorder="1"/>
    <xf numFmtId="0" fontId="18" fillId="33" borderId="0" xfId="0" applyFont="1" applyFill="1"/>
    <xf numFmtId="0" fontId="42" fillId="33" borderId="0" xfId="0" applyFont="1" applyFill="1" applyBorder="1" applyAlignment="1">
      <alignment horizontal="center"/>
    </xf>
    <xf numFmtId="0" fontId="43" fillId="33" borderId="0" xfId="0" applyFont="1" applyFill="1" applyBorder="1" applyAlignment="1">
      <alignment horizontal="center" wrapText="1"/>
    </xf>
    <xf numFmtId="0" fontId="44" fillId="33" borderId="11" xfId="0" applyFont="1" applyFill="1" applyBorder="1" applyAlignment="1">
      <alignment horizontal="left" vertical="center"/>
    </xf>
    <xf numFmtId="0" fontId="44" fillId="33" borderId="11" xfId="0" applyFont="1" applyFill="1" applyBorder="1" applyAlignment="1">
      <alignment horizontal="center" vertical="center"/>
    </xf>
    <xf numFmtId="0" fontId="46" fillId="33" borderId="11" xfId="0" applyFont="1" applyFill="1" applyBorder="1" applyAlignment="1">
      <alignment horizontal="center" wrapText="1"/>
    </xf>
    <xf numFmtId="0" fontId="42" fillId="33" borderId="10" xfId="0" applyFont="1" applyFill="1" applyBorder="1"/>
    <xf numFmtId="0" fontId="43" fillId="33" borderId="10" xfId="0" applyFont="1" applyFill="1" applyBorder="1" applyAlignment="1">
      <alignment wrapText="1"/>
    </xf>
    <xf numFmtId="0" fontId="44" fillId="33" borderId="12" xfId="0" applyFont="1" applyFill="1" applyBorder="1" applyAlignment="1">
      <alignment horizontal="center" vertical="center" wrapText="1"/>
    </xf>
    <xf numFmtId="164" fontId="42" fillId="33" borderId="10" xfId="0" applyNumberFormat="1" applyFont="1" applyFill="1" applyBorder="1" applyAlignment="1">
      <alignment horizontal="center"/>
    </xf>
    <xf numFmtId="0" fontId="0" fillId="33" borderId="10" xfId="0" applyFill="1" applyBorder="1"/>
    <xf numFmtId="0" fontId="46" fillId="33" borderId="12" xfId="0" applyFont="1" applyFill="1" applyBorder="1" applyAlignment="1">
      <alignment horizontal="center" vertical="center" wrapText="1"/>
    </xf>
    <xf numFmtId="164" fontId="0" fillId="33" borderId="10" xfId="0" applyNumberFormat="1" applyFill="1" applyBorder="1" applyAlignment="1">
      <alignment horizontal="center"/>
    </xf>
    <xf numFmtId="164" fontId="43" fillId="33" borderId="10" xfId="0" applyNumberFormat="1" applyFont="1" applyFill="1" applyBorder="1" applyAlignment="1">
      <alignment horizontal="center" wrapText="1"/>
    </xf>
    <xf numFmtId="0" fontId="43" fillId="33" borderId="10" xfId="0" applyFont="1" applyFill="1" applyBorder="1" applyAlignment="1">
      <alignment horizontal="center" wrapText="1"/>
    </xf>
    <xf numFmtId="0" fontId="44" fillId="33" borderId="11" xfId="0" applyFont="1" applyFill="1" applyBorder="1"/>
    <xf numFmtId="0" fontId="44" fillId="33" borderId="12" xfId="0" applyFont="1" applyFill="1" applyBorder="1" applyAlignment="1">
      <alignment horizontal="center"/>
    </xf>
    <xf numFmtId="0" fontId="44" fillId="33" borderId="11" xfId="0" applyFont="1" applyFill="1" applyBorder="1" applyAlignment="1">
      <alignment horizontal="center"/>
    </xf>
    <xf numFmtId="0" fontId="46" fillId="33" borderId="12" xfId="0" applyFont="1" applyFill="1" applyBorder="1" applyAlignment="1">
      <alignment horizontal="center" wrapText="1"/>
    </xf>
    <xf numFmtId="164" fontId="44" fillId="33" borderId="11" xfId="0" applyNumberFormat="1" applyFont="1" applyFill="1" applyBorder="1" applyAlignment="1">
      <alignment horizontal="center"/>
    </xf>
    <xf numFmtId="0" fontId="42" fillId="37" borderId="10" xfId="0" applyFont="1" applyFill="1" applyBorder="1"/>
    <xf numFmtId="0" fontId="42" fillId="37" borderId="0" xfId="0" applyFont="1" applyFill="1" applyBorder="1" applyAlignment="1">
      <alignment horizontal="center"/>
    </xf>
    <xf numFmtId="164" fontId="42" fillId="37" borderId="10" xfId="0" applyNumberFormat="1" applyFont="1" applyFill="1" applyBorder="1" applyAlignment="1">
      <alignment horizontal="center"/>
    </xf>
    <xf numFmtId="164" fontId="43" fillId="37" borderId="10" xfId="0" applyNumberFormat="1" applyFont="1" applyFill="1" applyBorder="1" applyAlignment="1">
      <alignment horizontal="center" wrapText="1"/>
    </xf>
    <xf numFmtId="0" fontId="0" fillId="33" borderId="0" xfId="0" applyFill="1" applyAlignment="1">
      <alignment wrapText="1"/>
    </xf>
    <xf numFmtId="0" fontId="16" fillId="33" borderId="11" xfId="0" applyFont="1" applyFill="1" applyBorder="1" applyAlignment="1">
      <alignment horizontal="left" vertical="center" wrapText="1"/>
    </xf>
    <xf numFmtId="2" fontId="0" fillId="33" borderId="11" xfId="0" applyNumberFormat="1" applyFill="1" applyBorder="1"/>
  </cellXfs>
  <cellStyles count="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2" xfId="45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80809 working" xfId="49"/>
    <cellStyle name="Normal_dukes3_4-3_6WB 2" xfId="48"/>
    <cellStyle name="Normal_LAST YEARS TABLE" xfId="47"/>
    <cellStyle name="Normal_TSGB 3.1" xfId="46"/>
    <cellStyle name="Normal_TSGB 3.8 1990-2008 - progress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uk/government/organisations/department-for-transport/series/energy-and-environment-statistic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C29" sqref="C29"/>
    </sheetView>
  </sheetViews>
  <sheetFormatPr defaultRowHeight="15" x14ac:dyDescent="0.25"/>
  <cols>
    <col min="1" max="1" width="34.42578125" style="1" customWidth="1"/>
    <col min="2" max="2" width="9.140625" style="1"/>
    <col min="3" max="3" width="38.85546875" style="1" customWidth="1"/>
    <col min="4" max="4" width="16.5703125" style="1" customWidth="1"/>
    <col min="5" max="6" width="9.140625" style="1"/>
    <col min="7" max="7" width="20.28515625" style="1" customWidth="1"/>
    <col min="8" max="8" width="16.28515625" style="1" customWidth="1"/>
    <col min="9" max="16384" width="9.140625" style="1"/>
  </cols>
  <sheetData>
    <row r="1" spans="1:8" x14ac:dyDescent="0.25">
      <c r="A1" s="63" t="s">
        <v>41</v>
      </c>
    </row>
    <row r="3" spans="1:8" x14ac:dyDescent="0.25">
      <c r="A3" s="2" t="s">
        <v>18</v>
      </c>
    </row>
    <row r="4" spans="1:8" x14ac:dyDescent="0.25">
      <c r="A4" s="2" t="s">
        <v>19</v>
      </c>
      <c r="F4" s="2" t="s">
        <v>20</v>
      </c>
    </row>
    <row r="5" spans="1:8" x14ac:dyDescent="0.25">
      <c r="A5" s="1" t="s">
        <v>21</v>
      </c>
      <c r="B5" s="1">
        <v>150</v>
      </c>
      <c r="F5" s="2" t="s">
        <v>22</v>
      </c>
    </row>
    <row r="6" spans="1:8" x14ac:dyDescent="0.25">
      <c r="A6" s="1" t="s">
        <v>23</v>
      </c>
      <c r="B6" s="1">
        <v>50</v>
      </c>
      <c r="G6" s="1" t="s">
        <v>24</v>
      </c>
      <c r="H6" s="4">
        <f>B9*7*B11</f>
        <v>68555.287499999991</v>
      </c>
    </row>
    <row r="7" spans="1:8" x14ac:dyDescent="0.25">
      <c r="A7" s="1" t="s">
        <v>25</v>
      </c>
      <c r="B7" s="1">
        <v>0.5</v>
      </c>
      <c r="G7" s="1" t="s">
        <v>26</v>
      </c>
      <c r="H7" s="4">
        <f>B10*7*B12</f>
        <v>57670.462499999994</v>
      </c>
    </row>
    <row r="8" spans="1:8" x14ac:dyDescent="0.25">
      <c r="A8" s="1" t="s">
        <v>27</v>
      </c>
      <c r="B8" s="1">
        <v>0.5</v>
      </c>
      <c r="G8" s="1" t="s">
        <v>28</v>
      </c>
      <c r="H8" s="5">
        <f>SUM(H6:H7)/1000</f>
        <v>126.22574999999999</v>
      </c>
    </row>
    <row r="9" spans="1:8" x14ac:dyDescent="0.25">
      <c r="A9" s="1" t="s">
        <v>29</v>
      </c>
      <c r="B9" s="1">
        <f>B5*B6*B7</f>
        <v>3750</v>
      </c>
    </row>
    <row r="10" spans="1:8" x14ac:dyDescent="0.25">
      <c r="A10" s="1" t="s">
        <v>30</v>
      </c>
      <c r="B10" s="1">
        <f>B5*B6*B8</f>
        <v>3750</v>
      </c>
      <c r="F10" s="2" t="s">
        <v>31</v>
      </c>
    </row>
    <row r="11" spans="1:8" x14ac:dyDescent="0.25">
      <c r="A11" s="1" t="s">
        <v>32</v>
      </c>
      <c r="B11" s="1">
        <v>2.6116299999999999</v>
      </c>
      <c r="G11" s="1" t="s">
        <v>33</v>
      </c>
      <c r="H11" s="4">
        <f>H8*52</f>
        <v>6563.7389999999996</v>
      </c>
    </row>
    <row r="12" spans="1:8" x14ac:dyDescent="0.25">
      <c r="A12" s="1" t="s">
        <v>34</v>
      </c>
      <c r="B12" s="1">
        <v>2.1969699999999999</v>
      </c>
    </row>
    <row r="15" spans="1:8" x14ac:dyDescent="0.25">
      <c r="A15" s="2" t="s">
        <v>35</v>
      </c>
      <c r="F15" s="2" t="s">
        <v>22</v>
      </c>
    </row>
    <row r="16" spans="1:8" x14ac:dyDescent="0.25">
      <c r="A16" s="1" t="s">
        <v>36</v>
      </c>
      <c r="B16" s="1">
        <v>971</v>
      </c>
      <c r="G16" s="1" t="s">
        <v>37</v>
      </c>
      <c r="H16" s="3">
        <f>B18*B16*B17/1000</f>
        <v>15.215356379999999</v>
      </c>
    </row>
    <row r="17" spans="1:8" x14ac:dyDescent="0.25">
      <c r="A17" s="1" t="s">
        <v>32</v>
      </c>
      <c r="B17" s="1">
        <v>2.6116299999999999</v>
      </c>
    </row>
    <row r="18" spans="1:8" x14ac:dyDescent="0.25">
      <c r="A18" s="1" t="s">
        <v>38</v>
      </c>
      <c r="B18" s="1">
        <v>6</v>
      </c>
      <c r="F18" s="2" t="s">
        <v>31</v>
      </c>
    </row>
    <row r="19" spans="1:8" x14ac:dyDescent="0.25">
      <c r="G19" s="1" t="s">
        <v>33</v>
      </c>
      <c r="H19" s="3">
        <f>H16*52</f>
        <v>791.19853175999992</v>
      </c>
    </row>
    <row r="22" spans="1:8" x14ac:dyDescent="0.25">
      <c r="C22" s="2" t="s">
        <v>39</v>
      </c>
      <c r="D22" s="3">
        <f>H8+H16</f>
        <v>141.44110637999998</v>
      </c>
    </row>
    <row r="23" spans="1:8" x14ac:dyDescent="0.25">
      <c r="C23" s="2" t="s">
        <v>40</v>
      </c>
      <c r="D23" s="4">
        <f>H11+H19</f>
        <v>7354.9375317599997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workbookViewId="0">
      <selection activeCell="H16" sqref="H16"/>
    </sheetView>
  </sheetViews>
  <sheetFormatPr defaultRowHeight="15" x14ac:dyDescent="0.25"/>
  <cols>
    <col min="1" max="2" width="9.140625" style="1"/>
    <col min="3" max="3" width="37" style="1" customWidth="1"/>
    <col min="4" max="19" width="9.140625" style="1"/>
    <col min="20" max="20" width="2" style="1" customWidth="1"/>
    <col min="21" max="21" width="65" style="1" customWidth="1"/>
    <col min="22" max="22" width="9.5703125" style="1" customWidth="1"/>
    <col min="23" max="16384" width="9.140625" style="1"/>
  </cols>
  <sheetData>
    <row r="1" spans="1:22" x14ac:dyDescent="0.25">
      <c r="A1" s="63" t="s">
        <v>106</v>
      </c>
    </row>
    <row r="3" spans="1:22" x14ac:dyDescent="0.25">
      <c r="A3" s="1" t="s">
        <v>83</v>
      </c>
    </row>
    <row r="5" spans="1:22" ht="15.75" x14ac:dyDescent="0.25">
      <c r="A5" s="6" t="s">
        <v>42</v>
      </c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U5" s="2" t="s">
        <v>91</v>
      </c>
      <c r="V5" s="5">
        <f>SUM(S15,S20)</f>
        <v>35.737865299346964</v>
      </c>
    </row>
    <row r="6" spans="1:22" x14ac:dyDescent="0.25">
      <c r="A6" s="9" t="s">
        <v>43</v>
      </c>
      <c r="B6" s="7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U6" s="2" t="s">
        <v>84</v>
      </c>
      <c r="V6" s="54">
        <f>V5/S30*100</f>
        <v>69.30766823293358</v>
      </c>
    </row>
    <row r="7" spans="1:22" x14ac:dyDescent="0.25">
      <c r="A7" s="9"/>
      <c r="B7" s="7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22" ht="18" x14ac:dyDescent="0.25">
      <c r="A8" s="10" t="s">
        <v>44</v>
      </c>
      <c r="B8" s="11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  <c r="O8" s="14"/>
      <c r="P8" s="14"/>
      <c r="Q8" s="14"/>
      <c r="R8" s="14"/>
      <c r="S8" s="14"/>
      <c r="U8" s="1" t="s">
        <v>85</v>
      </c>
      <c r="V8" s="1">
        <v>12.1</v>
      </c>
    </row>
    <row r="9" spans="1:22" ht="18.75" x14ac:dyDescent="0.25">
      <c r="A9" s="10" t="s">
        <v>45</v>
      </c>
      <c r="B9" s="11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4"/>
      <c r="O9" s="14"/>
      <c r="P9" s="15"/>
      <c r="Q9" s="15"/>
      <c r="R9" s="14"/>
      <c r="S9" s="14"/>
      <c r="U9" s="1" t="s">
        <v>88</v>
      </c>
      <c r="V9" s="3">
        <v>2993.5847899999999</v>
      </c>
    </row>
    <row r="10" spans="1:22" ht="16.5" thickBot="1" x14ac:dyDescent="0.3">
      <c r="A10" s="16"/>
      <c r="B10" s="16"/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8"/>
      <c r="N10" s="18"/>
      <c r="O10" s="16"/>
      <c r="P10" s="16"/>
      <c r="Q10" s="16"/>
      <c r="R10" s="18"/>
      <c r="S10" s="18" t="s">
        <v>46</v>
      </c>
      <c r="U10" s="1" t="s">
        <v>89</v>
      </c>
      <c r="V10" s="3">
        <f>(((V8*10^6)*V9)/1000)/1000000</f>
        <v>36.222375958999997</v>
      </c>
    </row>
    <row r="11" spans="1:22" x14ac:dyDescent="0.25">
      <c r="A11" s="19"/>
      <c r="B11" s="19"/>
      <c r="C11" s="19"/>
      <c r="D11" s="20">
        <v>2000</v>
      </c>
      <c r="E11" s="20">
        <v>2001</v>
      </c>
      <c r="F11" s="20">
        <v>2002</v>
      </c>
      <c r="G11" s="20">
        <v>2003</v>
      </c>
      <c r="H11" s="20">
        <v>2004</v>
      </c>
      <c r="I11" s="20">
        <v>2005</v>
      </c>
      <c r="J11" s="20">
        <v>2006</v>
      </c>
      <c r="K11" s="20">
        <v>2007</v>
      </c>
      <c r="L11" s="20">
        <v>2008</v>
      </c>
      <c r="M11" s="20">
        <v>2009</v>
      </c>
      <c r="N11" s="20">
        <v>2010</v>
      </c>
      <c r="O11" s="20">
        <v>2011</v>
      </c>
      <c r="P11" s="20">
        <v>2012</v>
      </c>
      <c r="Q11" s="20">
        <v>2013</v>
      </c>
      <c r="R11" s="20">
        <v>2014</v>
      </c>
      <c r="S11" s="44">
        <v>2015</v>
      </c>
      <c r="V11" s="3"/>
    </row>
    <row r="12" spans="1:22" x14ac:dyDescent="0.25">
      <c r="A12" s="21" t="s">
        <v>47</v>
      </c>
      <c r="B12" s="21" t="s">
        <v>48</v>
      </c>
      <c r="C12" s="22" t="s">
        <v>49</v>
      </c>
      <c r="D12" s="23">
        <v>20.219455996887344</v>
      </c>
      <c r="E12" s="23">
        <v>19.895482461765432</v>
      </c>
      <c r="F12" s="23">
        <v>19.873476300225771</v>
      </c>
      <c r="G12" s="23">
        <v>19.064311142197816</v>
      </c>
      <c r="H12" s="23">
        <v>18.718662153284896</v>
      </c>
      <c r="I12" s="23">
        <v>18.148858117721485</v>
      </c>
      <c r="J12" s="23">
        <v>17.40505354838939</v>
      </c>
      <c r="K12" s="23">
        <v>16.949636738915817</v>
      </c>
      <c r="L12" s="23">
        <v>15.938341348678241</v>
      </c>
      <c r="M12" s="23">
        <v>15.064101444864216</v>
      </c>
      <c r="N12" s="23">
        <v>14.109268783908753</v>
      </c>
      <c r="O12" s="23">
        <v>13.428772977811297</v>
      </c>
      <c r="P12" s="23">
        <v>12.794916543680413</v>
      </c>
      <c r="Q12" s="23">
        <v>12.160814634706028</v>
      </c>
      <c r="R12" s="23">
        <v>11.923352190745677</v>
      </c>
      <c r="S12" s="45"/>
      <c r="U12" s="1" t="s">
        <v>86</v>
      </c>
      <c r="V12" s="3">
        <v>23.7</v>
      </c>
    </row>
    <row r="13" spans="1:22" x14ac:dyDescent="0.25">
      <c r="A13" s="21"/>
      <c r="B13" s="21"/>
      <c r="C13" s="22" t="s">
        <v>50</v>
      </c>
      <c r="D13" s="23">
        <v>0.9806752571815941</v>
      </c>
      <c r="E13" s="23">
        <v>0.83656384618607504</v>
      </c>
      <c r="F13" s="23">
        <v>0.71811070925912779</v>
      </c>
      <c r="G13" s="23">
        <v>0.61755560234525608</v>
      </c>
      <c r="H13" s="23">
        <v>0.54901052840316389</v>
      </c>
      <c r="I13" s="23">
        <v>0.47661116063844272</v>
      </c>
      <c r="J13" s="23">
        <v>0.47484063721224051</v>
      </c>
      <c r="K13" s="23">
        <v>0.43976612183664116</v>
      </c>
      <c r="L13" s="23">
        <v>0.3966696310092781</v>
      </c>
      <c r="M13" s="23">
        <v>0.34771734493424589</v>
      </c>
      <c r="N13" s="23">
        <v>0.31446260927993008</v>
      </c>
      <c r="O13" s="23">
        <v>0.28947511383087932</v>
      </c>
      <c r="P13" s="23">
        <v>0.2646183545736791</v>
      </c>
      <c r="Q13" s="23">
        <v>0.24697720653464592</v>
      </c>
      <c r="R13" s="23">
        <v>0.23745742248224253</v>
      </c>
      <c r="S13" s="46"/>
      <c r="U13" s="1" t="s">
        <v>87</v>
      </c>
      <c r="V13" s="3">
        <v>3108.5203900000001</v>
      </c>
    </row>
    <row r="14" spans="1:22" x14ac:dyDescent="0.25">
      <c r="A14" s="21"/>
      <c r="B14" s="21"/>
      <c r="C14" s="22" t="s">
        <v>51</v>
      </c>
      <c r="D14" s="23">
        <v>0.20280551793105983</v>
      </c>
      <c r="E14" s="23">
        <v>0.2076880640484951</v>
      </c>
      <c r="F14" s="23">
        <v>0.21683266126510159</v>
      </c>
      <c r="G14" s="23">
        <v>0.23640739234562169</v>
      </c>
      <c r="H14" s="23">
        <v>0.21655144829340706</v>
      </c>
      <c r="I14" s="23">
        <v>0.22667235867885271</v>
      </c>
      <c r="J14" s="23">
        <v>0.21127799577316642</v>
      </c>
      <c r="K14" s="23">
        <v>0.22546620567678696</v>
      </c>
      <c r="L14" s="23">
        <v>0.20654531719981495</v>
      </c>
      <c r="M14" s="23">
        <v>0.20082247371153561</v>
      </c>
      <c r="N14" s="23">
        <v>0.17779465419039434</v>
      </c>
      <c r="O14" s="23">
        <v>0.17653063416422207</v>
      </c>
      <c r="P14" s="23">
        <v>0.17100842039495223</v>
      </c>
      <c r="Q14" s="23">
        <v>0.16220815875932562</v>
      </c>
      <c r="R14" s="23">
        <v>0.16919038677208079</v>
      </c>
      <c r="S14" s="46"/>
      <c r="U14" s="1" t="s">
        <v>89</v>
      </c>
      <c r="V14" s="3">
        <f>(((V12*10^6)*V13)/1000)/1000000</f>
        <v>73.671933242999998</v>
      </c>
    </row>
    <row r="15" spans="1:22" x14ac:dyDescent="0.25">
      <c r="A15" s="21"/>
      <c r="B15" s="21"/>
      <c r="C15" s="21" t="s">
        <v>52</v>
      </c>
      <c r="D15" s="25">
        <v>21.402936772</v>
      </c>
      <c r="E15" s="25">
        <v>20.939734372</v>
      </c>
      <c r="F15" s="25">
        <v>20.808419670750002</v>
      </c>
      <c r="G15" s="25">
        <v>19.918274136888694</v>
      </c>
      <c r="H15" s="25">
        <v>19.48422412998147</v>
      </c>
      <c r="I15" s="25">
        <v>18.85214163703878</v>
      </c>
      <c r="J15" s="25">
        <v>18.091172181374795</v>
      </c>
      <c r="K15" s="25">
        <v>17.614869066429247</v>
      </c>
      <c r="L15" s="25">
        <v>16.541556296887336</v>
      </c>
      <c r="M15" s="25">
        <v>15.612641263509998</v>
      </c>
      <c r="N15" s="25">
        <v>14.601526047379078</v>
      </c>
      <c r="O15" s="25">
        <v>13.894778725806399</v>
      </c>
      <c r="P15" s="25">
        <v>13.230543318649044</v>
      </c>
      <c r="Q15" s="25">
        <v>12.57</v>
      </c>
      <c r="R15" s="25">
        <v>12.33</v>
      </c>
      <c r="S15" s="52">
        <v>12.082056214015516</v>
      </c>
    </row>
    <row r="16" spans="1:22" x14ac:dyDescent="0.25">
      <c r="A16" s="21"/>
      <c r="B16" s="21" t="s">
        <v>53</v>
      </c>
      <c r="C16" s="22" t="s">
        <v>49</v>
      </c>
      <c r="D16" s="23">
        <v>4.1603157681238114</v>
      </c>
      <c r="E16" s="23">
        <v>4.4855718729755143</v>
      </c>
      <c r="F16" s="23">
        <v>5.0232528349612862</v>
      </c>
      <c r="G16" s="23">
        <v>5.4696913323780327</v>
      </c>
      <c r="H16" s="23">
        <v>6.0036523371562662</v>
      </c>
      <c r="I16" s="23">
        <v>6.5969292740969161</v>
      </c>
      <c r="J16" s="23">
        <v>7.216930150606311</v>
      </c>
      <c r="K16" s="23">
        <v>7.7859515281463976</v>
      </c>
      <c r="L16" s="23">
        <v>8.128964261550589</v>
      </c>
      <c r="M16" s="23">
        <v>8.2813679008808645</v>
      </c>
      <c r="N16" s="23">
        <v>8.5579981841383344</v>
      </c>
      <c r="O16" s="23">
        <v>9.016271115102457</v>
      </c>
      <c r="P16" s="23">
        <v>9.5415723395747367</v>
      </c>
      <c r="Q16" s="23">
        <v>9.8107263867856087</v>
      </c>
      <c r="R16" s="23">
        <v>10.273479184692432</v>
      </c>
      <c r="S16" s="46"/>
      <c r="U16" s="2" t="s">
        <v>90</v>
      </c>
      <c r="V16" s="55">
        <f>(V14+V10)</f>
        <v>109.89430920199999</v>
      </c>
    </row>
    <row r="17" spans="1:19" x14ac:dyDescent="0.25">
      <c r="A17" s="21"/>
      <c r="B17" s="21"/>
      <c r="C17" s="22" t="s">
        <v>50</v>
      </c>
      <c r="D17" s="23">
        <v>3.6172666151583233</v>
      </c>
      <c r="E17" s="23">
        <v>3.7648065026159618</v>
      </c>
      <c r="F17" s="23">
        <v>3.9476268878757761</v>
      </c>
      <c r="G17" s="23">
        <v>4.1814998823109653</v>
      </c>
      <c r="H17" s="23">
        <v>4.3950973253803278</v>
      </c>
      <c r="I17" s="23">
        <v>4.6009209516536105</v>
      </c>
      <c r="J17" s="23">
        <v>4.73558811469126</v>
      </c>
      <c r="K17" s="23">
        <v>4.9593254552380754</v>
      </c>
      <c r="L17" s="23">
        <v>4.7284815031014125</v>
      </c>
      <c r="M17" s="23">
        <v>4.7014485877010248</v>
      </c>
      <c r="N17" s="23">
        <v>4.847134499733702</v>
      </c>
      <c r="O17" s="23">
        <v>4.9036313606748037</v>
      </c>
      <c r="P17" s="23">
        <v>4.9783488534878844</v>
      </c>
      <c r="Q17" s="23">
        <v>5.055869672201097</v>
      </c>
      <c r="R17" s="23">
        <v>5.2775671572978711</v>
      </c>
      <c r="S17" s="46"/>
    </row>
    <row r="18" spans="1:19" x14ac:dyDescent="0.25">
      <c r="A18" s="21"/>
      <c r="B18" s="21"/>
      <c r="C18" s="22" t="s">
        <v>54</v>
      </c>
      <c r="D18" s="23">
        <v>6.2891020382549412</v>
      </c>
      <c r="E18" s="23">
        <v>6.2817855625522183</v>
      </c>
      <c r="F18" s="23">
        <v>6.4347111220809312</v>
      </c>
      <c r="G18" s="23">
        <v>6.5014506733177786</v>
      </c>
      <c r="H18" s="23">
        <v>6.6235255989407609</v>
      </c>
      <c r="I18" s="23">
        <v>6.6938801611257093</v>
      </c>
      <c r="J18" s="23">
        <v>6.7029774512073894</v>
      </c>
      <c r="K18" s="23">
        <v>6.7620765532831797</v>
      </c>
      <c r="L18" s="23">
        <v>6.2896567307544728</v>
      </c>
      <c r="M18" s="23">
        <v>5.7810133559158938</v>
      </c>
      <c r="N18" s="23">
        <v>5.9544731220391842</v>
      </c>
      <c r="O18" s="23">
        <v>5.8023559229742556</v>
      </c>
      <c r="P18" s="23">
        <v>5.8060316208819067</v>
      </c>
      <c r="Q18" s="23">
        <v>5.8321220890760994</v>
      </c>
      <c r="R18" s="23">
        <v>5.9059972072842468</v>
      </c>
      <c r="S18" s="46"/>
    </row>
    <row r="19" spans="1:19" x14ac:dyDescent="0.25">
      <c r="A19" s="21"/>
      <c r="B19" s="21"/>
      <c r="C19" s="22" t="s">
        <v>55</v>
      </c>
      <c r="D19" s="23">
        <v>1.5649795784629266</v>
      </c>
      <c r="E19" s="23">
        <v>1.5268948958563038</v>
      </c>
      <c r="F19" s="23">
        <v>1.5207224492195062</v>
      </c>
      <c r="G19" s="23">
        <v>1.559734486552907</v>
      </c>
      <c r="H19" s="23">
        <v>1.4918864279423649</v>
      </c>
      <c r="I19" s="23">
        <v>1.4854980794566652</v>
      </c>
      <c r="J19" s="23">
        <v>1.505398379852444</v>
      </c>
      <c r="K19" s="23">
        <v>1.5309497489977106</v>
      </c>
      <c r="L19" s="23">
        <v>1.3536878731295969</v>
      </c>
      <c r="M19" s="23">
        <v>1.3482183479824756</v>
      </c>
      <c r="N19" s="23">
        <v>1.3807807617410239</v>
      </c>
      <c r="O19" s="23">
        <v>1.2685383975689846</v>
      </c>
      <c r="P19" s="23">
        <v>1.2117356282665237</v>
      </c>
      <c r="Q19" s="23">
        <v>1.231281851937194</v>
      </c>
      <c r="R19" s="23">
        <v>1.222956450725452</v>
      </c>
      <c r="S19" s="46"/>
    </row>
    <row r="20" spans="1:19" x14ac:dyDescent="0.25">
      <c r="A20" s="21"/>
      <c r="B20" s="21"/>
      <c r="C20" s="21" t="s">
        <v>52</v>
      </c>
      <c r="D20" s="25">
        <v>15.631664000000002</v>
      </c>
      <c r="E20" s="25">
        <v>16.059058833999998</v>
      </c>
      <c r="F20" s="25">
        <v>16.926313294137497</v>
      </c>
      <c r="G20" s="25">
        <v>17.712376374559682</v>
      </c>
      <c r="H20" s="25">
        <v>18.514161689419719</v>
      </c>
      <c r="I20" s="25">
        <v>19.377228466332902</v>
      </c>
      <c r="J20" s="25">
        <v>20.160894096357403</v>
      </c>
      <c r="K20" s="25">
        <v>21.038303285665361</v>
      </c>
      <c r="L20" s="25">
        <v>20.500790368536073</v>
      </c>
      <c r="M20" s="25">
        <v>20.112048192480259</v>
      </c>
      <c r="N20" s="25">
        <v>20.740386567652248</v>
      </c>
      <c r="O20" s="25">
        <v>20.990796796320499</v>
      </c>
      <c r="P20" s="25">
        <v>21.537688442211053</v>
      </c>
      <c r="Q20" s="25">
        <v>21.929999999999996</v>
      </c>
      <c r="R20" s="25">
        <v>22.680000000000003</v>
      </c>
      <c r="S20" s="52">
        <v>23.655809085331445</v>
      </c>
    </row>
    <row r="21" spans="1:19" x14ac:dyDescent="0.25">
      <c r="A21" s="21"/>
      <c r="B21" s="21" t="s">
        <v>56</v>
      </c>
      <c r="C21" s="21"/>
      <c r="D21" s="25">
        <v>0</v>
      </c>
      <c r="E21" s="25">
        <v>5.3481885318465934E-2</v>
      </c>
      <c r="F21" s="25">
        <v>8.6036505547108164E-2</v>
      </c>
      <c r="G21" s="25">
        <v>0.10408512540084384</v>
      </c>
      <c r="H21" s="25">
        <v>0.11150180672886637</v>
      </c>
      <c r="I21" s="25">
        <v>0.12034281575675368</v>
      </c>
      <c r="J21" s="25">
        <v>0.12603734744088935</v>
      </c>
      <c r="K21" s="25">
        <v>0.11918388207712101</v>
      </c>
      <c r="L21" s="25">
        <v>0.1245881907498462</v>
      </c>
      <c r="M21" s="25">
        <v>0.10717753570268493</v>
      </c>
      <c r="N21" s="25">
        <v>0.10647489545491183</v>
      </c>
      <c r="O21" s="25">
        <v>9.8264012184042723E-2</v>
      </c>
      <c r="P21" s="25">
        <v>9.2999999999999999E-2</v>
      </c>
      <c r="Q21" s="25">
        <v>9.4E-2</v>
      </c>
      <c r="R21" s="25">
        <v>8.8000000000000009E-2</v>
      </c>
      <c r="S21" s="47">
        <v>8.2000000000000003E-2</v>
      </c>
    </row>
    <row r="22" spans="1:19" x14ac:dyDescent="0.25">
      <c r="A22" s="21"/>
      <c r="B22" s="21" t="s">
        <v>52</v>
      </c>
      <c r="C22" s="21"/>
      <c r="D22" s="25">
        <v>37.034600772000005</v>
      </c>
      <c r="E22" s="25">
        <v>37.052275091318471</v>
      </c>
      <c r="F22" s="25">
        <v>37.820769470434605</v>
      </c>
      <c r="G22" s="25">
        <v>37.734735636849223</v>
      </c>
      <c r="H22" s="25">
        <v>38.10988762613006</v>
      </c>
      <c r="I22" s="25">
        <v>38.349712919128436</v>
      </c>
      <c r="J22" s="25">
        <v>38.37810362517309</v>
      </c>
      <c r="K22" s="25">
        <v>38.772356234171731</v>
      </c>
      <c r="L22" s="25">
        <v>37.166934856173256</v>
      </c>
      <c r="M22" s="25">
        <v>35.831866991692941</v>
      </c>
      <c r="N22" s="25">
        <v>35.448387510486235</v>
      </c>
      <c r="O22" s="25">
        <v>34.983839534310945</v>
      </c>
      <c r="P22" s="25">
        <v>34.8612317608601</v>
      </c>
      <c r="Q22" s="25">
        <v>34.594000000000001</v>
      </c>
      <c r="R22" s="25">
        <v>35.098000000000006</v>
      </c>
      <c r="S22" s="48">
        <v>35.819865299346965</v>
      </c>
    </row>
    <row r="23" spans="1:19" x14ac:dyDescent="0.25">
      <c r="A23" s="21" t="s">
        <v>57</v>
      </c>
      <c r="B23" s="22" t="s">
        <v>58</v>
      </c>
      <c r="C23" s="21"/>
      <c r="D23" s="25">
        <v>0.57464901141151914</v>
      </c>
      <c r="E23" s="25">
        <v>0.59785293018784147</v>
      </c>
      <c r="F23" s="25">
        <v>0.59529167762432622</v>
      </c>
      <c r="G23" s="25">
        <v>0.60014504568294857</v>
      </c>
      <c r="H23" s="25">
        <v>0.6304272823724234</v>
      </c>
      <c r="I23" s="25">
        <v>0.5810367184709857</v>
      </c>
      <c r="J23" s="25">
        <v>0.57966183525415338</v>
      </c>
      <c r="K23" s="25">
        <v>0.59417970829418021</v>
      </c>
      <c r="L23" s="25">
        <v>0.60452238870190966</v>
      </c>
      <c r="M23" s="25">
        <v>0.60263144391935008</v>
      </c>
      <c r="N23" s="25">
        <v>0.6</v>
      </c>
      <c r="O23" s="25">
        <v>0.6</v>
      </c>
      <c r="P23" s="25">
        <v>0.62</v>
      </c>
      <c r="Q23" s="25">
        <v>0.61489335235494902</v>
      </c>
      <c r="R23" s="25">
        <v>0.62386526402730302</v>
      </c>
      <c r="S23" s="47">
        <v>0.6107151303358469</v>
      </c>
    </row>
    <row r="24" spans="1:19" x14ac:dyDescent="0.25">
      <c r="A24" s="21" t="s">
        <v>59</v>
      </c>
      <c r="B24" s="22" t="s">
        <v>60</v>
      </c>
      <c r="C24" s="21"/>
      <c r="D24" s="23">
        <v>2.0528785915782661</v>
      </c>
      <c r="E24" s="23">
        <v>2.1759192824410758</v>
      </c>
      <c r="F24" s="23">
        <v>1.7490795399136001</v>
      </c>
      <c r="G24" s="23">
        <v>1.9820230089949378</v>
      </c>
      <c r="H24" s="23">
        <v>1.91708540921588</v>
      </c>
      <c r="I24" s="23">
        <v>1.8087953939671189</v>
      </c>
      <c r="J24" s="23">
        <v>2.2203534531616524</v>
      </c>
      <c r="K24" s="23">
        <v>1.8430465334712851</v>
      </c>
      <c r="L24" s="23">
        <v>1.8504799695093614</v>
      </c>
      <c r="M24" s="23">
        <v>1.8212102420630656</v>
      </c>
      <c r="N24" s="23">
        <v>1.7206610791015844</v>
      </c>
      <c r="O24" s="23">
        <v>1.7206610791015844</v>
      </c>
      <c r="P24" s="23">
        <v>1.8063051682594371</v>
      </c>
      <c r="Q24" s="23">
        <v>2.0157932805685359</v>
      </c>
      <c r="R24" s="23">
        <v>2.3022930699756898</v>
      </c>
      <c r="S24" s="49">
        <v>2.2052295189336584</v>
      </c>
    </row>
    <row r="25" spans="1:19" x14ac:dyDescent="0.25">
      <c r="A25" s="21"/>
      <c r="B25" s="22" t="s">
        <v>61</v>
      </c>
      <c r="C25" s="21"/>
      <c r="D25" s="23">
        <v>0.97661873257084253</v>
      </c>
      <c r="E25" s="23">
        <v>0.87454853728698567</v>
      </c>
      <c r="F25" s="23">
        <v>0.81112427126479347</v>
      </c>
      <c r="G25" s="23">
        <v>0.91750765986825966</v>
      </c>
      <c r="H25" s="23">
        <v>1.278522178536341</v>
      </c>
      <c r="I25" s="23">
        <v>1.5205391495510829</v>
      </c>
      <c r="J25" s="23">
        <v>1.816832149336892</v>
      </c>
      <c r="K25" s="23">
        <v>2.0397194215915588</v>
      </c>
      <c r="L25" s="23">
        <v>2.5587909180602613</v>
      </c>
      <c r="M25" s="23">
        <v>2.3628114268619593</v>
      </c>
      <c r="N25" s="23">
        <v>2.2378489982434315</v>
      </c>
      <c r="O25" s="23">
        <v>2.2378489982434315</v>
      </c>
      <c r="P25" s="23">
        <v>1.6291392783053962</v>
      </c>
      <c r="Q25" s="23">
        <v>1.382381226445915</v>
      </c>
      <c r="R25" s="23">
        <v>1.1483551915457715</v>
      </c>
      <c r="S25" s="49">
        <v>0.83487532999999992</v>
      </c>
    </row>
    <row r="26" spans="1:19" x14ac:dyDescent="0.25">
      <c r="A26" s="21"/>
      <c r="B26" s="21" t="s">
        <v>52</v>
      </c>
      <c r="C26" s="21"/>
      <c r="D26" s="25">
        <v>3.0294973241491086</v>
      </c>
      <c r="E26" s="25">
        <v>3.0504678197280617</v>
      </c>
      <c r="F26" s="25">
        <v>2.5602038111783934</v>
      </c>
      <c r="G26" s="25">
        <v>2.8995306688631972</v>
      </c>
      <c r="H26" s="25">
        <v>3.195607587752221</v>
      </c>
      <c r="I26" s="25">
        <v>3.3293345435182018</v>
      </c>
      <c r="J26" s="25">
        <v>4.0371856024985444</v>
      </c>
      <c r="K26" s="25">
        <v>3.8827659550628439</v>
      </c>
      <c r="L26" s="25">
        <v>4.4092708875696225</v>
      </c>
      <c r="M26" s="25">
        <v>4.1840216689250251</v>
      </c>
      <c r="N26" s="25">
        <v>3.9585100773450161</v>
      </c>
      <c r="O26" s="25">
        <v>3.9585100773450161</v>
      </c>
      <c r="P26" s="25">
        <v>3.4354444465648335</v>
      </c>
      <c r="Q26" s="25">
        <v>3.3981745070144509</v>
      </c>
      <c r="R26" s="25">
        <v>3.4506482615214615</v>
      </c>
      <c r="S26" s="50">
        <v>3.0401048489336584</v>
      </c>
    </row>
    <row r="27" spans="1:19" x14ac:dyDescent="0.25">
      <c r="A27" s="21" t="s">
        <v>62</v>
      </c>
      <c r="B27" s="22" t="s">
        <v>63</v>
      </c>
      <c r="C27" s="21"/>
      <c r="D27" s="23">
        <v>5.2399999999999995E-2</v>
      </c>
      <c r="E27" s="23">
        <v>5.8944466999999993E-2</v>
      </c>
      <c r="F27" s="23">
        <v>4.9568004768000003E-2</v>
      </c>
      <c r="G27" s="23">
        <v>4.5508633530259128E-2</v>
      </c>
      <c r="H27" s="23">
        <v>4.9498771429964207E-2</v>
      </c>
      <c r="I27" s="23">
        <v>5.2200632123836792E-2</v>
      </c>
      <c r="J27" s="23">
        <v>4.5777365063129107E-2</v>
      </c>
      <c r="K27" s="23">
        <v>3.2821170319999995E-2</v>
      </c>
      <c r="L27" s="23">
        <v>2.97964961E-2</v>
      </c>
      <c r="M27" s="23">
        <v>2.2057244936E-2</v>
      </c>
      <c r="N27" s="23">
        <v>2.1277228170000002E-2</v>
      </c>
      <c r="O27" s="23">
        <v>2.0603662792000002E-2</v>
      </c>
      <c r="P27" s="23">
        <v>1.7308743729890001E-2</v>
      </c>
      <c r="Q27" s="23">
        <v>1.5565691247E-2</v>
      </c>
      <c r="R27" s="23">
        <v>1.7970088206999999E-2</v>
      </c>
      <c r="S27" s="49">
        <v>1.1343998221478508E-2</v>
      </c>
    </row>
    <row r="28" spans="1:19" x14ac:dyDescent="0.25">
      <c r="A28" s="21"/>
      <c r="B28" s="22" t="s">
        <v>64</v>
      </c>
      <c r="C28" s="21"/>
      <c r="D28" s="23">
        <v>10.806102000000001</v>
      </c>
      <c r="E28" s="23">
        <v>10.614238486</v>
      </c>
      <c r="F28" s="23">
        <v>10.518896950082</v>
      </c>
      <c r="G28" s="23">
        <v>10.764612423370505</v>
      </c>
      <c r="H28" s="23">
        <v>11.63692413744398</v>
      </c>
      <c r="I28" s="23">
        <v>12.497292672363066</v>
      </c>
      <c r="J28" s="23">
        <v>12.640554693151408</v>
      </c>
      <c r="K28" s="23">
        <v>12.57439243487693</v>
      </c>
      <c r="L28" s="23">
        <v>12.142409992639999</v>
      </c>
      <c r="M28" s="23">
        <v>11.532717072520001</v>
      </c>
      <c r="N28" s="23">
        <v>11.116152285249001</v>
      </c>
      <c r="O28" s="23">
        <v>11.573807967385999</v>
      </c>
      <c r="P28" s="23">
        <v>11.220662626104774</v>
      </c>
      <c r="Q28" s="23">
        <v>11.241740360197424</v>
      </c>
      <c r="R28" s="23">
        <v>11.219879174585897</v>
      </c>
      <c r="S28" s="49">
        <v>12.082056214015516</v>
      </c>
    </row>
    <row r="29" spans="1:19" x14ac:dyDescent="0.25">
      <c r="A29" s="21"/>
      <c r="B29" s="21" t="s">
        <v>52</v>
      </c>
      <c r="C29" s="21"/>
      <c r="D29" s="25">
        <v>10.858502000000001</v>
      </c>
      <c r="E29" s="25">
        <v>10.673182953</v>
      </c>
      <c r="F29" s="25">
        <v>10.56846495485</v>
      </c>
      <c r="G29" s="25">
        <v>10.810121056900764</v>
      </c>
      <c r="H29" s="25">
        <v>11.686422908873945</v>
      </c>
      <c r="I29" s="25">
        <v>12.549493304486903</v>
      </c>
      <c r="J29" s="25">
        <v>12.686332058214537</v>
      </c>
      <c r="K29" s="25">
        <v>12.607213605196931</v>
      </c>
      <c r="L29" s="25">
        <v>12.172206488739999</v>
      </c>
      <c r="M29" s="25">
        <v>11.554774317456001</v>
      </c>
      <c r="N29" s="25">
        <v>11.137429513419001</v>
      </c>
      <c r="O29" s="25">
        <v>11.594411630178</v>
      </c>
      <c r="P29" s="25">
        <v>11.237971369834664</v>
      </c>
      <c r="Q29" s="25">
        <v>11.257306051444424</v>
      </c>
      <c r="R29" s="25">
        <v>11.237849262792897</v>
      </c>
      <c r="S29" s="50">
        <v>12.093400212236995</v>
      </c>
    </row>
    <row r="30" spans="1:19" x14ac:dyDescent="0.25">
      <c r="A30" s="21" t="s">
        <v>65</v>
      </c>
      <c r="B30" s="21"/>
      <c r="C30" s="21"/>
      <c r="D30" s="25">
        <v>51.497249107560634</v>
      </c>
      <c r="E30" s="25">
        <v>51.373778794234376</v>
      </c>
      <c r="F30" s="25">
        <v>51.544729914087327</v>
      </c>
      <c r="G30" s="25">
        <v>52.044532408296135</v>
      </c>
      <c r="H30" s="25">
        <v>53.622345405128648</v>
      </c>
      <c r="I30" s="25">
        <v>54.809577485604521</v>
      </c>
      <c r="J30" s="25">
        <v>55.681283121140325</v>
      </c>
      <c r="K30" s="25">
        <v>55.856515502725685</v>
      </c>
      <c r="L30" s="25">
        <v>54.352934621184787</v>
      </c>
      <c r="M30" s="25">
        <v>52.173294421993319</v>
      </c>
      <c r="N30" s="25">
        <v>51.144327101250255</v>
      </c>
      <c r="O30" s="25">
        <v>51.136761241833966</v>
      </c>
      <c r="P30" s="25">
        <v>50.154647577259595</v>
      </c>
      <c r="Q30" s="25">
        <v>49.864373910813825</v>
      </c>
      <c r="R30" s="25">
        <v>50.410362788341665</v>
      </c>
      <c r="S30" s="53">
        <v>51.564085490853465</v>
      </c>
    </row>
    <row r="31" spans="1:19" x14ac:dyDescent="0.25">
      <c r="A31" s="21" t="s">
        <v>66</v>
      </c>
      <c r="B31" s="21"/>
      <c r="C31" s="21"/>
      <c r="D31" s="25">
        <v>79.275462123507126</v>
      </c>
      <c r="E31" s="25">
        <v>78.687058716841534</v>
      </c>
      <c r="F31" s="25">
        <v>78.146715149846344</v>
      </c>
      <c r="G31" s="25">
        <v>78.917839610584494</v>
      </c>
      <c r="H31" s="25">
        <v>81.15141840877456</v>
      </c>
      <c r="I31" s="25">
        <v>83.01831314621306</v>
      </c>
      <c r="J31" s="25">
        <v>82.121614466165099</v>
      </c>
      <c r="K31" s="25">
        <v>79.794972483762379</v>
      </c>
      <c r="L31" s="25">
        <v>78.442048105780415</v>
      </c>
      <c r="M31" s="25">
        <v>74.669599653425166</v>
      </c>
      <c r="N31" s="25">
        <v>73.48009511036166</v>
      </c>
      <c r="O31" s="25">
        <v>71.958292309497281</v>
      </c>
      <c r="P31" s="25">
        <v>70.010117243566299</v>
      </c>
      <c r="Q31" s="25">
        <v>68.875837229976725</v>
      </c>
      <c r="R31" s="25">
        <v>68.576505722745793</v>
      </c>
      <c r="S31" s="50">
        <v>70.216468551506608</v>
      </c>
    </row>
    <row r="32" spans="1:19" ht="15.75" thickBot="1" x14ac:dyDescent="0.3">
      <c r="A32" s="21" t="s">
        <v>67</v>
      </c>
      <c r="B32" s="21"/>
      <c r="C32" s="21"/>
      <c r="D32" s="26">
        <v>0.64959885099541326</v>
      </c>
      <c r="E32" s="26">
        <v>0.65288726802084363</v>
      </c>
      <c r="F32" s="26">
        <v>0.65958920749580197</v>
      </c>
      <c r="G32" s="26">
        <v>0.65947740922846931</v>
      </c>
      <c r="H32" s="26">
        <v>0.66076904700572292</v>
      </c>
      <c r="I32" s="26">
        <v>0.66021068615394651</v>
      </c>
      <c r="J32" s="26">
        <v>0.67803444297946136</v>
      </c>
      <c r="K32" s="26">
        <v>0.70000043566769854</v>
      </c>
      <c r="L32" s="26">
        <v>0.69290560271818691</v>
      </c>
      <c r="M32" s="26">
        <v>0.69872203231506247</v>
      </c>
      <c r="N32" s="26">
        <v>0.6960296802070719</v>
      </c>
      <c r="O32" s="26">
        <v>0.71064445250995456</v>
      </c>
      <c r="P32" s="26">
        <v>0.71639142386765031</v>
      </c>
      <c r="Q32" s="26">
        <v>0.72397484976213733</v>
      </c>
      <c r="R32" s="26">
        <v>0.73509669612141393</v>
      </c>
      <c r="S32" s="51">
        <v>0.73435885561560432</v>
      </c>
    </row>
    <row r="33" spans="1:19" ht="15.75" x14ac:dyDescent="0.25">
      <c r="A33" s="27"/>
      <c r="B33" s="27"/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9"/>
      <c r="P33" s="29"/>
      <c r="Q33" s="29"/>
      <c r="R33" s="29"/>
      <c r="S33" s="29"/>
    </row>
    <row r="34" spans="1:19" ht="15.75" x14ac:dyDescent="0.25">
      <c r="A34" s="22" t="s">
        <v>68</v>
      </c>
      <c r="B34" s="21"/>
      <c r="C34" s="2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9"/>
      <c r="O34" s="28"/>
      <c r="P34" s="29"/>
      <c r="Q34" s="30"/>
      <c r="R34" s="30"/>
      <c r="S34" s="31" t="s">
        <v>69</v>
      </c>
    </row>
    <row r="35" spans="1:19" ht="15.75" x14ac:dyDescent="0.25">
      <c r="A35" s="32" t="s">
        <v>70</v>
      </c>
      <c r="B35" s="33"/>
      <c r="C35" s="24"/>
      <c r="D35" s="34"/>
      <c r="E35" s="34"/>
      <c r="F35" s="34"/>
      <c r="G35" s="34"/>
      <c r="H35" s="34"/>
      <c r="I35" s="34"/>
      <c r="J35" s="34"/>
      <c r="K35" s="34"/>
      <c r="L35" s="35"/>
      <c r="M35" s="36"/>
      <c r="N35" s="37"/>
      <c r="O35" s="37"/>
      <c r="P35" s="36"/>
      <c r="Q35" s="30"/>
      <c r="R35" s="30"/>
      <c r="S35" s="31" t="s">
        <v>71</v>
      </c>
    </row>
    <row r="36" spans="1:19" ht="15.75" x14ac:dyDescent="0.25">
      <c r="A36" s="32" t="s">
        <v>72</v>
      </c>
      <c r="B36" s="22"/>
      <c r="C36" s="21"/>
      <c r="D36" s="31"/>
      <c r="E36" s="31"/>
      <c r="F36" s="31"/>
      <c r="G36" s="31"/>
      <c r="H36" s="31"/>
      <c r="I36" s="31"/>
      <c r="J36" s="31"/>
      <c r="K36" s="31"/>
      <c r="L36" s="38"/>
      <c r="M36" s="30"/>
      <c r="N36" s="29"/>
      <c r="O36" s="29"/>
      <c r="P36" s="30"/>
      <c r="Q36" s="30"/>
      <c r="R36" s="30"/>
      <c r="S36" s="31" t="s">
        <v>73</v>
      </c>
    </row>
    <row r="37" spans="1:19" ht="15.75" x14ac:dyDescent="0.25">
      <c r="A37" s="22" t="s">
        <v>74</v>
      </c>
      <c r="B37" s="39"/>
      <c r="C37" s="21"/>
      <c r="D37" s="31"/>
      <c r="E37" s="31"/>
      <c r="F37" s="31"/>
      <c r="G37" s="31"/>
      <c r="H37" s="31"/>
      <c r="I37" s="31"/>
      <c r="J37" s="31"/>
      <c r="K37" s="31"/>
      <c r="L37" s="40"/>
      <c r="M37" s="30"/>
      <c r="N37" s="29"/>
      <c r="O37" s="29"/>
      <c r="P37" s="30"/>
      <c r="Q37" s="30"/>
      <c r="R37" s="30"/>
      <c r="S37" s="31" t="s">
        <v>75</v>
      </c>
    </row>
    <row r="38" spans="1:19" ht="15.75" x14ac:dyDescent="0.25">
      <c r="A38" s="22" t="s">
        <v>76</v>
      </c>
      <c r="B38" s="22"/>
      <c r="C38" s="21"/>
      <c r="D38" s="31"/>
      <c r="E38" s="31"/>
      <c r="F38" s="31"/>
      <c r="G38" s="31"/>
      <c r="H38" s="31"/>
      <c r="I38" s="31"/>
      <c r="J38" s="31"/>
      <c r="K38" s="31"/>
      <c r="L38" s="40"/>
      <c r="M38" s="30"/>
      <c r="N38" s="29"/>
      <c r="O38" s="29"/>
      <c r="P38" s="30"/>
      <c r="Q38" s="29"/>
      <c r="R38" s="29"/>
      <c r="S38" s="41" t="s">
        <v>77</v>
      </c>
    </row>
    <row r="39" spans="1:19" ht="15.75" x14ac:dyDescent="0.25">
      <c r="A39" s="22" t="s">
        <v>78</v>
      </c>
      <c r="B39" s="22"/>
      <c r="C39" s="21"/>
      <c r="D39" s="31"/>
      <c r="E39" s="31"/>
      <c r="F39" s="31"/>
      <c r="G39" s="31"/>
      <c r="H39" s="31"/>
      <c r="I39" s="31"/>
      <c r="J39" s="31"/>
      <c r="K39" s="31"/>
      <c r="L39" s="40"/>
      <c r="M39" s="31"/>
      <c r="N39" s="29"/>
      <c r="O39" s="29"/>
      <c r="P39" s="30"/>
      <c r="Q39" s="30"/>
      <c r="R39" s="30"/>
      <c r="S39" s="42" t="s">
        <v>79</v>
      </c>
    </row>
    <row r="40" spans="1:19" ht="15.75" x14ac:dyDescent="0.25">
      <c r="A40" s="22" t="s">
        <v>80</v>
      </c>
      <c r="B40" s="22"/>
      <c r="C40" s="21"/>
      <c r="D40" s="31"/>
      <c r="E40" s="31"/>
      <c r="F40" s="31"/>
      <c r="G40" s="31"/>
      <c r="H40" s="31"/>
      <c r="I40" s="31"/>
      <c r="J40" s="31"/>
      <c r="K40" s="31"/>
      <c r="L40" s="40"/>
      <c r="M40" s="31"/>
      <c r="N40" s="29"/>
      <c r="O40" s="29"/>
      <c r="P40" s="30"/>
      <c r="Q40" s="30"/>
      <c r="R40" s="30"/>
      <c r="S40" s="29"/>
    </row>
    <row r="41" spans="1:19" ht="15.75" x14ac:dyDescent="0.25">
      <c r="A41" s="32" t="s">
        <v>81</v>
      </c>
      <c r="B41" s="22"/>
      <c r="C41" s="21"/>
      <c r="D41" s="31"/>
      <c r="E41" s="31"/>
      <c r="F41" s="31"/>
      <c r="G41" s="31"/>
      <c r="H41" s="31"/>
      <c r="I41" s="31"/>
      <c r="J41" s="31"/>
      <c r="K41" s="31"/>
      <c r="L41" s="40"/>
      <c r="M41" s="21"/>
      <c r="N41" s="29"/>
      <c r="O41" s="29"/>
      <c r="P41" s="30"/>
      <c r="Q41" s="30"/>
      <c r="R41" s="30"/>
      <c r="S41" s="29"/>
    </row>
    <row r="42" spans="1:19" ht="15.75" x14ac:dyDescent="0.25">
      <c r="A42" s="32" t="s">
        <v>82</v>
      </c>
      <c r="B42" s="43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9"/>
      <c r="N42" s="16"/>
      <c r="O42" s="29"/>
      <c r="P42" s="29"/>
      <c r="Q42" s="29"/>
      <c r="R42" s="29"/>
      <c r="S42" s="29"/>
    </row>
  </sheetData>
  <hyperlinks>
    <hyperlink ref="A6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E33" sqref="E33"/>
    </sheetView>
  </sheetViews>
  <sheetFormatPr defaultRowHeight="15" x14ac:dyDescent="0.25"/>
  <cols>
    <col min="1" max="1" width="24.7109375" style="1" bestFit="1" customWidth="1"/>
    <col min="2" max="2" width="12.5703125" style="1" customWidth="1"/>
    <col min="3" max="3" width="17.7109375" style="1" customWidth="1"/>
    <col min="4" max="4" width="14.7109375" style="1" customWidth="1"/>
    <col min="5" max="5" width="23.28515625" style="1" customWidth="1"/>
    <col min="6" max="6" width="17" style="1" customWidth="1"/>
    <col min="7" max="7" width="27.7109375" style="1" customWidth="1"/>
    <col min="8" max="8" width="15.85546875" style="1" customWidth="1"/>
    <col min="9" max="9" width="17.28515625" style="1" customWidth="1"/>
    <col min="10" max="10" width="23.5703125" style="1" customWidth="1"/>
    <col min="11" max="11" width="17.140625" style="1" customWidth="1"/>
    <col min="12" max="12" width="15.28515625" style="1" customWidth="1"/>
    <col min="13" max="13" width="16.5703125" style="1" customWidth="1"/>
    <col min="14" max="14" width="29.85546875" style="1" customWidth="1"/>
    <col min="15" max="16384" width="9.140625" style="1"/>
  </cols>
  <sheetData>
    <row r="1" spans="1:14" x14ac:dyDescent="0.25">
      <c r="A1" s="2" t="s">
        <v>15</v>
      </c>
      <c r="B1" s="1" t="s">
        <v>112</v>
      </c>
    </row>
    <row r="2" spans="1:14" s="87" customFormat="1" ht="60" x14ac:dyDescent="0.25">
      <c r="A2" s="88" t="s">
        <v>0</v>
      </c>
      <c r="B2" s="56" t="s">
        <v>4</v>
      </c>
      <c r="C2" s="56" t="s">
        <v>5</v>
      </c>
      <c r="D2" s="56" t="s">
        <v>6</v>
      </c>
      <c r="E2" s="56" t="s">
        <v>7</v>
      </c>
      <c r="F2" s="56" t="s">
        <v>8</v>
      </c>
      <c r="G2" s="56" t="s">
        <v>9</v>
      </c>
      <c r="H2" s="56" t="s">
        <v>10</v>
      </c>
      <c r="I2" s="56" t="s">
        <v>11</v>
      </c>
      <c r="J2" s="56" t="s">
        <v>13</v>
      </c>
      <c r="K2" s="56" t="s">
        <v>16</v>
      </c>
      <c r="L2" s="56" t="s">
        <v>12</v>
      </c>
      <c r="M2" s="56" t="s">
        <v>14</v>
      </c>
      <c r="N2" s="56" t="s">
        <v>111</v>
      </c>
    </row>
    <row r="3" spans="1:14" x14ac:dyDescent="0.25">
      <c r="A3" s="89" t="s">
        <v>1</v>
      </c>
      <c r="B3" s="89">
        <v>48265</v>
      </c>
      <c r="C3" s="89">
        <v>994141</v>
      </c>
      <c r="D3" s="89">
        <v>4006</v>
      </c>
      <c r="E3" s="89">
        <v>667.66666666666663</v>
      </c>
      <c r="F3" s="89">
        <v>1046.4642105263158</v>
      </c>
      <c r="G3" s="89">
        <v>174.41070175438597</v>
      </c>
      <c r="H3" s="89">
        <v>336</v>
      </c>
      <c r="I3" s="89">
        <v>950</v>
      </c>
      <c r="J3" s="89">
        <v>35.368421052631575</v>
      </c>
      <c r="K3" s="89">
        <v>174.41070175438597</v>
      </c>
      <c r="L3" s="89">
        <v>2.0543074411588451</v>
      </c>
      <c r="M3" s="89">
        <v>0.90598714451925466</v>
      </c>
      <c r="N3" s="89">
        <v>8.7537479281909955E-3</v>
      </c>
    </row>
    <row r="4" spans="1:14" x14ac:dyDescent="0.25">
      <c r="A4" s="89" t="s">
        <v>2</v>
      </c>
      <c r="B4" s="89">
        <v>31750</v>
      </c>
      <c r="C4" s="89">
        <v>317047916</v>
      </c>
      <c r="D4" s="89">
        <v>20521</v>
      </c>
      <c r="E4" s="89">
        <v>3420.1666666666665</v>
      </c>
      <c r="F4" s="89">
        <v>6033.8360643258156</v>
      </c>
      <c r="G4" s="89">
        <v>1005.6393440543026</v>
      </c>
      <c r="H4" s="89">
        <v>14246</v>
      </c>
      <c r="I4" s="89">
        <v>52545</v>
      </c>
      <c r="J4" s="89">
        <v>27.111999238747742</v>
      </c>
      <c r="K4" s="89">
        <v>1005.6393440543026</v>
      </c>
      <c r="L4" s="89">
        <v>11.844986384620761</v>
      </c>
      <c r="M4" s="89">
        <v>50.110625798699196</v>
      </c>
      <c r="N4" s="89">
        <v>2.257674972560519</v>
      </c>
    </row>
    <row r="5" spans="1:14" x14ac:dyDescent="0.25">
      <c r="A5" s="89" t="s">
        <v>3</v>
      </c>
      <c r="B5" s="89">
        <v>15000</v>
      </c>
      <c r="C5" s="89">
        <v>1817157594</v>
      </c>
      <c r="D5" s="89">
        <v>37271</v>
      </c>
      <c r="E5" s="89">
        <v>6211.833333333333</v>
      </c>
      <c r="F5" s="89">
        <v>17338.204430959468</v>
      </c>
      <c r="G5" s="89">
        <v>2889.7007384932444</v>
      </c>
      <c r="H5" s="89">
        <v>48783</v>
      </c>
      <c r="I5" s="89">
        <v>104806</v>
      </c>
      <c r="J5" s="89">
        <v>46.545999274850672</v>
      </c>
      <c r="K5" s="89">
        <v>2889.7007384932444</v>
      </c>
      <c r="L5" s="89">
        <v>34.036522243736684</v>
      </c>
      <c r="M5" s="89">
        <v>99.950409124721048</v>
      </c>
      <c r="N5" s="89">
        <v>20.185367725199793</v>
      </c>
    </row>
    <row r="7" spans="1:14" x14ac:dyDescent="0.25">
      <c r="G7" s="2" t="s">
        <v>17</v>
      </c>
      <c r="H7" s="2">
        <v>8490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1"/>
  <sheetViews>
    <sheetView tabSelected="1" workbookViewId="0">
      <selection activeCell="L12" sqref="L12"/>
    </sheetView>
  </sheetViews>
  <sheetFormatPr defaultRowHeight="15" x14ac:dyDescent="0.25"/>
  <cols>
    <col min="1" max="1" width="26" style="57" customWidth="1"/>
    <col min="2" max="2" width="17.5703125" style="57" customWidth="1"/>
    <col min="3" max="3" width="12.140625" style="57" customWidth="1"/>
    <col min="4" max="4" width="17.140625" style="57" customWidth="1"/>
    <col min="5" max="5" width="13.28515625" style="57" customWidth="1"/>
    <col min="6" max="6" width="17.42578125" style="57" customWidth="1"/>
    <col min="7" max="16384" width="9.140625" style="57"/>
  </cols>
  <sheetData>
    <row r="1" spans="1:25" ht="15.75" x14ac:dyDescent="0.25">
      <c r="A1" s="62" t="s">
        <v>105</v>
      </c>
      <c r="B1" s="59"/>
      <c r="C1" s="59"/>
      <c r="D1" s="58" t="s">
        <v>104</v>
      </c>
      <c r="E1" s="59"/>
      <c r="H1" s="58" t="s">
        <v>92</v>
      </c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5" ht="15.75" x14ac:dyDescent="0.25">
      <c r="B2" s="59"/>
      <c r="C2" s="59"/>
      <c r="D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25" ht="15.75" x14ac:dyDescent="0.25"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25" ht="15.75" x14ac:dyDescent="0.25">
      <c r="A4" s="59"/>
      <c r="B4" s="59"/>
      <c r="C4" s="60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</row>
    <row r="5" spans="1:25" ht="43.5" customHeight="1" x14ac:dyDescent="0.25">
      <c r="A5" s="66" t="s">
        <v>93</v>
      </c>
      <c r="B5" s="71" t="s">
        <v>107</v>
      </c>
      <c r="C5" s="67" t="s">
        <v>94</v>
      </c>
      <c r="D5" s="74" t="s">
        <v>109</v>
      </c>
      <c r="E5" s="68" t="s">
        <v>108</v>
      </c>
      <c r="F5" s="68" t="s">
        <v>110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</row>
    <row r="6" spans="1:25" ht="15.75" x14ac:dyDescent="0.25">
      <c r="A6" s="83" t="s">
        <v>95</v>
      </c>
      <c r="B6" s="84">
        <v>147</v>
      </c>
      <c r="C6" s="85">
        <v>24.098360660000001</v>
      </c>
      <c r="D6" s="84">
        <v>20</v>
      </c>
      <c r="E6" s="85">
        <f>(D6/100)*C6</f>
        <v>4.8196721320000009</v>
      </c>
      <c r="F6" s="86">
        <f>E6/100*B6</f>
        <v>7.084918034040002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spans="1:25" ht="15.75" x14ac:dyDescent="0.25">
      <c r="A7" s="83" t="s">
        <v>96</v>
      </c>
      <c r="B7" s="84">
        <v>116</v>
      </c>
      <c r="C7" s="85">
        <v>19.016393440000002</v>
      </c>
      <c r="D7" s="84">
        <v>69</v>
      </c>
      <c r="E7" s="85">
        <f>(D7/100)*C7</f>
        <v>13.1213114736</v>
      </c>
      <c r="F7" s="86">
        <f>E7/100*B7</f>
        <v>15.220721309376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spans="1:25" ht="15.75" x14ac:dyDescent="0.25">
      <c r="A8" s="69" t="s">
        <v>97</v>
      </c>
      <c r="B8" s="64">
        <v>99</v>
      </c>
      <c r="C8" s="72">
        <v>16.229508200000001</v>
      </c>
      <c r="D8" s="65"/>
      <c r="E8" s="75"/>
      <c r="F8" s="77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</row>
    <row r="9" spans="1:25" ht="15.75" x14ac:dyDescent="0.25">
      <c r="A9" s="69" t="s">
        <v>98</v>
      </c>
      <c r="B9" s="64">
        <v>107</v>
      </c>
      <c r="C9" s="72">
        <v>17.540983610000001</v>
      </c>
      <c r="D9" s="65"/>
      <c r="E9" s="76"/>
      <c r="F9" s="70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spans="1:25" ht="15.75" x14ac:dyDescent="0.25">
      <c r="A10" s="69" t="s">
        <v>99</v>
      </c>
      <c r="B10" s="64">
        <v>29</v>
      </c>
      <c r="C10" s="72">
        <v>4.7540983609999996</v>
      </c>
      <c r="D10" s="65"/>
      <c r="E10" s="76"/>
      <c r="F10" s="70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</row>
    <row r="11" spans="1:25" ht="15.75" x14ac:dyDescent="0.25">
      <c r="A11" s="69" t="s">
        <v>100</v>
      </c>
      <c r="B11" s="64">
        <v>23</v>
      </c>
      <c r="C11" s="72">
        <v>3.7704918030000001</v>
      </c>
      <c r="D11" s="65"/>
      <c r="E11" s="76"/>
      <c r="F11" s="70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</row>
    <row r="12" spans="1:25" ht="15.75" x14ac:dyDescent="0.25">
      <c r="A12" s="69" t="s">
        <v>101</v>
      </c>
      <c r="B12" s="64">
        <v>48</v>
      </c>
      <c r="C12" s="72">
        <v>7.8688524590000002</v>
      </c>
      <c r="D12" s="65"/>
      <c r="E12" s="76"/>
      <c r="F12" s="70"/>
      <c r="G12" s="59"/>
      <c r="H12" s="59"/>
      <c r="I12" s="59"/>
      <c r="J12" s="59"/>
      <c r="K12" s="59"/>
      <c r="L12" s="59"/>
      <c r="M12" s="59"/>
      <c r="N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 ht="15.75" x14ac:dyDescent="0.25">
      <c r="A13" s="69" t="s">
        <v>102</v>
      </c>
      <c r="B13" s="64">
        <v>9</v>
      </c>
      <c r="C13" s="72">
        <v>1.4754098360000001</v>
      </c>
      <c r="D13" s="65"/>
      <c r="E13" s="76"/>
      <c r="F13" s="70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 ht="15.75" x14ac:dyDescent="0.25">
      <c r="A14" s="69" t="s">
        <v>103</v>
      </c>
      <c r="B14" s="64">
        <v>32</v>
      </c>
      <c r="C14" s="72">
        <v>5.2459016390000004</v>
      </c>
      <c r="D14" s="65"/>
      <c r="E14" s="76"/>
      <c r="F14" s="70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 ht="15.75" x14ac:dyDescent="0.25">
      <c r="A15" s="70"/>
      <c r="B15" s="65"/>
      <c r="C15" s="73"/>
      <c r="D15" s="64"/>
      <c r="E15" s="76"/>
      <c r="F15" s="70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 ht="15.75" x14ac:dyDescent="0.25">
      <c r="A16" s="78" t="s">
        <v>52</v>
      </c>
      <c r="B16" s="79">
        <v>610</v>
      </c>
      <c r="C16" s="80">
        <v>100</v>
      </c>
      <c r="D16" s="81"/>
      <c r="E16" s="82">
        <f>SUM(E6:E7)</f>
        <v>17.940983605600003</v>
      </c>
      <c r="F16" s="82">
        <f>SUM(F6:F7)</f>
        <v>22.305639343416001</v>
      </c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1:25" ht="15.75" x14ac:dyDescent="0.25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1:25" ht="15.75" x14ac:dyDescent="0.25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1:25" ht="15.75" x14ac:dyDescent="0.25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1:25" ht="15.75" x14ac:dyDescent="0.25">
      <c r="A20" s="60"/>
      <c r="B20" s="59"/>
      <c r="C20" s="59"/>
      <c r="D20" s="60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1:25" ht="15.75" x14ac:dyDescent="0.25">
      <c r="A21" s="59"/>
      <c r="B21" s="59"/>
      <c r="C21" s="59"/>
      <c r="D21" s="60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1:25" ht="15.75" x14ac:dyDescent="0.25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</row>
    <row r="23" spans="1:25" ht="17.25" x14ac:dyDescent="0.25">
      <c r="A23" s="61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</row>
    <row r="24" spans="1:25" ht="15.75" x14ac:dyDescent="0.2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</row>
    <row r="25" spans="1:25" ht="15.75" x14ac:dyDescent="0.25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1:25" ht="15.75" x14ac:dyDescent="0.2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1:25" ht="15.75" x14ac:dyDescent="0.2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</row>
    <row r="28" spans="1:25" ht="15.75" x14ac:dyDescent="0.25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</row>
    <row r="29" spans="1:25" ht="15.75" x14ac:dyDescent="0.25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</row>
    <row r="30" spans="1:25" ht="15.75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</row>
    <row r="31" spans="1:25" ht="15.75" x14ac:dyDescent="0.25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</row>
    <row r="32" spans="1:25" ht="15.75" x14ac:dyDescent="0.25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</row>
    <row r="33" spans="1:25" ht="15.75" x14ac:dyDescent="0.2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</row>
    <row r="34" spans="1:25" ht="15.75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</row>
    <row r="35" spans="1:25" ht="15.75" x14ac:dyDescent="0.2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</row>
    <row r="36" spans="1:25" ht="15.75" x14ac:dyDescent="0.25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</row>
    <row r="37" spans="1:25" ht="15.75" x14ac:dyDescent="0.25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</row>
    <row r="38" spans="1:25" ht="15.75" x14ac:dyDescent="0.25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</row>
    <row r="39" spans="1:25" ht="15.75" x14ac:dyDescent="0.25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</row>
    <row r="40" spans="1:25" ht="15.75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</row>
    <row r="41" spans="1:25" ht="15.75" x14ac:dyDescent="0.25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</row>
    <row r="42" spans="1:25" ht="15.75" x14ac:dyDescent="0.25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</row>
    <row r="43" spans="1:25" ht="15.75" x14ac:dyDescent="0.25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</row>
    <row r="44" spans="1:25" ht="15.75" x14ac:dyDescent="0.25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</row>
    <row r="45" spans="1:25" ht="15.75" x14ac:dyDescent="0.25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</row>
    <row r="46" spans="1:25" ht="15.75" x14ac:dyDescent="0.25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</row>
    <row r="47" spans="1:25" ht="15.75" x14ac:dyDescent="0.25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</row>
    <row r="48" spans="1:25" ht="15.75" x14ac:dyDescent="0.25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</row>
    <row r="49" spans="1:25" ht="15.75" x14ac:dyDescent="0.25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</row>
    <row r="50" spans="1:25" ht="15.75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</row>
    <row r="51" spans="1:25" ht="15.75" x14ac:dyDescent="0.25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</row>
    <row r="52" spans="1:25" ht="15.75" x14ac:dyDescent="0.25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</row>
    <row r="53" spans="1:25" ht="15.75" x14ac:dyDescent="0.25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</row>
    <row r="54" spans="1:25" ht="15.75" x14ac:dyDescent="0.25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</row>
    <row r="55" spans="1:25" ht="15.75" x14ac:dyDescent="0.25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</row>
    <row r="56" spans="1:25" ht="15.75" x14ac:dyDescent="0.25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</row>
    <row r="57" spans="1:25" ht="15.75" x14ac:dyDescent="0.25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</row>
    <row r="58" spans="1:25" ht="15.75" x14ac:dyDescent="0.25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</row>
    <row r="59" spans="1:25" ht="15.75" x14ac:dyDescent="0.25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</row>
    <row r="60" spans="1:25" ht="15.75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</row>
    <row r="61" spans="1:25" ht="15.75" x14ac:dyDescent="0.25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</row>
    <row r="62" spans="1:25" ht="15.75" x14ac:dyDescent="0.25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</row>
    <row r="63" spans="1:25" ht="15.75" x14ac:dyDescent="0.25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</row>
    <row r="64" spans="1:25" ht="15.75" x14ac:dyDescent="0.25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</row>
    <row r="65" spans="1:25" ht="15.75" x14ac:dyDescent="0.25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</row>
    <row r="66" spans="1:25" ht="15.75" x14ac:dyDescent="0.25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</row>
    <row r="67" spans="1:25" ht="15.75" x14ac:dyDescent="0.25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</row>
    <row r="68" spans="1:25" ht="15.75" x14ac:dyDescent="0.25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</row>
    <row r="69" spans="1:25" ht="15.75" x14ac:dyDescent="0.25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</row>
    <row r="70" spans="1:25" ht="15.75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</row>
    <row r="71" spans="1:25" ht="15.75" x14ac:dyDescent="0.25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</row>
    <row r="72" spans="1:25" ht="15.75" x14ac:dyDescent="0.25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</row>
    <row r="73" spans="1:25" ht="15.75" x14ac:dyDescent="0.25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</row>
    <row r="74" spans="1:25" ht="15.75" x14ac:dyDescent="0.25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</row>
    <row r="75" spans="1:25" ht="15.75" x14ac:dyDescent="0.25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</row>
    <row r="76" spans="1:25" ht="15.75" x14ac:dyDescent="0.25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</row>
    <row r="77" spans="1:25" ht="15.75" x14ac:dyDescent="0.25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</row>
    <row r="78" spans="1:25" ht="15.75" x14ac:dyDescent="0.25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</row>
    <row r="79" spans="1:25" ht="15.75" x14ac:dyDescent="0.25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</row>
    <row r="80" spans="1:25" ht="15.75" x14ac:dyDescent="0.25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</row>
    <row r="81" spans="1:25" ht="15.75" x14ac:dyDescent="0.25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</row>
    <row r="82" spans="1:25" ht="15.75" x14ac:dyDescent="0.25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</row>
    <row r="83" spans="1:25" ht="15.75" x14ac:dyDescent="0.25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</row>
    <row r="84" spans="1:25" ht="15.75" x14ac:dyDescent="0.25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</row>
    <row r="85" spans="1:25" ht="15.75" x14ac:dyDescent="0.25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</row>
    <row r="86" spans="1:25" ht="15.75" x14ac:dyDescent="0.25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</row>
    <row r="87" spans="1:25" ht="15.75" x14ac:dyDescent="0.25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</row>
    <row r="88" spans="1:25" ht="15.75" x14ac:dyDescent="0.25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</row>
    <row r="89" spans="1:25" ht="15.75" x14ac:dyDescent="0.25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</row>
    <row r="90" spans="1:25" ht="15.75" x14ac:dyDescent="0.25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</row>
    <row r="91" spans="1:25" ht="15.75" x14ac:dyDescent="0.25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</row>
    <row r="92" spans="1:25" ht="15.75" x14ac:dyDescent="0.25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</row>
    <row r="93" spans="1:25" ht="15.75" x14ac:dyDescent="0.25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</row>
    <row r="94" spans="1:25" ht="15.75" x14ac:dyDescent="0.25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</row>
    <row r="95" spans="1:25" ht="15.75" x14ac:dyDescent="0.25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</row>
    <row r="96" spans="1:25" ht="15.75" x14ac:dyDescent="0.25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</row>
    <row r="97" spans="1:25" ht="15.75" x14ac:dyDescent="0.25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</row>
    <row r="98" spans="1:25" ht="15.75" x14ac:dyDescent="0.25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</row>
    <row r="99" spans="1:25" ht="15.75" x14ac:dyDescent="0.25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</row>
    <row r="100" spans="1:25" ht="15.75" x14ac:dyDescent="0.25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</row>
    <row r="101" spans="1:25" ht="15.75" x14ac:dyDescent="0.25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</row>
    <row r="102" spans="1:25" ht="15.75" x14ac:dyDescent="0.25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</row>
    <row r="103" spans="1:25" ht="15.75" x14ac:dyDescent="0.25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</row>
    <row r="104" spans="1:25" ht="15.75" x14ac:dyDescent="0.25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</row>
    <row r="105" spans="1:25" ht="15.75" x14ac:dyDescent="0.25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</row>
    <row r="106" spans="1:25" ht="15.75" x14ac:dyDescent="0.25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</row>
    <row r="107" spans="1:25" ht="15.75" x14ac:dyDescent="0.25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</row>
    <row r="108" spans="1:25" ht="15.75" x14ac:dyDescent="0.25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</row>
    <row r="109" spans="1:25" ht="15.75" x14ac:dyDescent="0.25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</row>
    <row r="110" spans="1:25" ht="15.75" x14ac:dyDescent="0.25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</row>
    <row r="111" spans="1:25" ht="15.75" x14ac:dyDescent="0.25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</row>
    <row r="112" spans="1:25" ht="15.75" x14ac:dyDescent="0.25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</row>
    <row r="113" spans="1:25" ht="15.75" x14ac:dyDescent="0.25">
      <c r="A113" s="59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</row>
    <row r="114" spans="1:25" ht="15.75" x14ac:dyDescent="0.25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</row>
    <row r="115" spans="1:25" ht="15.75" x14ac:dyDescent="0.25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</row>
    <row r="116" spans="1:25" ht="15.75" x14ac:dyDescent="0.25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</row>
    <row r="117" spans="1:25" ht="15.75" x14ac:dyDescent="0.25">
      <c r="A117" s="59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</row>
    <row r="118" spans="1:25" ht="15.75" x14ac:dyDescent="0.25">
      <c r="A118" s="59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</row>
    <row r="119" spans="1:25" ht="15.75" x14ac:dyDescent="0.25">
      <c r="A119" s="59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</row>
    <row r="120" spans="1:25" ht="15.75" x14ac:dyDescent="0.25">
      <c r="A120" s="59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</row>
    <row r="121" spans="1:25" ht="15.75" x14ac:dyDescent="0.25">
      <c r="A121" s="59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</row>
    <row r="122" spans="1:25" ht="15.75" x14ac:dyDescent="0.25">
      <c r="A122" s="59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</row>
    <row r="123" spans="1:25" ht="15.75" x14ac:dyDescent="0.25">
      <c r="A123" s="59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</row>
    <row r="124" spans="1:25" ht="15.75" x14ac:dyDescent="0.25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</row>
    <row r="125" spans="1:25" ht="15.75" x14ac:dyDescent="0.25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</row>
    <row r="126" spans="1:25" ht="15.75" x14ac:dyDescent="0.25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</row>
    <row r="127" spans="1:25" ht="15.75" x14ac:dyDescent="0.25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</row>
    <row r="128" spans="1:25" ht="15.75" x14ac:dyDescent="0.25">
      <c r="A128" s="5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</row>
    <row r="129" spans="1:25" ht="15.75" x14ac:dyDescent="0.25">
      <c r="A129" s="59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</row>
    <row r="130" spans="1:25" ht="15.75" x14ac:dyDescent="0.25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</row>
    <row r="131" spans="1:25" ht="15.75" x14ac:dyDescent="0.25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</row>
    <row r="132" spans="1:25" ht="15.75" x14ac:dyDescent="0.25">
      <c r="A132" s="5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</row>
    <row r="133" spans="1:25" ht="15.75" x14ac:dyDescent="0.25">
      <c r="A133" s="59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</row>
    <row r="134" spans="1:25" ht="15.75" x14ac:dyDescent="0.25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</row>
    <row r="135" spans="1:25" ht="15.75" x14ac:dyDescent="0.25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</row>
    <row r="136" spans="1:25" ht="15.75" x14ac:dyDescent="0.25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</row>
    <row r="137" spans="1:25" ht="15.75" x14ac:dyDescent="0.25">
      <c r="A137" s="5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</row>
    <row r="138" spans="1:25" ht="15.75" x14ac:dyDescent="0.25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</row>
    <row r="139" spans="1:25" ht="15.75" x14ac:dyDescent="0.25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</row>
    <row r="140" spans="1:25" ht="15.75" x14ac:dyDescent="0.25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</row>
    <row r="141" spans="1:25" ht="15.75" x14ac:dyDescent="0.25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</row>
    <row r="142" spans="1:25" ht="15.75" x14ac:dyDescent="0.25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</row>
    <row r="143" spans="1:25" ht="15.75" x14ac:dyDescent="0.25">
      <c r="A143" s="5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</row>
    <row r="144" spans="1:25" ht="15.75" x14ac:dyDescent="0.25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</row>
    <row r="145" spans="1:25" ht="15.75" x14ac:dyDescent="0.25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</row>
    <row r="146" spans="1:25" ht="15.75" x14ac:dyDescent="0.25">
      <c r="A146" s="5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</row>
    <row r="147" spans="1:25" ht="15.75" x14ac:dyDescent="0.25">
      <c r="A147" s="5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</row>
    <row r="148" spans="1:25" ht="15.75" x14ac:dyDescent="0.25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</row>
    <row r="149" spans="1:25" ht="15.75" x14ac:dyDescent="0.25">
      <c r="A149" s="5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</row>
    <row r="150" spans="1:25" ht="15.75" x14ac:dyDescent="0.25">
      <c r="A150" s="5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</row>
    <row r="151" spans="1:25" ht="15.75" x14ac:dyDescent="0.25">
      <c r="A151" s="59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</row>
    <row r="152" spans="1:25" ht="15.75" x14ac:dyDescent="0.25">
      <c r="A152" s="59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</row>
    <row r="153" spans="1:25" ht="15.75" x14ac:dyDescent="0.25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</row>
    <row r="154" spans="1:25" ht="15.75" x14ac:dyDescent="0.25">
      <c r="A154" s="5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</row>
    <row r="155" spans="1:25" ht="15.75" x14ac:dyDescent="0.25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</row>
    <row r="156" spans="1:25" ht="15.75" x14ac:dyDescent="0.25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</row>
    <row r="157" spans="1:25" ht="15.75" x14ac:dyDescent="0.25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</row>
    <row r="158" spans="1:25" ht="15.75" x14ac:dyDescent="0.25">
      <c r="A158" s="5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</row>
    <row r="159" spans="1:25" ht="15.75" x14ac:dyDescent="0.25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</row>
    <row r="160" spans="1:25" ht="15.75" x14ac:dyDescent="0.25">
      <c r="A160" s="5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</row>
    <row r="161" spans="1:25" ht="15.75" x14ac:dyDescent="0.25">
      <c r="A161" s="59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</row>
    <row r="162" spans="1:25" ht="15.75" x14ac:dyDescent="0.25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</row>
    <row r="163" spans="1:25" ht="15.75" x14ac:dyDescent="0.25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</row>
    <row r="164" spans="1:25" ht="15.75" x14ac:dyDescent="0.25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</row>
    <row r="165" spans="1:25" ht="15.75" x14ac:dyDescent="0.25">
      <c r="A165" s="59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</row>
    <row r="166" spans="1:25" ht="15.75" x14ac:dyDescent="0.25">
      <c r="A166" s="59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</row>
    <row r="167" spans="1:25" ht="15.75" x14ac:dyDescent="0.25">
      <c r="A167" s="59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</row>
    <row r="168" spans="1:25" ht="15.75" x14ac:dyDescent="0.25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</row>
    <row r="169" spans="1:25" ht="15.75" x14ac:dyDescent="0.25">
      <c r="A169" s="59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</row>
    <row r="170" spans="1:25" ht="15.75" x14ac:dyDescent="0.25">
      <c r="A170" s="59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</row>
    <row r="171" spans="1:25" ht="15.75" x14ac:dyDescent="0.25">
      <c r="A171" s="59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</row>
    <row r="172" spans="1:25" ht="15.75" x14ac:dyDescent="0.25">
      <c r="A172" s="59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</row>
    <row r="173" spans="1:25" ht="15.75" x14ac:dyDescent="0.25">
      <c r="A173" s="59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</row>
    <row r="174" spans="1:25" ht="15.75" x14ac:dyDescent="0.25">
      <c r="A174" s="59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</row>
    <row r="175" spans="1:25" ht="15.75" x14ac:dyDescent="0.25">
      <c r="A175" s="59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</row>
    <row r="176" spans="1:25" ht="15.75" x14ac:dyDescent="0.25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</row>
    <row r="177" spans="1:25" ht="15.75" x14ac:dyDescent="0.25">
      <c r="A177" s="59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</row>
    <row r="178" spans="1:25" ht="15.75" x14ac:dyDescent="0.25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</row>
    <row r="179" spans="1:25" ht="15.75" x14ac:dyDescent="0.25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</row>
    <row r="180" spans="1:25" ht="15.75" x14ac:dyDescent="0.25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</row>
    <row r="181" spans="1:25" ht="15.75" x14ac:dyDescent="0.25">
      <c r="A181" s="59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</row>
    <row r="182" spans="1:25" ht="15.75" x14ac:dyDescent="0.25">
      <c r="A182" s="59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</row>
    <row r="183" spans="1:25" ht="15.75" x14ac:dyDescent="0.25">
      <c r="A183" s="59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</row>
    <row r="184" spans="1:25" ht="15.75" x14ac:dyDescent="0.25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</row>
    <row r="185" spans="1:25" ht="15.75" x14ac:dyDescent="0.25">
      <c r="A185" s="59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</row>
    <row r="186" spans="1:25" ht="15.75" x14ac:dyDescent="0.25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</row>
    <row r="187" spans="1:25" ht="15.75" x14ac:dyDescent="0.25">
      <c r="A187" s="59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</row>
    <row r="188" spans="1:25" ht="15.75" x14ac:dyDescent="0.25">
      <c r="A188" s="59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</row>
    <row r="189" spans="1:25" ht="15.75" x14ac:dyDescent="0.25">
      <c r="A189" s="59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</row>
    <row r="190" spans="1:25" ht="15.75" x14ac:dyDescent="0.25">
      <c r="A190" s="59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</row>
    <row r="191" spans="1:25" ht="15.75" x14ac:dyDescent="0.25">
      <c r="A191" s="59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</row>
    <row r="192" spans="1:25" ht="15.75" x14ac:dyDescent="0.25">
      <c r="A192" s="59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</row>
    <row r="193" spans="1:25" ht="15.75" x14ac:dyDescent="0.25">
      <c r="A193" s="59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</row>
    <row r="194" spans="1:25" ht="15.75" x14ac:dyDescent="0.25">
      <c r="A194" s="59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</row>
    <row r="195" spans="1:25" ht="15.75" x14ac:dyDescent="0.25">
      <c r="A195" s="59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</row>
    <row r="196" spans="1:25" ht="15.75" x14ac:dyDescent="0.25">
      <c r="A196" s="59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</row>
    <row r="197" spans="1:25" ht="15.75" x14ac:dyDescent="0.25">
      <c r="A197" s="59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</row>
    <row r="198" spans="1:25" ht="15.75" x14ac:dyDescent="0.25">
      <c r="A198" s="5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</row>
    <row r="199" spans="1:25" ht="15.75" x14ac:dyDescent="0.25">
      <c r="A199" s="59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</row>
    <row r="200" spans="1:25" ht="15.75" x14ac:dyDescent="0.25">
      <c r="A200" s="59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</row>
    <row r="201" spans="1:25" ht="15.75" x14ac:dyDescent="0.25">
      <c r="A201" s="59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</row>
    <row r="202" spans="1:25" ht="15.75" x14ac:dyDescent="0.25">
      <c r="A202" s="59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</row>
    <row r="203" spans="1:25" ht="15.75" x14ac:dyDescent="0.25">
      <c r="A203" s="59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</row>
    <row r="204" spans="1:25" ht="15.75" x14ac:dyDescent="0.25">
      <c r="A204" s="59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</row>
    <row r="205" spans="1:25" ht="15.75" x14ac:dyDescent="0.25">
      <c r="A205" s="59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</row>
    <row r="206" spans="1:25" ht="15.75" x14ac:dyDescent="0.25">
      <c r="A206" s="59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</row>
    <row r="207" spans="1:25" ht="15.75" x14ac:dyDescent="0.25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</row>
    <row r="208" spans="1:25" ht="15.75" x14ac:dyDescent="0.25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</row>
    <row r="209" spans="1:25" ht="15.75" x14ac:dyDescent="0.25">
      <c r="A209" s="59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</row>
    <row r="210" spans="1:25" ht="15.75" x14ac:dyDescent="0.25">
      <c r="A210" s="59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</row>
    <row r="211" spans="1:25" ht="15.75" x14ac:dyDescent="0.25">
      <c r="A211" s="5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</row>
    <row r="212" spans="1:25" ht="15.75" x14ac:dyDescent="0.25">
      <c r="A212" s="59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</row>
    <row r="213" spans="1:25" ht="15.75" x14ac:dyDescent="0.25">
      <c r="A213" s="59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</row>
    <row r="214" spans="1:25" ht="15.75" x14ac:dyDescent="0.25">
      <c r="A214" s="59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</row>
    <row r="215" spans="1:25" ht="15.75" x14ac:dyDescent="0.25">
      <c r="A215" s="59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</row>
    <row r="216" spans="1:25" ht="15.75" x14ac:dyDescent="0.25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</row>
    <row r="217" spans="1:25" ht="15.75" x14ac:dyDescent="0.25">
      <c r="A217" s="59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</row>
    <row r="218" spans="1:25" ht="15.75" x14ac:dyDescent="0.25">
      <c r="A218" s="59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</row>
    <row r="219" spans="1:25" ht="15.75" x14ac:dyDescent="0.25">
      <c r="A219" s="59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</row>
    <row r="220" spans="1:25" ht="15.75" x14ac:dyDescent="0.25">
      <c r="A220" s="59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</row>
    <row r="221" spans="1:25" ht="15.75" x14ac:dyDescent="0.25">
      <c r="A221" s="59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</row>
    <row r="222" spans="1:25" ht="15.75" x14ac:dyDescent="0.25">
      <c r="A222" s="59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</row>
    <row r="223" spans="1:25" ht="15.75" x14ac:dyDescent="0.25">
      <c r="A223" s="59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</row>
    <row r="224" spans="1:25" ht="15.75" x14ac:dyDescent="0.25">
      <c r="A224" s="59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</row>
    <row r="225" spans="1:25" ht="15.75" x14ac:dyDescent="0.25">
      <c r="A225" s="59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</row>
    <row r="226" spans="1:25" ht="15.75" x14ac:dyDescent="0.25">
      <c r="A226" s="59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</row>
    <row r="227" spans="1:25" ht="15.75" x14ac:dyDescent="0.25">
      <c r="A227" s="59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</row>
    <row r="228" spans="1:25" ht="15.75" x14ac:dyDescent="0.25">
      <c r="A228" s="59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</row>
    <row r="229" spans="1:25" ht="15.75" x14ac:dyDescent="0.25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</row>
    <row r="230" spans="1:25" ht="15.75" x14ac:dyDescent="0.25">
      <c r="A230" s="59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</row>
    <row r="231" spans="1:25" ht="15.75" x14ac:dyDescent="0.25">
      <c r="A231" s="59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</row>
    <row r="232" spans="1:25" ht="15.75" x14ac:dyDescent="0.25">
      <c r="A232" s="59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</row>
    <row r="233" spans="1:25" ht="15.75" x14ac:dyDescent="0.25">
      <c r="A233" s="59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</row>
    <row r="234" spans="1:25" ht="15.75" x14ac:dyDescent="0.25">
      <c r="A234" s="59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</row>
    <row r="235" spans="1:25" ht="15.75" x14ac:dyDescent="0.25">
      <c r="A235" s="59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</row>
    <row r="236" spans="1:25" ht="15.75" x14ac:dyDescent="0.25">
      <c r="A236" s="59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</row>
    <row r="237" spans="1:25" ht="15.75" x14ac:dyDescent="0.25">
      <c r="A237" s="59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</row>
    <row r="238" spans="1:25" ht="15.75" x14ac:dyDescent="0.25">
      <c r="A238" s="59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</row>
    <row r="239" spans="1:25" ht="15.75" x14ac:dyDescent="0.25">
      <c r="A239" s="59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</row>
    <row r="240" spans="1:25" ht="15.75" x14ac:dyDescent="0.25">
      <c r="A240" s="59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</row>
    <row r="241" spans="1:25" ht="15.75" x14ac:dyDescent="0.25">
      <c r="A241" s="59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</row>
    <row r="242" spans="1:25" ht="15.75" x14ac:dyDescent="0.25">
      <c r="A242" s="59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</row>
    <row r="243" spans="1:25" ht="15.75" x14ac:dyDescent="0.25">
      <c r="A243" s="59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</row>
    <row r="244" spans="1:25" ht="15.75" x14ac:dyDescent="0.25">
      <c r="A244" s="59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</row>
    <row r="245" spans="1:25" ht="15.75" x14ac:dyDescent="0.25">
      <c r="A245" s="59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</row>
    <row r="246" spans="1:25" ht="15.75" x14ac:dyDescent="0.25">
      <c r="A246" s="59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</row>
    <row r="247" spans="1:25" ht="15.75" x14ac:dyDescent="0.25">
      <c r="A247" s="59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</row>
    <row r="248" spans="1:25" ht="15.75" x14ac:dyDescent="0.25">
      <c r="A248" s="59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</row>
    <row r="249" spans="1:25" ht="15.75" x14ac:dyDescent="0.25">
      <c r="A249" s="59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</row>
    <row r="250" spans="1:25" ht="15.75" x14ac:dyDescent="0.25">
      <c r="A250" s="59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</row>
    <row r="251" spans="1:25" ht="15.75" x14ac:dyDescent="0.25">
      <c r="A251" s="59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</row>
    <row r="252" spans="1:25" ht="15.75" x14ac:dyDescent="0.25">
      <c r="A252" s="59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</row>
    <row r="253" spans="1:25" ht="15.75" x14ac:dyDescent="0.25">
      <c r="A253" s="59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</row>
    <row r="254" spans="1:25" ht="15.75" x14ac:dyDescent="0.25">
      <c r="A254" s="59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</row>
    <row r="255" spans="1:25" ht="15.75" x14ac:dyDescent="0.25">
      <c r="A255" s="59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</row>
    <row r="256" spans="1:25" ht="15.75" x14ac:dyDescent="0.25">
      <c r="A256" s="59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</row>
    <row r="257" spans="1:25" ht="15.75" x14ac:dyDescent="0.25">
      <c r="A257" s="59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</row>
    <row r="258" spans="1:25" ht="15.75" x14ac:dyDescent="0.25">
      <c r="A258" s="59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</row>
    <row r="259" spans="1:25" ht="15.75" x14ac:dyDescent="0.25">
      <c r="A259" s="59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</row>
    <row r="260" spans="1:25" ht="15.75" x14ac:dyDescent="0.25">
      <c r="A260" s="59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</row>
    <row r="261" spans="1:25" ht="15.75" x14ac:dyDescent="0.25">
      <c r="A261" s="59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</row>
    <row r="262" spans="1:25" ht="15.75" x14ac:dyDescent="0.25">
      <c r="A262" s="59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</row>
    <row r="263" spans="1:25" ht="15.75" x14ac:dyDescent="0.25">
      <c r="A263" s="59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</row>
    <row r="264" spans="1:25" ht="15.75" x14ac:dyDescent="0.25">
      <c r="A264" s="59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</row>
    <row r="265" spans="1:25" ht="15.75" x14ac:dyDescent="0.25">
      <c r="A265" s="59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</row>
    <row r="266" spans="1:25" ht="15.75" x14ac:dyDescent="0.25">
      <c r="A266" s="59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</row>
    <row r="267" spans="1:25" ht="15.75" x14ac:dyDescent="0.25">
      <c r="A267" s="59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</row>
    <row r="268" spans="1:25" ht="15.75" x14ac:dyDescent="0.25">
      <c r="A268" s="59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</row>
    <row r="269" spans="1:25" ht="15.75" x14ac:dyDescent="0.25">
      <c r="A269" s="59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</row>
    <row r="270" spans="1:25" ht="15.75" x14ac:dyDescent="0.25">
      <c r="A270" s="59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</row>
    <row r="271" spans="1:25" ht="15.75" x14ac:dyDescent="0.25">
      <c r="A271" s="59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</row>
    <row r="272" spans="1:25" ht="15.75" x14ac:dyDescent="0.25">
      <c r="A272" s="59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</row>
    <row r="273" spans="1:25" ht="15.75" x14ac:dyDescent="0.25">
      <c r="A273" s="59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</row>
    <row r="274" spans="1:25" ht="15.75" x14ac:dyDescent="0.25">
      <c r="A274" s="59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</row>
    <row r="275" spans="1:25" ht="15.75" x14ac:dyDescent="0.25">
      <c r="A275" s="59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</row>
    <row r="276" spans="1:25" ht="15.75" x14ac:dyDescent="0.25">
      <c r="A276" s="59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</row>
    <row r="277" spans="1:25" ht="15.75" x14ac:dyDescent="0.25">
      <c r="A277" s="59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</row>
    <row r="278" spans="1:25" ht="15.75" x14ac:dyDescent="0.25">
      <c r="A278" s="59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</row>
    <row r="279" spans="1:25" ht="15.75" x14ac:dyDescent="0.25">
      <c r="A279" s="59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</row>
    <row r="280" spans="1:25" ht="15.75" x14ac:dyDescent="0.25">
      <c r="A280" s="59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</row>
    <row r="281" spans="1:25" ht="15.75" x14ac:dyDescent="0.25">
      <c r="A281" s="59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</row>
    <row r="282" spans="1:25" ht="15.75" x14ac:dyDescent="0.25">
      <c r="A282" s="59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</row>
    <row r="283" spans="1:25" ht="15.75" x14ac:dyDescent="0.25">
      <c r="A283" s="59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</row>
    <row r="284" spans="1:25" ht="15.75" x14ac:dyDescent="0.25">
      <c r="A284" s="59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</row>
    <row r="285" spans="1:25" ht="15.75" x14ac:dyDescent="0.25">
      <c r="A285" s="59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</row>
    <row r="286" spans="1:25" ht="15.75" x14ac:dyDescent="0.25">
      <c r="A286" s="59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</row>
    <row r="287" spans="1:25" ht="15.75" x14ac:dyDescent="0.25">
      <c r="A287" s="59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</row>
    <row r="288" spans="1:25" ht="15.75" x14ac:dyDescent="0.25">
      <c r="A288" s="59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</row>
    <row r="289" spans="1:25" ht="15.75" x14ac:dyDescent="0.25">
      <c r="A289" s="59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</row>
    <row r="290" spans="1:25" ht="15.75" x14ac:dyDescent="0.25">
      <c r="A290" s="59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</row>
    <row r="291" spans="1:25" ht="15.75" x14ac:dyDescent="0.25">
      <c r="A291" s="59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</row>
    <row r="292" spans="1:25" ht="15.75" x14ac:dyDescent="0.25">
      <c r="A292" s="59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</row>
    <row r="293" spans="1:25" ht="15.75" x14ac:dyDescent="0.25">
      <c r="A293" s="59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</row>
    <row r="294" spans="1:25" ht="15.75" x14ac:dyDescent="0.25">
      <c r="A294" s="59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</row>
    <row r="295" spans="1:25" ht="15.75" x14ac:dyDescent="0.25">
      <c r="A295" s="59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</row>
    <row r="296" spans="1:25" ht="15.75" x14ac:dyDescent="0.25">
      <c r="A296" s="59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</row>
    <row r="297" spans="1:25" ht="15.75" x14ac:dyDescent="0.25">
      <c r="A297" s="59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</row>
    <row r="298" spans="1:25" ht="15.75" x14ac:dyDescent="0.25">
      <c r="A298" s="59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</row>
    <row r="299" spans="1:25" ht="15.75" x14ac:dyDescent="0.25">
      <c r="A299" s="59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</row>
    <row r="300" spans="1:25" ht="15.75" x14ac:dyDescent="0.25">
      <c r="A300" s="59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</row>
    <row r="301" spans="1:25" ht="15.75" x14ac:dyDescent="0.25">
      <c r="A301" s="59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</row>
    <row r="302" spans="1:25" ht="15.75" x14ac:dyDescent="0.25">
      <c r="A302" s="59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</row>
    <row r="303" spans="1:25" ht="15.75" x14ac:dyDescent="0.25">
      <c r="A303" s="59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</row>
    <row r="304" spans="1:25" ht="15.75" x14ac:dyDescent="0.25">
      <c r="A304" s="59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</row>
    <row r="305" spans="1:25" ht="15.75" x14ac:dyDescent="0.25">
      <c r="A305" s="59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</row>
    <row r="306" spans="1:25" ht="15.75" x14ac:dyDescent="0.25">
      <c r="A306" s="59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</row>
    <row r="307" spans="1:25" ht="15.75" x14ac:dyDescent="0.25">
      <c r="A307" s="59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</row>
    <row r="308" spans="1:25" ht="15.75" x14ac:dyDescent="0.25">
      <c r="A308" s="59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</row>
    <row r="309" spans="1:25" ht="15.75" x14ac:dyDescent="0.25">
      <c r="A309" s="59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</row>
    <row r="310" spans="1:25" ht="15.75" x14ac:dyDescent="0.25">
      <c r="A310" s="59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</row>
    <row r="311" spans="1:25" ht="15.75" x14ac:dyDescent="0.25">
      <c r="A311" s="59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</row>
    <row r="312" spans="1:25" ht="15.75" x14ac:dyDescent="0.25">
      <c r="A312" s="59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</row>
    <row r="313" spans="1:25" ht="15.75" x14ac:dyDescent="0.25">
      <c r="A313" s="59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</row>
    <row r="314" spans="1:25" ht="15.75" x14ac:dyDescent="0.25">
      <c r="A314" s="59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</row>
    <row r="315" spans="1:25" ht="15.75" x14ac:dyDescent="0.25">
      <c r="A315" s="59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</row>
    <row r="316" spans="1:25" ht="15.75" x14ac:dyDescent="0.25">
      <c r="A316" s="59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</row>
    <row r="317" spans="1:25" ht="15.75" x14ac:dyDescent="0.25">
      <c r="A317" s="59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</row>
    <row r="318" spans="1:25" ht="15.75" x14ac:dyDescent="0.25">
      <c r="A318" s="59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</row>
    <row r="319" spans="1:25" ht="15.75" x14ac:dyDescent="0.25">
      <c r="A319" s="59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</row>
    <row r="320" spans="1:25" ht="15.75" x14ac:dyDescent="0.25">
      <c r="A320" s="59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</row>
    <row r="321" spans="1:25" ht="15.75" x14ac:dyDescent="0.25">
      <c r="A321" s="59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</row>
    <row r="322" spans="1:25" ht="15.75" x14ac:dyDescent="0.25">
      <c r="A322" s="59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</row>
    <row r="323" spans="1:25" ht="15.75" x14ac:dyDescent="0.25">
      <c r="A323" s="59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</row>
    <row r="324" spans="1:25" ht="15.75" x14ac:dyDescent="0.25">
      <c r="A324" s="59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</row>
    <row r="325" spans="1:25" ht="15.75" x14ac:dyDescent="0.25">
      <c r="A325" s="59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</row>
    <row r="326" spans="1:25" ht="15.75" x14ac:dyDescent="0.25">
      <c r="A326" s="59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</row>
    <row r="327" spans="1:25" ht="15.75" x14ac:dyDescent="0.25">
      <c r="A327" s="59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</row>
    <row r="328" spans="1:25" ht="15.75" x14ac:dyDescent="0.25">
      <c r="A328" s="59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</row>
    <row r="329" spans="1:25" ht="15.75" x14ac:dyDescent="0.25">
      <c r="A329" s="59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</row>
    <row r="330" spans="1:25" ht="15.75" x14ac:dyDescent="0.25">
      <c r="A330" s="59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</row>
    <row r="331" spans="1:25" ht="15.75" x14ac:dyDescent="0.25">
      <c r="A331" s="59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</row>
    <row r="332" spans="1:25" ht="15.75" x14ac:dyDescent="0.25">
      <c r="A332" s="59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</row>
    <row r="333" spans="1:25" ht="15.75" x14ac:dyDescent="0.25">
      <c r="A333" s="59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</row>
    <row r="334" spans="1:25" ht="15.75" x14ac:dyDescent="0.25">
      <c r="A334" s="59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</row>
    <row r="335" spans="1:25" ht="15.75" x14ac:dyDescent="0.25">
      <c r="A335" s="59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</row>
    <row r="336" spans="1:25" ht="15.75" x14ac:dyDescent="0.25">
      <c r="A336" s="59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</row>
    <row r="337" spans="1:25" ht="15.75" x14ac:dyDescent="0.25">
      <c r="A337" s="59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</row>
    <row r="338" spans="1:25" ht="15.75" x14ac:dyDescent="0.25">
      <c r="A338" s="59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</row>
    <row r="339" spans="1:25" ht="15.75" x14ac:dyDescent="0.25">
      <c r="A339" s="59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</row>
    <row r="340" spans="1:25" ht="15.75" x14ac:dyDescent="0.25">
      <c r="A340" s="59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</row>
    <row r="341" spans="1:25" ht="15.75" x14ac:dyDescent="0.25">
      <c r="A341" s="59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</row>
    <row r="342" spans="1:25" ht="15.75" x14ac:dyDescent="0.25">
      <c r="A342" s="59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</row>
    <row r="343" spans="1:25" ht="15.75" x14ac:dyDescent="0.25">
      <c r="A343" s="59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</row>
    <row r="344" spans="1:25" ht="15.75" x14ac:dyDescent="0.25">
      <c r="A344" s="59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</row>
    <row r="345" spans="1:25" ht="15.75" x14ac:dyDescent="0.25">
      <c r="A345" s="59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</row>
    <row r="346" spans="1:25" ht="15.75" x14ac:dyDescent="0.25">
      <c r="A346" s="59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</row>
    <row r="347" spans="1:25" ht="15.75" x14ac:dyDescent="0.25">
      <c r="A347" s="59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</row>
    <row r="348" spans="1:25" ht="15.75" x14ac:dyDescent="0.25">
      <c r="A348" s="59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</row>
    <row r="349" spans="1:25" ht="15.75" x14ac:dyDescent="0.25">
      <c r="A349" s="59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</row>
    <row r="350" spans="1:25" ht="15.75" x14ac:dyDescent="0.25">
      <c r="A350" s="59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</row>
    <row r="351" spans="1:25" ht="15.75" x14ac:dyDescent="0.25">
      <c r="A351" s="59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</row>
    <row r="352" spans="1:25" ht="15.75" x14ac:dyDescent="0.25">
      <c r="A352" s="59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</row>
    <row r="353" spans="1:25" ht="15.75" x14ac:dyDescent="0.25">
      <c r="A353" s="59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</row>
    <row r="354" spans="1:25" ht="15.75" x14ac:dyDescent="0.25">
      <c r="A354" s="59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</row>
    <row r="355" spans="1:25" ht="15.75" x14ac:dyDescent="0.25">
      <c r="A355" s="59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</row>
    <row r="356" spans="1:25" ht="15.75" x14ac:dyDescent="0.25">
      <c r="A356" s="59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</row>
    <row r="357" spans="1:25" ht="15.75" x14ac:dyDescent="0.25">
      <c r="A357" s="59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</row>
    <row r="358" spans="1:25" ht="15.75" x14ac:dyDescent="0.25">
      <c r="A358" s="59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</row>
    <row r="359" spans="1:25" ht="15.75" x14ac:dyDescent="0.25">
      <c r="A359" s="59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</row>
    <row r="360" spans="1:25" ht="15.75" x14ac:dyDescent="0.25">
      <c r="A360" s="59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</row>
    <row r="361" spans="1:25" ht="15.75" x14ac:dyDescent="0.25">
      <c r="A361" s="59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</row>
    <row r="362" spans="1:25" ht="15.75" x14ac:dyDescent="0.25">
      <c r="A362" s="59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</row>
    <row r="363" spans="1:25" ht="15.75" x14ac:dyDescent="0.25">
      <c r="A363" s="59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</row>
    <row r="364" spans="1:25" ht="15.75" x14ac:dyDescent="0.25">
      <c r="A364" s="59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</row>
    <row r="365" spans="1:25" ht="15.75" x14ac:dyDescent="0.25">
      <c r="A365" s="59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</row>
    <row r="366" spans="1:25" ht="15.75" x14ac:dyDescent="0.25">
      <c r="A366" s="59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</row>
    <row r="367" spans="1:25" ht="15.75" x14ac:dyDescent="0.25">
      <c r="A367" s="59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</row>
    <row r="368" spans="1:25" ht="15.75" x14ac:dyDescent="0.25">
      <c r="A368" s="59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</row>
    <row r="369" spans="1:25" ht="15.75" x14ac:dyDescent="0.25">
      <c r="A369" s="59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</row>
    <row r="370" spans="1:25" ht="15.75" x14ac:dyDescent="0.25">
      <c r="A370" s="59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</row>
    <row r="371" spans="1:25" ht="15.75" x14ac:dyDescent="0.25">
      <c r="A371" s="59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</row>
    <row r="372" spans="1:25" ht="15.75" x14ac:dyDescent="0.25">
      <c r="A372" s="59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</row>
    <row r="373" spans="1:25" ht="15.75" x14ac:dyDescent="0.25">
      <c r="A373" s="59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</row>
    <row r="374" spans="1:25" ht="15.75" x14ac:dyDescent="0.25">
      <c r="A374" s="59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</row>
    <row r="375" spans="1:25" ht="15.75" x14ac:dyDescent="0.25">
      <c r="A375" s="59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</row>
    <row r="376" spans="1:25" ht="15.75" x14ac:dyDescent="0.25">
      <c r="A376" s="59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</row>
    <row r="377" spans="1:25" ht="15.75" x14ac:dyDescent="0.25">
      <c r="A377" s="59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</row>
    <row r="378" spans="1:25" ht="15.75" x14ac:dyDescent="0.25">
      <c r="A378" s="59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</row>
    <row r="379" spans="1:25" ht="15.75" x14ac:dyDescent="0.25">
      <c r="A379" s="59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</row>
    <row r="380" spans="1:25" ht="15.75" x14ac:dyDescent="0.25">
      <c r="A380" s="59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</row>
    <row r="381" spans="1:25" ht="15.75" x14ac:dyDescent="0.25">
      <c r="A381" s="59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</row>
    <row r="382" spans="1:25" ht="15.75" x14ac:dyDescent="0.25">
      <c r="A382" s="59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</row>
    <row r="383" spans="1:25" ht="15.75" x14ac:dyDescent="0.25">
      <c r="A383" s="59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</row>
    <row r="384" spans="1:25" ht="15.75" x14ac:dyDescent="0.25">
      <c r="A384" s="59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</row>
    <row r="385" spans="1:25" ht="15.75" x14ac:dyDescent="0.25">
      <c r="A385" s="59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</row>
    <row r="386" spans="1:25" ht="15.75" x14ac:dyDescent="0.25">
      <c r="A386" s="59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</row>
    <row r="387" spans="1:25" ht="15.75" x14ac:dyDescent="0.25">
      <c r="A387" s="59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</row>
    <row r="388" spans="1:25" ht="15.75" x14ac:dyDescent="0.25">
      <c r="A388" s="59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</row>
    <row r="389" spans="1:25" ht="15.75" x14ac:dyDescent="0.25">
      <c r="A389" s="59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</row>
    <row r="390" spans="1:25" ht="15.75" x14ac:dyDescent="0.25">
      <c r="A390" s="59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</row>
    <row r="391" spans="1:25" ht="15.75" x14ac:dyDescent="0.25">
      <c r="A391" s="59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</row>
    <row r="392" spans="1:25" ht="15.75" x14ac:dyDescent="0.25">
      <c r="A392" s="59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</row>
    <row r="393" spans="1:25" ht="15.75" x14ac:dyDescent="0.25">
      <c r="A393" s="59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</row>
    <row r="394" spans="1:25" ht="15.75" x14ac:dyDescent="0.25">
      <c r="A394" s="59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</row>
    <row r="395" spans="1:25" ht="15.75" x14ac:dyDescent="0.25">
      <c r="A395" s="59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</row>
    <row r="396" spans="1:25" ht="15.75" x14ac:dyDescent="0.25">
      <c r="A396" s="59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</row>
    <row r="397" spans="1:25" ht="15.75" x14ac:dyDescent="0.25">
      <c r="A397" s="59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</row>
    <row r="398" spans="1:25" ht="15.75" x14ac:dyDescent="0.25">
      <c r="A398" s="59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</row>
    <row r="399" spans="1:25" ht="15.75" x14ac:dyDescent="0.25">
      <c r="A399" s="59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</row>
    <row r="400" spans="1:25" ht="15.75" x14ac:dyDescent="0.25">
      <c r="A400" s="59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</row>
    <row r="401" spans="1:25" ht="15.75" x14ac:dyDescent="0.25">
      <c r="A401" s="59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</row>
    <row r="402" spans="1:25" ht="15.75" x14ac:dyDescent="0.25">
      <c r="A402" s="59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</row>
    <row r="403" spans="1:25" ht="15.75" x14ac:dyDescent="0.25">
      <c r="A403" s="59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</row>
    <row r="404" spans="1:25" ht="15.75" x14ac:dyDescent="0.25">
      <c r="A404" s="59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</row>
    <row r="405" spans="1:25" ht="15.75" x14ac:dyDescent="0.25">
      <c r="A405" s="59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</row>
    <row r="406" spans="1:25" ht="15.75" x14ac:dyDescent="0.25">
      <c r="A406" s="59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</row>
    <row r="407" spans="1:25" ht="15.75" x14ac:dyDescent="0.25">
      <c r="A407" s="59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</row>
    <row r="408" spans="1:25" ht="15.75" x14ac:dyDescent="0.25">
      <c r="A408" s="59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</row>
    <row r="409" spans="1:25" ht="15.75" x14ac:dyDescent="0.25">
      <c r="A409" s="59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</row>
    <row r="410" spans="1:25" ht="15.75" x14ac:dyDescent="0.25">
      <c r="A410" s="59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</row>
    <row r="411" spans="1:25" ht="15.75" x14ac:dyDescent="0.25">
      <c r="A411" s="59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</row>
    <row r="412" spans="1:25" ht="15.75" x14ac:dyDescent="0.25">
      <c r="A412" s="59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</row>
    <row r="413" spans="1:25" ht="15.75" x14ac:dyDescent="0.25">
      <c r="A413" s="59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</row>
    <row r="414" spans="1:25" ht="15.75" x14ac:dyDescent="0.25">
      <c r="A414" s="59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</row>
    <row r="415" spans="1:25" ht="15.75" x14ac:dyDescent="0.25">
      <c r="A415" s="59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</row>
    <row r="416" spans="1:25" ht="15.75" x14ac:dyDescent="0.25">
      <c r="A416" s="59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</row>
    <row r="417" spans="1:25" ht="15.75" x14ac:dyDescent="0.25">
      <c r="A417" s="59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</row>
    <row r="418" spans="1:25" ht="15.75" x14ac:dyDescent="0.25">
      <c r="A418" s="59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</row>
    <row r="419" spans="1:25" ht="15.75" x14ac:dyDescent="0.25">
      <c r="A419" s="59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</row>
    <row r="420" spans="1:25" ht="15.75" x14ac:dyDescent="0.25">
      <c r="A420" s="59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</row>
    <row r="421" spans="1:25" ht="15.75" x14ac:dyDescent="0.25">
      <c r="A421" s="59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</row>
    <row r="422" spans="1:25" ht="15.75" x14ac:dyDescent="0.25">
      <c r="A422" s="59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</row>
    <row r="423" spans="1:25" ht="15.75" x14ac:dyDescent="0.25">
      <c r="A423" s="59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</row>
    <row r="424" spans="1:25" ht="15.75" x14ac:dyDescent="0.25">
      <c r="A424" s="59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</row>
    <row r="425" spans="1:25" ht="15.75" x14ac:dyDescent="0.25">
      <c r="A425" s="59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</row>
    <row r="426" spans="1:25" ht="15.75" x14ac:dyDescent="0.25">
      <c r="A426" s="59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</row>
    <row r="427" spans="1:25" ht="15.75" x14ac:dyDescent="0.25">
      <c r="A427" s="59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</row>
    <row r="428" spans="1:25" ht="15.75" x14ac:dyDescent="0.25">
      <c r="A428" s="59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</row>
    <row r="429" spans="1:25" ht="15.75" x14ac:dyDescent="0.25">
      <c r="A429" s="59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</row>
    <row r="430" spans="1:25" ht="15.75" x14ac:dyDescent="0.25">
      <c r="A430" s="59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</row>
    <row r="431" spans="1:25" ht="15.75" x14ac:dyDescent="0.25">
      <c r="A431" s="59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</row>
    <row r="432" spans="1:25" ht="15.75" x14ac:dyDescent="0.25">
      <c r="A432" s="59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</row>
    <row r="433" spans="1:25" ht="15.75" x14ac:dyDescent="0.25">
      <c r="A433" s="59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</row>
    <row r="434" spans="1:25" ht="15.75" x14ac:dyDescent="0.25">
      <c r="A434" s="59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</row>
    <row r="435" spans="1:25" ht="15.75" x14ac:dyDescent="0.25">
      <c r="A435" s="59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</row>
    <row r="436" spans="1:25" ht="15.75" x14ac:dyDescent="0.25">
      <c r="A436" s="59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</row>
    <row r="437" spans="1:25" ht="15.75" x14ac:dyDescent="0.25">
      <c r="A437" s="59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</row>
    <row r="438" spans="1:25" ht="15.75" x14ac:dyDescent="0.25">
      <c r="A438" s="59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</row>
    <row r="439" spans="1:25" ht="15.75" x14ac:dyDescent="0.25">
      <c r="A439" s="59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</row>
    <row r="440" spans="1:25" ht="15.75" x14ac:dyDescent="0.25">
      <c r="A440" s="59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</row>
    <row r="441" spans="1:25" ht="15.75" x14ac:dyDescent="0.25">
      <c r="A441" s="59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</row>
    <row r="442" spans="1:25" ht="15.75" x14ac:dyDescent="0.25">
      <c r="A442" s="59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</row>
    <row r="443" spans="1:25" ht="15.75" x14ac:dyDescent="0.25">
      <c r="A443" s="59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</row>
    <row r="444" spans="1:25" ht="15.75" x14ac:dyDescent="0.25">
      <c r="A444" s="59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</row>
    <row r="445" spans="1:25" ht="15.75" x14ac:dyDescent="0.25">
      <c r="A445" s="59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</row>
    <row r="446" spans="1:25" ht="15.75" x14ac:dyDescent="0.25">
      <c r="A446" s="59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</row>
    <row r="447" spans="1:25" ht="15.75" x14ac:dyDescent="0.25">
      <c r="A447" s="59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</row>
    <row r="448" spans="1:25" ht="15.75" x14ac:dyDescent="0.25">
      <c r="A448" s="59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</row>
    <row r="449" spans="1:25" ht="15.75" x14ac:dyDescent="0.25">
      <c r="A449" s="59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</row>
    <row r="450" spans="1:25" ht="15.75" x14ac:dyDescent="0.25">
      <c r="A450" s="59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</row>
    <row r="451" spans="1:25" ht="15.75" x14ac:dyDescent="0.25">
      <c r="A451" s="59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</row>
    <row r="452" spans="1:25" ht="15.75" x14ac:dyDescent="0.25">
      <c r="A452" s="59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</row>
    <row r="453" spans="1:25" ht="15.75" x14ac:dyDescent="0.25">
      <c r="A453" s="59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</row>
    <row r="454" spans="1:25" ht="15.75" x14ac:dyDescent="0.25">
      <c r="A454" s="59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</row>
    <row r="455" spans="1:25" ht="15.75" x14ac:dyDescent="0.25">
      <c r="A455" s="59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</row>
    <row r="456" spans="1:25" ht="15.75" x14ac:dyDescent="0.25">
      <c r="A456" s="59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</row>
    <row r="457" spans="1:25" ht="15.75" x14ac:dyDescent="0.25">
      <c r="A457" s="59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</row>
    <row r="458" spans="1:25" ht="15.75" x14ac:dyDescent="0.25">
      <c r="A458" s="59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</row>
    <row r="459" spans="1:25" ht="15.75" x14ac:dyDescent="0.25">
      <c r="A459" s="59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</row>
    <row r="460" spans="1:25" ht="15.75" x14ac:dyDescent="0.25">
      <c r="A460" s="59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</row>
    <row r="461" spans="1:25" ht="15.75" x14ac:dyDescent="0.25">
      <c r="A461" s="59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</row>
    <row r="462" spans="1:25" ht="15.75" x14ac:dyDescent="0.25">
      <c r="A462" s="59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</row>
    <row r="463" spans="1:25" ht="15.75" x14ac:dyDescent="0.25">
      <c r="A463" s="59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</row>
    <row r="464" spans="1:25" ht="15.75" x14ac:dyDescent="0.25">
      <c r="A464" s="59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</row>
    <row r="465" spans="1:25" ht="15.75" x14ac:dyDescent="0.25">
      <c r="A465" s="59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</row>
    <row r="466" spans="1:25" ht="15.75" x14ac:dyDescent="0.25">
      <c r="A466" s="59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</row>
    <row r="467" spans="1:25" ht="15.75" x14ac:dyDescent="0.25">
      <c r="A467" s="59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</row>
    <row r="468" spans="1:25" ht="15.75" x14ac:dyDescent="0.25">
      <c r="A468" s="59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</row>
    <row r="469" spans="1:25" ht="15.75" x14ac:dyDescent="0.25">
      <c r="A469" s="59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</row>
    <row r="470" spans="1:25" ht="15.75" x14ac:dyDescent="0.25">
      <c r="A470" s="59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</row>
    <row r="471" spans="1:25" ht="15.75" x14ac:dyDescent="0.25">
      <c r="A471" s="59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</row>
    <row r="472" spans="1:25" ht="15.75" x14ac:dyDescent="0.25">
      <c r="A472" s="59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</row>
    <row r="473" spans="1:25" ht="15.75" x14ac:dyDescent="0.25">
      <c r="A473" s="59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</row>
    <row r="474" spans="1:25" ht="15.75" x14ac:dyDescent="0.25">
      <c r="A474" s="59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</row>
    <row r="475" spans="1:25" ht="15.75" x14ac:dyDescent="0.25">
      <c r="A475" s="59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</row>
    <row r="476" spans="1:25" ht="15.75" x14ac:dyDescent="0.25">
      <c r="A476" s="59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</row>
    <row r="477" spans="1:25" ht="15.75" x14ac:dyDescent="0.25">
      <c r="A477" s="59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</row>
    <row r="478" spans="1:25" ht="15.75" x14ac:dyDescent="0.25">
      <c r="A478" s="59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</row>
    <row r="479" spans="1:25" ht="15.75" x14ac:dyDescent="0.25">
      <c r="A479" s="59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</row>
    <row r="480" spans="1:25" ht="15.75" x14ac:dyDescent="0.25">
      <c r="A480" s="59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</row>
    <row r="481" spans="1:25" ht="15.75" x14ac:dyDescent="0.25">
      <c r="A481" s="59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</row>
    <row r="482" spans="1:25" ht="15.75" x14ac:dyDescent="0.25">
      <c r="A482" s="59"/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</row>
    <row r="483" spans="1:25" ht="15.75" x14ac:dyDescent="0.25">
      <c r="A483" s="59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</row>
    <row r="484" spans="1:25" ht="15.75" x14ac:dyDescent="0.25">
      <c r="A484" s="59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</row>
    <row r="485" spans="1:25" ht="15.75" x14ac:dyDescent="0.25">
      <c r="A485" s="59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</row>
    <row r="486" spans="1:25" ht="15.75" x14ac:dyDescent="0.25">
      <c r="A486" s="59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</row>
    <row r="487" spans="1:25" ht="15.75" x14ac:dyDescent="0.25">
      <c r="A487" s="59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</row>
    <row r="488" spans="1:25" ht="15.75" x14ac:dyDescent="0.25">
      <c r="A488" s="59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</row>
    <row r="489" spans="1:25" ht="15.75" x14ac:dyDescent="0.25">
      <c r="A489" s="59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</row>
    <row r="490" spans="1:25" ht="15.75" x14ac:dyDescent="0.25">
      <c r="A490" s="59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</row>
    <row r="491" spans="1:25" ht="15.75" x14ac:dyDescent="0.25">
      <c r="A491" s="59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</row>
    <row r="492" spans="1:25" ht="15.75" x14ac:dyDescent="0.25">
      <c r="A492" s="59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</row>
    <row r="493" spans="1:25" ht="15.75" x14ac:dyDescent="0.25">
      <c r="A493" s="59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</row>
    <row r="494" spans="1:25" ht="15.75" x14ac:dyDescent="0.25">
      <c r="A494" s="59"/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</row>
    <row r="495" spans="1:25" ht="15.75" x14ac:dyDescent="0.25">
      <c r="A495" s="59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</row>
    <row r="496" spans="1:25" ht="15.75" x14ac:dyDescent="0.25">
      <c r="A496" s="59"/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</row>
    <row r="497" spans="1:25" ht="15.75" x14ac:dyDescent="0.25">
      <c r="A497" s="59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</row>
    <row r="498" spans="1:25" ht="15.75" x14ac:dyDescent="0.25">
      <c r="A498" s="59"/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</row>
    <row r="499" spans="1:25" ht="15.75" x14ac:dyDescent="0.25">
      <c r="A499" s="59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</row>
    <row r="500" spans="1:25" ht="15.75" x14ac:dyDescent="0.25">
      <c r="A500" s="59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</row>
    <row r="501" spans="1:25" ht="15.75" x14ac:dyDescent="0.25">
      <c r="A501" s="59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</row>
    <row r="502" spans="1:25" ht="15.75" x14ac:dyDescent="0.25">
      <c r="A502" s="59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</row>
    <row r="503" spans="1:25" ht="15.75" x14ac:dyDescent="0.25">
      <c r="A503" s="59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</row>
    <row r="504" spans="1:25" ht="15.75" x14ac:dyDescent="0.25">
      <c r="A504" s="59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</row>
    <row r="505" spans="1:25" ht="15.75" x14ac:dyDescent="0.25">
      <c r="A505" s="59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</row>
    <row r="506" spans="1:25" ht="15.75" x14ac:dyDescent="0.25">
      <c r="A506" s="59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</row>
    <row r="507" spans="1:25" ht="15.75" x14ac:dyDescent="0.25">
      <c r="A507" s="59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</row>
    <row r="508" spans="1:25" ht="15.75" x14ac:dyDescent="0.25">
      <c r="A508" s="59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</row>
    <row r="509" spans="1:25" ht="15.75" x14ac:dyDescent="0.25">
      <c r="A509" s="59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</row>
    <row r="510" spans="1:25" ht="15.75" x14ac:dyDescent="0.25">
      <c r="A510" s="59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</row>
    <row r="511" spans="1:25" ht="15.75" x14ac:dyDescent="0.25">
      <c r="A511" s="59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</row>
    <row r="512" spans="1:25" ht="15.75" x14ac:dyDescent="0.25">
      <c r="A512" s="59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</row>
    <row r="513" spans="1:25" ht="15.75" x14ac:dyDescent="0.25">
      <c r="A513" s="59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</row>
    <row r="514" spans="1:25" ht="15.75" x14ac:dyDescent="0.25">
      <c r="A514" s="59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</row>
    <row r="515" spans="1:25" ht="15.75" x14ac:dyDescent="0.25">
      <c r="A515" s="59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</row>
    <row r="516" spans="1:25" ht="15.75" x14ac:dyDescent="0.25">
      <c r="A516" s="59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</row>
    <row r="517" spans="1:25" ht="15.75" x14ac:dyDescent="0.25">
      <c r="A517" s="59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</row>
    <row r="518" spans="1:25" ht="15.75" x14ac:dyDescent="0.25">
      <c r="A518" s="59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</row>
    <row r="519" spans="1:25" ht="15.75" x14ac:dyDescent="0.25">
      <c r="A519" s="59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</row>
    <row r="520" spans="1:25" ht="15.75" x14ac:dyDescent="0.25">
      <c r="A520" s="59"/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</row>
    <row r="521" spans="1:25" ht="15.75" x14ac:dyDescent="0.25">
      <c r="A521" s="59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</row>
    <row r="522" spans="1:25" ht="15.75" x14ac:dyDescent="0.25">
      <c r="A522" s="59"/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</row>
    <row r="523" spans="1:25" ht="15.75" x14ac:dyDescent="0.25">
      <c r="A523" s="59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</row>
    <row r="524" spans="1:25" ht="15.75" x14ac:dyDescent="0.25">
      <c r="A524" s="59"/>
      <c r="B524" s="59"/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</row>
    <row r="525" spans="1:25" ht="15.75" x14ac:dyDescent="0.25">
      <c r="A525" s="59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</row>
    <row r="526" spans="1:25" ht="15.75" x14ac:dyDescent="0.25">
      <c r="A526" s="59"/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</row>
    <row r="527" spans="1:25" ht="15.75" x14ac:dyDescent="0.25">
      <c r="A527" s="59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</row>
    <row r="528" spans="1:25" ht="15.75" x14ac:dyDescent="0.25">
      <c r="A528" s="59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</row>
    <row r="529" spans="1:25" ht="15.75" x14ac:dyDescent="0.25">
      <c r="A529" s="59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</row>
    <row r="530" spans="1:25" ht="15.75" x14ac:dyDescent="0.25">
      <c r="A530" s="59"/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</row>
    <row r="531" spans="1:25" ht="15.75" x14ac:dyDescent="0.25">
      <c r="A531" s="59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</row>
    <row r="532" spans="1:25" ht="15.75" x14ac:dyDescent="0.25">
      <c r="A532" s="59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</row>
    <row r="533" spans="1:25" ht="15.75" x14ac:dyDescent="0.25">
      <c r="A533" s="59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</row>
    <row r="534" spans="1:25" ht="15.75" x14ac:dyDescent="0.25">
      <c r="A534" s="59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</row>
    <row r="535" spans="1:25" ht="15.75" x14ac:dyDescent="0.25">
      <c r="A535" s="59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</row>
    <row r="536" spans="1:25" ht="15.75" x14ac:dyDescent="0.25">
      <c r="A536" s="59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</row>
    <row r="537" spans="1:25" ht="15.75" x14ac:dyDescent="0.25">
      <c r="A537" s="59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</row>
    <row r="538" spans="1:25" ht="15.75" x14ac:dyDescent="0.25">
      <c r="A538" s="59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</row>
    <row r="539" spans="1:25" ht="15.75" x14ac:dyDescent="0.25">
      <c r="A539" s="59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</row>
    <row r="540" spans="1:25" ht="15.75" x14ac:dyDescent="0.25">
      <c r="A540" s="59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</row>
    <row r="541" spans="1:25" ht="15.75" x14ac:dyDescent="0.25">
      <c r="A541" s="59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</row>
    <row r="542" spans="1:25" ht="15.75" x14ac:dyDescent="0.25">
      <c r="A542" s="59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</row>
    <row r="543" spans="1:25" ht="15.75" x14ac:dyDescent="0.25">
      <c r="A543" s="59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</row>
    <row r="544" spans="1:25" ht="15.75" x14ac:dyDescent="0.25">
      <c r="A544" s="59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</row>
    <row r="545" spans="1:25" ht="15.75" x14ac:dyDescent="0.25">
      <c r="A545" s="59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</row>
    <row r="546" spans="1:25" ht="15.75" x14ac:dyDescent="0.25">
      <c r="A546" s="59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</row>
    <row r="547" spans="1:25" ht="15.75" x14ac:dyDescent="0.25">
      <c r="A547" s="59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</row>
    <row r="548" spans="1:25" ht="15.75" x14ac:dyDescent="0.25">
      <c r="A548" s="59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</row>
    <row r="549" spans="1:25" ht="15.75" x14ac:dyDescent="0.25">
      <c r="A549" s="59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</row>
    <row r="550" spans="1:25" ht="15.75" x14ac:dyDescent="0.25">
      <c r="A550" s="59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</row>
    <row r="551" spans="1:25" ht="15.75" x14ac:dyDescent="0.25">
      <c r="A551" s="59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</row>
    <row r="552" spans="1:25" ht="15.75" x14ac:dyDescent="0.25">
      <c r="A552" s="59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</row>
    <row r="553" spans="1:25" ht="15.75" x14ac:dyDescent="0.25">
      <c r="A553" s="59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</row>
    <row r="554" spans="1:25" ht="15.75" x14ac:dyDescent="0.25">
      <c r="A554" s="59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</row>
    <row r="555" spans="1:25" ht="15.75" x14ac:dyDescent="0.25">
      <c r="A555" s="59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</row>
    <row r="556" spans="1:25" ht="15.75" x14ac:dyDescent="0.25">
      <c r="A556" s="59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</row>
    <row r="557" spans="1:25" ht="15.75" x14ac:dyDescent="0.25">
      <c r="A557" s="59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</row>
    <row r="558" spans="1:25" ht="15.75" x14ac:dyDescent="0.25">
      <c r="A558" s="59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</row>
    <row r="559" spans="1:25" ht="15.75" x14ac:dyDescent="0.25">
      <c r="A559" s="59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</row>
    <row r="560" spans="1:25" ht="15.75" x14ac:dyDescent="0.25">
      <c r="A560" s="59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</row>
    <row r="561" spans="1:25" ht="15.75" x14ac:dyDescent="0.25">
      <c r="A561" s="59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</row>
    <row r="562" spans="1:25" ht="15.75" x14ac:dyDescent="0.25">
      <c r="A562" s="59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</row>
    <row r="563" spans="1:25" ht="15.75" x14ac:dyDescent="0.25">
      <c r="A563" s="59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</row>
    <row r="564" spans="1:25" ht="15.75" x14ac:dyDescent="0.25">
      <c r="A564" s="59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</row>
    <row r="565" spans="1:25" ht="15.75" x14ac:dyDescent="0.25">
      <c r="A565" s="59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</row>
    <row r="566" spans="1:25" ht="15.75" x14ac:dyDescent="0.25">
      <c r="A566" s="59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</row>
    <row r="567" spans="1:25" ht="15.75" x14ac:dyDescent="0.25">
      <c r="A567" s="59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</row>
    <row r="568" spans="1:25" ht="15.75" x14ac:dyDescent="0.25">
      <c r="A568" s="59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</row>
    <row r="569" spans="1:25" ht="15.75" x14ac:dyDescent="0.25">
      <c r="A569" s="59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</row>
    <row r="570" spans="1:25" ht="15.75" x14ac:dyDescent="0.25">
      <c r="A570" s="59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</row>
    <row r="571" spans="1:25" ht="15.75" x14ac:dyDescent="0.25">
      <c r="A571" s="59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</row>
    <row r="572" spans="1:25" ht="15.75" x14ac:dyDescent="0.25">
      <c r="A572" s="59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</row>
    <row r="573" spans="1:25" ht="15.75" x14ac:dyDescent="0.25">
      <c r="A573" s="59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</row>
    <row r="574" spans="1:25" ht="15.75" x14ac:dyDescent="0.25">
      <c r="A574" s="59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</row>
    <row r="575" spans="1:25" ht="15.75" x14ac:dyDescent="0.25">
      <c r="A575" s="59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</row>
    <row r="576" spans="1:25" ht="15.75" x14ac:dyDescent="0.25">
      <c r="A576" s="59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</row>
    <row r="577" spans="1:25" ht="15.75" x14ac:dyDescent="0.25">
      <c r="A577" s="59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</row>
    <row r="578" spans="1:25" ht="15.75" x14ac:dyDescent="0.25">
      <c r="A578" s="59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</row>
    <row r="579" spans="1:25" ht="15.75" x14ac:dyDescent="0.25">
      <c r="A579" s="59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</row>
    <row r="580" spans="1:25" ht="15.75" x14ac:dyDescent="0.25">
      <c r="A580" s="59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</row>
    <row r="581" spans="1:25" ht="15.75" x14ac:dyDescent="0.25">
      <c r="A581" s="59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</row>
    <row r="582" spans="1:25" ht="15.75" x14ac:dyDescent="0.25">
      <c r="A582" s="59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</row>
    <row r="583" spans="1:25" ht="15.75" x14ac:dyDescent="0.25">
      <c r="A583" s="59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</row>
    <row r="584" spans="1:25" ht="15.75" x14ac:dyDescent="0.25">
      <c r="A584" s="59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</row>
    <row r="585" spans="1:25" ht="15.75" x14ac:dyDescent="0.25">
      <c r="A585" s="59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</row>
    <row r="586" spans="1:25" ht="15.75" x14ac:dyDescent="0.25">
      <c r="A586" s="59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</row>
    <row r="587" spans="1:25" ht="15.75" x14ac:dyDescent="0.25">
      <c r="A587" s="59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</row>
    <row r="588" spans="1:25" ht="15.75" x14ac:dyDescent="0.25">
      <c r="A588" s="59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</row>
    <row r="589" spans="1:25" ht="15.75" x14ac:dyDescent="0.25">
      <c r="A589" s="59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</row>
    <row r="590" spans="1:25" ht="15.75" x14ac:dyDescent="0.25">
      <c r="A590" s="59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</row>
    <row r="591" spans="1:25" ht="15.75" x14ac:dyDescent="0.25">
      <c r="A591" s="59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</row>
    <row r="592" spans="1:25" ht="15.75" x14ac:dyDescent="0.25">
      <c r="A592" s="59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</row>
    <row r="593" spans="1:25" ht="15.75" x14ac:dyDescent="0.25">
      <c r="A593" s="59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</row>
    <row r="594" spans="1:25" ht="15.75" x14ac:dyDescent="0.25">
      <c r="A594" s="59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</row>
    <row r="595" spans="1:25" ht="15.75" x14ac:dyDescent="0.25">
      <c r="A595" s="59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</row>
    <row r="596" spans="1:25" ht="15.75" x14ac:dyDescent="0.25">
      <c r="A596" s="59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</row>
    <row r="597" spans="1:25" ht="15.75" x14ac:dyDescent="0.25">
      <c r="A597" s="59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</row>
    <row r="598" spans="1:25" ht="15.75" x14ac:dyDescent="0.25">
      <c r="A598" s="59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</row>
    <row r="599" spans="1:25" ht="15.75" x14ac:dyDescent="0.25">
      <c r="A599" s="59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</row>
    <row r="600" spans="1:25" ht="15.75" x14ac:dyDescent="0.25">
      <c r="A600" s="59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</row>
    <row r="601" spans="1:25" ht="15.75" x14ac:dyDescent="0.25">
      <c r="A601" s="59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</row>
    <row r="602" spans="1:25" ht="15.75" x14ac:dyDescent="0.25">
      <c r="A602" s="59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</row>
    <row r="603" spans="1:25" ht="15.75" x14ac:dyDescent="0.25">
      <c r="A603" s="59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</row>
    <row r="604" spans="1:25" ht="15.75" x14ac:dyDescent="0.25">
      <c r="A604" s="59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</row>
    <row r="605" spans="1:25" ht="15.75" x14ac:dyDescent="0.25">
      <c r="A605" s="59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</row>
    <row r="606" spans="1:25" ht="15.75" x14ac:dyDescent="0.25">
      <c r="A606" s="59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</row>
    <row r="607" spans="1:25" ht="15.75" x14ac:dyDescent="0.25">
      <c r="A607" s="59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</row>
    <row r="608" spans="1:25" ht="15.75" x14ac:dyDescent="0.25">
      <c r="A608" s="59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</row>
    <row r="609" spans="1:25" ht="15.75" x14ac:dyDescent="0.25">
      <c r="A609" s="59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</row>
    <row r="610" spans="1:25" ht="15.75" x14ac:dyDescent="0.25">
      <c r="A610" s="59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</row>
    <row r="611" spans="1:25" ht="15.75" x14ac:dyDescent="0.25">
      <c r="A611" s="59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</row>
    <row r="612" spans="1:25" ht="15.75" x14ac:dyDescent="0.25">
      <c r="A612" s="59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</row>
    <row r="613" spans="1:25" ht="15.75" x14ac:dyDescent="0.25">
      <c r="A613" s="59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</row>
    <row r="614" spans="1:25" ht="15.75" x14ac:dyDescent="0.25">
      <c r="A614" s="59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</row>
    <row r="615" spans="1:25" ht="15.75" x14ac:dyDescent="0.25">
      <c r="A615" s="59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</row>
    <row r="616" spans="1:25" ht="15.75" x14ac:dyDescent="0.25">
      <c r="A616" s="59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</row>
    <row r="617" spans="1:25" ht="15.75" x14ac:dyDescent="0.25">
      <c r="A617" s="59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</row>
    <row r="618" spans="1:25" ht="15.75" x14ac:dyDescent="0.25">
      <c r="A618" s="59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</row>
    <row r="619" spans="1:25" ht="15.75" x14ac:dyDescent="0.25">
      <c r="A619" s="59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</row>
    <row r="620" spans="1:25" ht="15.75" x14ac:dyDescent="0.25">
      <c r="A620" s="59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</row>
    <row r="621" spans="1:25" ht="15.75" x14ac:dyDescent="0.25">
      <c r="A621" s="59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</row>
    <row r="622" spans="1:25" ht="15.75" x14ac:dyDescent="0.25">
      <c r="A622" s="59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</row>
    <row r="623" spans="1:25" ht="15.75" x14ac:dyDescent="0.25">
      <c r="A623" s="59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</row>
    <row r="624" spans="1:25" ht="15.75" x14ac:dyDescent="0.25">
      <c r="A624" s="59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</row>
    <row r="625" spans="1:25" ht="15.75" x14ac:dyDescent="0.25">
      <c r="A625" s="59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</row>
    <row r="626" spans="1:25" ht="15.75" x14ac:dyDescent="0.25">
      <c r="A626" s="59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</row>
    <row r="627" spans="1:25" ht="15.75" x14ac:dyDescent="0.25">
      <c r="A627" s="59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</row>
    <row r="628" spans="1:25" ht="15.75" x14ac:dyDescent="0.25">
      <c r="A628" s="59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</row>
    <row r="629" spans="1:25" ht="15.75" x14ac:dyDescent="0.25">
      <c r="A629" s="59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</row>
    <row r="630" spans="1:25" ht="15.75" x14ac:dyDescent="0.25">
      <c r="A630" s="59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</row>
    <row r="631" spans="1:25" ht="15.75" x14ac:dyDescent="0.25">
      <c r="A631" s="59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</row>
    <row r="632" spans="1:25" ht="15.75" x14ac:dyDescent="0.25">
      <c r="A632" s="59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</row>
    <row r="633" spans="1:25" ht="15.75" x14ac:dyDescent="0.25">
      <c r="A633" s="59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</row>
    <row r="634" spans="1:25" ht="15.75" x14ac:dyDescent="0.25">
      <c r="A634" s="59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</row>
    <row r="635" spans="1:25" ht="15.75" x14ac:dyDescent="0.25">
      <c r="A635" s="59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</row>
    <row r="636" spans="1:25" ht="15.75" x14ac:dyDescent="0.25">
      <c r="A636" s="59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</row>
    <row r="637" spans="1:25" ht="15.75" x14ac:dyDescent="0.25">
      <c r="A637" s="59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</row>
    <row r="638" spans="1:25" ht="15.75" x14ac:dyDescent="0.25">
      <c r="A638" s="59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</row>
    <row r="639" spans="1:25" ht="15.75" x14ac:dyDescent="0.25">
      <c r="A639" s="59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</row>
    <row r="640" spans="1:25" ht="15.75" x14ac:dyDescent="0.25">
      <c r="A640" s="59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</row>
    <row r="641" spans="1:25" ht="15.75" x14ac:dyDescent="0.25">
      <c r="A641" s="59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</row>
    <row r="642" spans="1:25" ht="15.75" x14ac:dyDescent="0.25">
      <c r="A642" s="59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</row>
    <row r="643" spans="1:25" ht="15.75" x14ac:dyDescent="0.25">
      <c r="A643" s="59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</row>
    <row r="644" spans="1:25" ht="15.75" x14ac:dyDescent="0.25">
      <c r="A644" s="59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</row>
    <row r="645" spans="1:25" ht="15.75" x14ac:dyDescent="0.25">
      <c r="A645" s="59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</row>
    <row r="646" spans="1:25" ht="15.75" x14ac:dyDescent="0.25">
      <c r="A646" s="59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</row>
    <row r="647" spans="1:25" ht="15.75" x14ac:dyDescent="0.25">
      <c r="A647" s="59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</row>
    <row r="648" spans="1:25" ht="15.75" x14ac:dyDescent="0.25">
      <c r="A648" s="59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</row>
    <row r="649" spans="1:25" ht="15.75" x14ac:dyDescent="0.25">
      <c r="A649" s="59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</row>
    <row r="650" spans="1:25" ht="15.75" x14ac:dyDescent="0.25">
      <c r="A650" s="59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</row>
    <row r="651" spans="1:25" ht="15.75" x14ac:dyDescent="0.25">
      <c r="A651" s="59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</row>
    <row r="652" spans="1:25" ht="15.75" x14ac:dyDescent="0.25">
      <c r="A652" s="59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</row>
    <row r="653" spans="1:25" ht="15.75" x14ac:dyDescent="0.25">
      <c r="A653" s="59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</row>
    <row r="654" spans="1:25" ht="15.75" x14ac:dyDescent="0.25">
      <c r="A654" s="59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</row>
    <row r="655" spans="1:25" ht="15.75" x14ac:dyDescent="0.25">
      <c r="A655" s="59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</row>
    <row r="656" spans="1:25" ht="15.75" x14ac:dyDescent="0.25">
      <c r="A656" s="59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</row>
    <row r="657" spans="1:25" ht="15.75" x14ac:dyDescent="0.25">
      <c r="A657" s="59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</row>
    <row r="658" spans="1:25" ht="15.75" x14ac:dyDescent="0.25">
      <c r="A658" s="59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</row>
    <row r="659" spans="1:25" ht="15.75" x14ac:dyDescent="0.25">
      <c r="A659" s="59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</row>
    <row r="660" spans="1:25" ht="15.75" x14ac:dyDescent="0.25">
      <c r="A660" s="59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</row>
    <row r="661" spans="1:25" ht="15.75" x14ac:dyDescent="0.25">
      <c r="A661" s="59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</row>
    <row r="662" spans="1:25" ht="15.75" x14ac:dyDescent="0.25">
      <c r="A662" s="59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</row>
    <row r="663" spans="1:25" ht="15.75" x14ac:dyDescent="0.25">
      <c r="A663" s="59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</row>
    <row r="664" spans="1:25" ht="15.75" x14ac:dyDescent="0.25">
      <c r="A664" s="59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</row>
    <row r="665" spans="1:25" ht="15.75" x14ac:dyDescent="0.25">
      <c r="A665" s="59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</row>
    <row r="666" spans="1:25" ht="15.75" x14ac:dyDescent="0.25">
      <c r="A666" s="59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</row>
    <row r="667" spans="1:25" ht="15.75" x14ac:dyDescent="0.25">
      <c r="A667" s="59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</row>
    <row r="668" spans="1:25" ht="15.75" x14ac:dyDescent="0.25">
      <c r="A668" s="59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</row>
    <row r="669" spans="1:25" ht="15.75" x14ac:dyDescent="0.25">
      <c r="A669" s="59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</row>
    <row r="670" spans="1:25" ht="15.75" x14ac:dyDescent="0.25">
      <c r="A670" s="59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</row>
    <row r="671" spans="1:25" ht="15.75" x14ac:dyDescent="0.25">
      <c r="A671" s="59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</row>
    <row r="672" spans="1:25" ht="15.75" x14ac:dyDescent="0.25">
      <c r="A672" s="59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</row>
    <row r="673" spans="1:25" ht="15.75" x14ac:dyDescent="0.25">
      <c r="A673" s="59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</row>
    <row r="674" spans="1:25" ht="15.75" x14ac:dyDescent="0.25">
      <c r="A674" s="59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</row>
    <row r="675" spans="1:25" ht="15.75" x14ac:dyDescent="0.25">
      <c r="A675" s="59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</row>
    <row r="676" spans="1:25" ht="15.75" x14ac:dyDescent="0.25">
      <c r="A676" s="59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</row>
    <row r="677" spans="1:25" ht="15.75" x14ac:dyDescent="0.25">
      <c r="A677" s="59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</row>
    <row r="678" spans="1:25" ht="15.75" x14ac:dyDescent="0.25">
      <c r="A678" s="59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</row>
    <row r="679" spans="1:25" ht="15.75" x14ac:dyDescent="0.25">
      <c r="A679" s="59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</row>
    <row r="680" spans="1:25" ht="15.75" x14ac:dyDescent="0.25">
      <c r="A680" s="59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</row>
    <row r="681" spans="1:25" ht="15.75" x14ac:dyDescent="0.25">
      <c r="A681" s="59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</row>
    <row r="682" spans="1:25" ht="15.75" x14ac:dyDescent="0.25">
      <c r="A682" s="59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</row>
    <row r="683" spans="1:25" ht="15.75" x14ac:dyDescent="0.25">
      <c r="A683" s="59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</row>
    <row r="684" spans="1:25" ht="15.75" x14ac:dyDescent="0.25">
      <c r="A684" s="59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</row>
    <row r="685" spans="1:25" ht="15.75" x14ac:dyDescent="0.25">
      <c r="A685" s="59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</row>
    <row r="686" spans="1:25" ht="15.75" x14ac:dyDescent="0.25">
      <c r="A686" s="59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</row>
    <row r="687" spans="1:25" ht="15.75" x14ac:dyDescent="0.25">
      <c r="A687" s="59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</row>
    <row r="688" spans="1:25" ht="15.75" x14ac:dyDescent="0.25">
      <c r="A688" s="59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</row>
    <row r="689" spans="1:25" ht="15.75" x14ac:dyDescent="0.25">
      <c r="A689" s="59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</row>
    <row r="690" spans="1:25" ht="15.75" x14ac:dyDescent="0.25">
      <c r="A690" s="59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</row>
    <row r="691" spans="1:25" ht="15.75" x14ac:dyDescent="0.25">
      <c r="A691" s="59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</row>
    <row r="692" spans="1:25" ht="15.75" x14ac:dyDescent="0.25">
      <c r="A692" s="59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</row>
    <row r="693" spans="1:25" ht="15.75" x14ac:dyDescent="0.25">
      <c r="A693" s="59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</row>
    <row r="694" spans="1:25" ht="15.75" x14ac:dyDescent="0.25">
      <c r="A694" s="59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</row>
    <row r="695" spans="1:25" ht="15.75" x14ac:dyDescent="0.25">
      <c r="A695" s="59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</row>
    <row r="696" spans="1:25" ht="15.75" x14ac:dyDescent="0.25">
      <c r="A696" s="59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</row>
    <row r="697" spans="1:25" ht="15.75" x14ac:dyDescent="0.25">
      <c r="A697" s="59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</row>
    <row r="698" spans="1:25" ht="15.75" x14ac:dyDescent="0.25">
      <c r="A698" s="59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</row>
    <row r="699" spans="1:25" ht="15.75" x14ac:dyDescent="0.25">
      <c r="A699" s="59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</row>
    <row r="700" spans="1:25" ht="15.75" x14ac:dyDescent="0.25">
      <c r="A700" s="59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</row>
    <row r="701" spans="1:25" ht="15.75" x14ac:dyDescent="0.25">
      <c r="A701" s="59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</row>
    <row r="702" spans="1:25" ht="15.75" x14ac:dyDescent="0.25">
      <c r="A702" s="59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</row>
    <row r="703" spans="1:25" ht="15.75" x14ac:dyDescent="0.25">
      <c r="A703" s="59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</row>
    <row r="704" spans="1:25" ht="15.75" x14ac:dyDescent="0.25">
      <c r="A704" s="59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</row>
    <row r="705" spans="1:25" ht="15.75" x14ac:dyDescent="0.25">
      <c r="A705" s="59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</row>
    <row r="706" spans="1:25" ht="15.75" x14ac:dyDescent="0.25">
      <c r="A706" s="59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</row>
    <row r="707" spans="1:25" ht="15.75" x14ac:dyDescent="0.25">
      <c r="A707" s="59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</row>
    <row r="708" spans="1:25" ht="15.75" x14ac:dyDescent="0.25">
      <c r="A708" s="59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</row>
    <row r="709" spans="1:25" ht="15.75" x14ac:dyDescent="0.25">
      <c r="A709" s="59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</row>
    <row r="710" spans="1:25" ht="15.75" x14ac:dyDescent="0.25">
      <c r="A710" s="59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</row>
    <row r="711" spans="1:25" ht="15.75" x14ac:dyDescent="0.25">
      <c r="A711" s="59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</row>
    <row r="712" spans="1:25" ht="15.75" x14ac:dyDescent="0.25">
      <c r="A712" s="59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</row>
    <row r="713" spans="1:25" ht="15.75" x14ac:dyDescent="0.25">
      <c r="A713" s="59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</row>
    <row r="714" spans="1:25" ht="15.75" x14ac:dyDescent="0.25">
      <c r="A714" s="59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</row>
    <row r="715" spans="1:25" ht="15.75" x14ac:dyDescent="0.25">
      <c r="A715" s="59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</row>
    <row r="716" spans="1:25" ht="15.75" x14ac:dyDescent="0.25">
      <c r="A716" s="59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</row>
    <row r="717" spans="1:25" ht="15.75" x14ac:dyDescent="0.25">
      <c r="A717" s="59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</row>
    <row r="718" spans="1:25" ht="15.75" x14ac:dyDescent="0.25">
      <c r="A718" s="59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</row>
    <row r="719" spans="1:25" ht="15.75" x14ac:dyDescent="0.25">
      <c r="A719" s="59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</row>
    <row r="720" spans="1:25" ht="15.75" x14ac:dyDescent="0.25">
      <c r="A720" s="59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</row>
    <row r="721" spans="1:25" ht="15.75" x14ac:dyDescent="0.25">
      <c r="A721" s="59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</row>
    <row r="722" spans="1:25" ht="15.75" x14ac:dyDescent="0.25">
      <c r="A722" s="59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</row>
    <row r="723" spans="1:25" ht="15.75" x14ac:dyDescent="0.25">
      <c r="A723" s="59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</row>
    <row r="724" spans="1:25" ht="15.75" x14ac:dyDescent="0.25">
      <c r="A724" s="59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</row>
    <row r="725" spans="1:25" ht="15.75" x14ac:dyDescent="0.25">
      <c r="A725" s="59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</row>
    <row r="726" spans="1:25" ht="15.75" x14ac:dyDescent="0.25">
      <c r="A726" s="59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</row>
    <row r="727" spans="1:25" ht="15.75" x14ac:dyDescent="0.25">
      <c r="A727" s="59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</row>
    <row r="728" spans="1:25" ht="15.75" x14ac:dyDescent="0.25">
      <c r="A728" s="59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</row>
    <row r="729" spans="1:25" ht="15.75" x14ac:dyDescent="0.25">
      <c r="A729" s="59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</row>
    <row r="730" spans="1:25" ht="15.75" x14ac:dyDescent="0.25">
      <c r="A730" s="59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</row>
    <row r="731" spans="1:25" ht="15.75" x14ac:dyDescent="0.25">
      <c r="A731" s="59"/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</row>
    <row r="732" spans="1:25" ht="15.75" x14ac:dyDescent="0.25">
      <c r="A732" s="59"/>
      <c r="B732" s="59"/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</row>
    <row r="733" spans="1:25" ht="15.75" x14ac:dyDescent="0.25">
      <c r="A733" s="59"/>
      <c r="B733" s="59"/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</row>
    <row r="734" spans="1:25" ht="15.75" x14ac:dyDescent="0.25">
      <c r="A734" s="59"/>
      <c r="B734" s="59"/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</row>
    <row r="735" spans="1:25" ht="15.75" x14ac:dyDescent="0.25">
      <c r="A735" s="59"/>
      <c r="B735" s="59"/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</row>
    <row r="736" spans="1:25" ht="15.75" x14ac:dyDescent="0.25">
      <c r="A736" s="59"/>
      <c r="B736" s="59"/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</row>
    <row r="737" spans="1:25" ht="15.75" x14ac:dyDescent="0.25">
      <c r="A737" s="59"/>
      <c r="B737" s="59"/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</row>
    <row r="738" spans="1:25" ht="15.75" x14ac:dyDescent="0.25">
      <c r="A738" s="59"/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</row>
    <row r="739" spans="1:25" ht="15.75" x14ac:dyDescent="0.25">
      <c r="A739" s="59"/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</row>
    <row r="740" spans="1:25" ht="15.75" x14ac:dyDescent="0.25">
      <c r="A740" s="59"/>
      <c r="B740" s="59"/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</row>
    <row r="741" spans="1:25" ht="15.75" x14ac:dyDescent="0.25">
      <c r="A741" s="59"/>
      <c r="B741" s="59"/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</row>
    <row r="742" spans="1:25" ht="15.75" x14ac:dyDescent="0.25">
      <c r="A742" s="59"/>
      <c r="B742" s="59"/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</row>
    <row r="743" spans="1:25" ht="15.75" x14ac:dyDescent="0.25">
      <c r="A743" s="59"/>
      <c r="B743" s="59"/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</row>
    <row r="744" spans="1:25" ht="15.75" x14ac:dyDescent="0.25">
      <c r="A744" s="59"/>
      <c r="B744" s="59"/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</row>
    <row r="745" spans="1:25" ht="15.75" x14ac:dyDescent="0.25">
      <c r="A745" s="59"/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</row>
    <row r="746" spans="1:25" ht="15.75" x14ac:dyDescent="0.25">
      <c r="A746" s="59"/>
      <c r="B746" s="59"/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</row>
    <row r="747" spans="1:25" ht="15.75" x14ac:dyDescent="0.25">
      <c r="A747" s="59"/>
      <c r="B747" s="59"/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</row>
    <row r="748" spans="1:25" ht="15.75" x14ac:dyDescent="0.25">
      <c r="A748" s="59"/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</row>
    <row r="749" spans="1:25" ht="15.75" x14ac:dyDescent="0.25">
      <c r="A749" s="59"/>
      <c r="B749" s="59"/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</row>
    <row r="750" spans="1:25" ht="15.75" x14ac:dyDescent="0.25">
      <c r="A750" s="59"/>
      <c r="B750" s="59"/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</row>
    <row r="751" spans="1:25" ht="15.75" x14ac:dyDescent="0.25">
      <c r="A751" s="59"/>
      <c r="B751" s="59"/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</row>
    <row r="752" spans="1:25" ht="15.75" x14ac:dyDescent="0.25">
      <c r="A752" s="59"/>
      <c r="B752" s="59"/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</row>
    <row r="753" spans="1:25" ht="15.75" x14ac:dyDescent="0.25">
      <c r="A753" s="59"/>
      <c r="B753" s="59"/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</row>
    <row r="754" spans="1:25" ht="15.75" x14ac:dyDescent="0.25">
      <c r="A754" s="59"/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</row>
    <row r="755" spans="1:25" ht="15.75" x14ac:dyDescent="0.25">
      <c r="A755" s="59"/>
      <c r="B755" s="59"/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</row>
    <row r="756" spans="1:25" ht="15.75" x14ac:dyDescent="0.25">
      <c r="A756" s="59"/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</row>
    <row r="757" spans="1:25" ht="15.75" x14ac:dyDescent="0.25">
      <c r="A757" s="59"/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</row>
    <row r="758" spans="1:25" ht="15.75" x14ac:dyDescent="0.25">
      <c r="A758" s="59"/>
      <c r="B758" s="59"/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</row>
    <row r="759" spans="1:25" ht="15.75" x14ac:dyDescent="0.25">
      <c r="A759" s="59"/>
      <c r="B759" s="59"/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</row>
    <row r="760" spans="1:25" ht="15.75" x14ac:dyDescent="0.25">
      <c r="A760" s="59"/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</row>
    <row r="761" spans="1:25" ht="15.75" x14ac:dyDescent="0.25">
      <c r="A761" s="59"/>
      <c r="B761" s="59"/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</row>
    <row r="762" spans="1:25" ht="15.75" x14ac:dyDescent="0.25">
      <c r="A762" s="59"/>
      <c r="B762" s="59"/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</row>
    <row r="763" spans="1:25" ht="15.75" x14ac:dyDescent="0.25">
      <c r="A763" s="59"/>
      <c r="B763" s="59"/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</row>
    <row r="764" spans="1:25" ht="15.75" x14ac:dyDescent="0.25">
      <c r="A764" s="59"/>
      <c r="B764" s="59"/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</row>
    <row r="765" spans="1:25" ht="15.75" x14ac:dyDescent="0.25">
      <c r="A765" s="59"/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</row>
    <row r="766" spans="1:25" ht="15.75" x14ac:dyDescent="0.25">
      <c r="A766" s="59"/>
      <c r="B766" s="59"/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</row>
    <row r="767" spans="1:25" ht="15.75" x14ac:dyDescent="0.25">
      <c r="A767" s="59"/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</row>
    <row r="768" spans="1:25" ht="15.75" x14ac:dyDescent="0.25">
      <c r="A768" s="59"/>
      <c r="B768" s="59"/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</row>
    <row r="769" spans="1:25" ht="15.75" x14ac:dyDescent="0.25">
      <c r="A769" s="59"/>
      <c r="B769" s="59"/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</row>
    <row r="770" spans="1:25" ht="15.75" x14ac:dyDescent="0.25">
      <c r="A770" s="59"/>
      <c r="B770" s="59"/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</row>
    <row r="771" spans="1:25" ht="15.75" x14ac:dyDescent="0.25">
      <c r="A771" s="59"/>
      <c r="B771" s="59"/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</row>
    <row r="772" spans="1:25" ht="15.75" x14ac:dyDescent="0.25">
      <c r="A772" s="59"/>
      <c r="B772" s="59"/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</row>
    <row r="773" spans="1:25" ht="15.75" x14ac:dyDescent="0.25">
      <c r="A773" s="59"/>
      <c r="B773" s="59"/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</row>
    <row r="774" spans="1:25" ht="15.75" x14ac:dyDescent="0.25">
      <c r="A774" s="59"/>
      <c r="B774" s="59"/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</row>
    <row r="775" spans="1:25" ht="15.75" x14ac:dyDescent="0.25">
      <c r="A775" s="59"/>
      <c r="B775" s="59"/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</row>
    <row r="776" spans="1:25" ht="15.75" x14ac:dyDescent="0.25">
      <c r="A776" s="59"/>
      <c r="B776" s="59"/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</row>
    <row r="777" spans="1:25" ht="15.75" x14ac:dyDescent="0.25">
      <c r="A777" s="59"/>
      <c r="B777" s="59"/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</row>
    <row r="778" spans="1:25" ht="15.75" x14ac:dyDescent="0.25">
      <c r="A778" s="59"/>
      <c r="B778" s="59"/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</row>
    <row r="779" spans="1:25" ht="15.75" x14ac:dyDescent="0.25">
      <c r="A779" s="59"/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</row>
    <row r="780" spans="1:25" ht="15.75" x14ac:dyDescent="0.25">
      <c r="A780" s="59"/>
      <c r="B780" s="59"/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</row>
    <row r="781" spans="1:25" ht="15.75" x14ac:dyDescent="0.25">
      <c r="A781" s="59"/>
      <c r="B781" s="59"/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</row>
    <row r="782" spans="1:25" ht="15.75" x14ac:dyDescent="0.25">
      <c r="A782" s="59"/>
      <c r="B782" s="59"/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</row>
    <row r="783" spans="1:25" ht="15.75" x14ac:dyDescent="0.25">
      <c r="A783" s="59"/>
      <c r="B783" s="59"/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</row>
    <row r="784" spans="1:25" ht="15.75" x14ac:dyDescent="0.25">
      <c r="A784" s="59"/>
      <c r="B784" s="59"/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</row>
    <row r="785" spans="1:25" ht="15.75" x14ac:dyDescent="0.25">
      <c r="A785" s="59"/>
      <c r="B785" s="59"/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</row>
    <row r="786" spans="1:25" ht="15.75" x14ac:dyDescent="0.25">
      <c r="A786" s="59"/>
      <c r="B786" s="59"/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</row>
    <row r="787" spans="1:25" ht="15.75" x14ac:dyDescent="0.25">
      <c r="A787" s="59"/>
      <c r="B787" s="59"/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</row>
    <row r="788" spans="1:25" ht="15.75" x14ac:dyDescent="0.25">
      <c r="A788" s="59"/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</row>
    <row r="789" spans="1:25" ht="15.75" x14ac:dyDescent="0.25">
      <c r="A789" s="59"/>
      <c r="B789" s="59"/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</row>
    <row r="790" spans="1:25" ht="15.75" x14ac:dyDescent="0.25">
      <c r="A790" s="59"/>
      <c r="B790" s="59"/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</row>
    <row r="791" spans="1:25" ht="15.75" x14ac:dyDescent="0.25">
      <c r="A791" s="59"/>
      <c r="B791" s="59"/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</row>
    <row r="792" spans="1:25" ht="15.75" x14ac:dyDescent="0.25">
      <c r="A792" s="59"/>
      <c r="B792" s="59"/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</row>
    <row r="793" spans="1:25" ht="15.75" x14ac:dyDescent="0.25">
      <c r="A793" s="59"/>
      <c r="B793" s="59"/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</row>
    <row r="794" spans="1:25" ht="15.75" x14ac:dyDescent="0.25">
      <c r="A794" s="59"/>
      <c r="B794" s="59"/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</row>
    <row r="795" spans="1:25" ht="15.75" x14ac:dyDescent="0.25">
      <c r="A795" s="59"/>
      <c r="B795" s="59"/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</row>
    <row r="796" spans="1:25" ht="15.75" x14ac:dyDescent="0.25">
      <c r="A796" s="59"/>
      <c r="B796" s="59"/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</row>
    <row r="797" spans="1:25" ht="15.75" x14ac:dyDescent="0.25">
      <c r="A797" s="59"/>
      <c r="B797" s="59"/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</row>
    <row r="798" spans="1:25" ht="15.75" x14ac:dyDescent="0.25">
      <c r="A798" s="59"/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</row>
    <row r="799" spans="1:25" ht="15.75" x14ac:dyDescent="0.25">
      <c r="A799" s="59"/>
      <c r="B799" s="59"/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</row>
    <row r="800" spans="1:25" ht="15.75" x14ac:dyDescent="0.25">
      <c r="A800" s="59"/>
      <c r="B800" s="59"/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</row>
    <row r="801" spans="1:25" ht="15.75" x14ac:dyDescent="0.25">
      <c r="A801" s="59"/>
      <c r="B801" s="59"/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</row>
    <row r="802" spans="1:25" ht="15.75" x14ac:dyDescent="0.25">
      <c r="A802" s="59"/>
      <c r="B802" s="59"/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</row>
    <row r="803" spans="1:25" ht="15.75" x14ac:dyDescent="0.25">
      <c r="A803" s="59"/>
      <c r="B803" s="59"/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</row>
    <row r="804" spans="1:25" ht="15.75" x14ac:dyDescent="0.25">
      <c r="A804" s="59"/>
      <c r="B804" s="59"/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</row>
    <row r="805" spans="1:25" ht="15.75" x14ac:dyDescent="0.25">
      <c r="A805" s="59"/>
      <c r="B805" s="59"/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</row>
    <row r="806" spans="1:25" ht="15.75" x14ac:dyDescent="0.25">
      <c r="A806" s="59"/>
      <c r="B806" s="59"/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</row>
    <row r="807" spans="1:25" ht="15.75" x14ac:dyDescent="0.25">
      <c r="A807" s="59"/>
      <c r="B807" s="59"/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</row>
    <row r="808" spans="1:25" ht="15.75" x14ac:dyDescent="0.25">
      <c r="A808" s="59"/>
      <c r="B808" s="59"/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</row>
    <row r="809" spans="1:25" ht="15.75" x14ac:dyDescent="0.25">
      <c r="A809" s="59"/>
      <c r="B809" s="59"/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</row>
    <row r="810" spans="1:25" ht="15.75" x14ac:dyDescent="0.25">
      <c r="A810" s="59"/>
      <c r="B810" s="59"/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</row>
    <row r="811" spans="1:25" ht="15.75" x14ac:dyDescent="0.25">
      <c r="A811" s="59"/>
      <c r="B811" s="59"/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</row>
    <row r="812" spans="1:25" ht="15.75" x14ac:dyDescent="0.25">
      <c r="A812" s="59"/>
      <c r="B812" s="59"/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</row>
    <row r="813" spans="1:25" ht="15.75" x14ac:dyDescent="0.25">
      <c r="A813" s="59"/>
      <c r="B813" s="59"/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</row>
    <row r="814" spans="1:25" ht="15.75" x14ac:dyDescent="0.25">
      <c r="A814" s="59"/>
      <c r="B814" s="59"/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</row>
    <row r="815" spans="1:25" ht="15.75" x14ac:dyDescent="0.25">
      <c r="A815" s="59"/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</row>
    <row r="816" spans="1:25" ht="15.75" x14ac:dyDescent="0.25">
      <c r="A816" s="59"/>
      <c r="B816" s="59"/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</row>
    <row r="817" spans="1:25" ht="15.75" x14ac:dyDescent="0.25">
      <c r="A817" s="59"/>
      <c r="B817" s="59"/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</row>
    <row r="818" spans="1:25" ht="15.75" x14ac:dyDescent="0.25">
      <c r="A818" s="59"/>
      <c r="B818" s="59"/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</row>
    <row r="819" spans="1:25" ht="15.75" x14ac:dyDescent="0.25">
      <c r="A819" s="59"/>
      <c r="B819" s="59"/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</row>
    <row r="820" spans="1:25" ht="15.75" x14ac:dyDescent="0.25">
      <c r="A820" s="59"/>
      <c r="B820" s="59"/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</row>
    <row r="821" spans="1:25" ht="15.75" x14ac:dyDescent="0.25">
      <c r="A821" s="59"/>
      <c r="B821" s="59"/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</row>
    <row r="822" spans="1:25" ht="15.75" x14ac:dyDescent="0.25">
      <c r="A822" s="59"/>
      <c r="B822" s="59"/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</row>
    <row r="823" spans="1:25" ht="15.75" x14ac:dyDescent="0.25">
      <c r="A823" s="59"/>
      <c r="B823" s="59"/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</row>
    <row r="824" spans="1:25" ht="15.75" x14ac:dyDescent="0.25">
      <c r="A824" s="59"/>
      <c r="B824" s="59"/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</row>
    <row r="825" spans="1:25" ht="15.75" x14ac:dyDescent="0.25">
      <c r="A825" s="59"/>
      <c r="B825" s="59"/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</row>
    <row r="826" spans="1:25" ht="15.75" x14ac:dyDescent="0.25">
      <c r="A826" s="59"/>
      <c r="B826" s="59"/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</row>
    <row r="827" spans="1:25" ht="15.75" x14ac:dyDescent="0.25">
      <c r="A827" s="59"/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</row>
    <row r="828" spans="1:25" ht="15.75" x14ac:dyDescent="0.25">
      <c r="A828" s="59"/>
      <c r="B828" s="59"/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</row>
    <row r="829" spans="1:25" ht="15.75" x14ac:dyDescent="0.25">
      <c r="A829" s="59"/>
      <c r="B829" s="59"/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</row>
    <row r="830" spans="1:25" ht="15.75" x14ac:dyDescent="0.25">
      <c r="A830" s="59"/>
      <c r="B830" s="59"/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</row>
    <row r="831" spans="1:25" ht="15.75" x14ac:dyDescent="0.25">
      <c r="A831" s="59"/>
      <c r="B831" s="59"/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</row>
    <row r="832" spans="1:25" ht="15.75" x14ac:dyDescent="0.25">
      <c r="A832" s="59"/>
      <c r="B832" s="59"/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</row>
    <row r="833" spans="1:25" ht="15.75" x14ac:dyDescent="0.25">
      <c r="A833" s="59"/>
      <c r="B833" s="59"/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</row>
    <row r="834" spans="1:25" ht="15.75" x14ac:dyDescent="0.25">
      <c r="A834" s="59"/>
      <c r="B834" s="59"/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</row>
    <row r="835" spans="1:25" ht="15.75" x14ac:dyDescent="0.25">
      <c r="A835" s="59"/>
      <c r="B835" s="59"/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</row>
    <row r="836" spans="1:25" ht="15.75" x14ac:dyDescent="0.25">
      <c r="A836" s="59"/>
      <c r="B836" s="59"/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</row>
    <row r="837" spans="1:25" ht="15.75" x14ac:dyDescent="0.25">
      <c r="A837" s="59"/>
      <c r="B837" s="59"/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</row>
    <row r="838" spans="1:25" ht="15.75" x14ac:dyDescent="0.25">
      <c r="A838" s="59"/>
      <c r="B838" s="59"/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</row>
    <row r="839" spans="1:25" ht="15.75" x14ac:dyDescent="0.25">
      <c r="A839" s="59"/>
      <c r="B839" s="59"/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</row>
    <row r="840" spans="1:25" ht="15.75" x14ac:dyDescent="0.25">
      <c r="A840" s="59"/>
      <c r="B840" s="59"/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</row>
    <row r="841" spans="1:25" ht="15.75" x14ac:dyDescent="0.25">
      <c r="A841" s="59"/>
      <c r="B841" s="59"/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</row>
    <row r="842" spans="1:25" ht="15.75" x14ac:dyDescent="0.25">
      <c r="A842" s="59"/>
      <c r="B842" s="59"/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</row>
    <row r="843" spans="1:25" ht="15.75" x14ac:dyDescent="0.25">
      <c r="A843" s="59"/>
      <c r="B843" s="59"/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</row>
    <row r="844" spans="1:25" ht="15.75" x14ac:dyDescent="0.25">
      <c r="A844" s="59"/>
      <c r="B844" s="59"/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</row>
    <row r="845" spans="1:25" ht="15.75" x14ac:dyDescent="0.25">
      <c r="A845" s="59"/>
      <c r="B845" s="59"/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</row>
    <row r="846" spans="1:25" ht="15.75" x14ac:dyDescent="0.25">
      <c r="A846" s="59"/>
      <c r="B846" s="59"/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</row>
    <row r="847" spans="1:25" ht="15.75" x14ac:dyDescent="0.25">
      <c r="A847" s="59"/>
      <c r="B847" s="59"/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</row>
    <row r="848" spans="1:25" ht="15.75" x14ac:dyDescent="0.25">
      <c r="A848" s="59"/>
      <c r="B848" s="59"/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</row>
    <row r="849" spans="1:25" ht="15.75" x14ac:dyDescent="0.25">
      <c r="A849" s="59"/>
      <c r="B849" s="59"/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</row>
    <row r="850" spans="1:25" ht="15.75" x14ac:dyDescent="0.25">
      <c r="A850" s="59"/>
      <c r="B850" s="59"/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</row>
    <row r="851" spans="1:25" ht="15.75" x14ac:dyDescent="0.25">
      <c r="A851" s="59"/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</row>
    <row r="852" spans="1:25" ht="15.75" x14ac:dyDescent="0.25">
      <c r="A852" s="59"/>
      <c r="B852" s="59"/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</row>
    <row r="853" spans="1:25" ht="15.75" x14ac:dyDescent="0.25">
      <c r="A853" s="59"/>
      <c r="B853" s="59"/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</row>
    <row r="854" spans="1:25" ht="15.75" x14ac:dyDescent="0.25">
      <c r="A854" s="59"/>
      <c r="B854" s="59"/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</row>
    <row r="855" spans="1:25" ht="15.75" x14ac:dyDescent="0.25">
      <c r="A855" s="59"/>
      <c r="B855" s="59"/>
      <c r="C855" s="59"/>
      <c r="D855" s="59"/>
      <c r="E855" s="59"/>
      <c r="F855" s="59"/>
      <c r="G855" s="59"/>
      <c r="H855" s="59"/>
      <c r="I855" s="59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</row>
    <row r="856" spans="1:25" ht="15.75" x14ac:dyDescent="0.25">
      <c r="A856" s="59"/>
      <c r="B856" s="59"/>
      <c r="C856" s="59"/>
      <c r="D856" s="59"/>
      <c r="E856" s="59"/>
      <c r="F856" s="59"/>
      <c r="G856" s="59"/>
      <c r="H856" s="59"/>
      <c r="I856" s="59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</row>
    <row r="857" spans="1:25" ht="15.75" x14ac:dyDescent="0.25">
      <c r="A857" s="59"/>
      <c r="B857" s="59"/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</row>
    <row r="858" spans="1:25" ht="15.75" x14ac:dyDescent="0.25">
      <c r="A858" s="59"/>
      <c r="B858" s="59"/>
      <c r="C858" s="59"/>
      <c r="D858" s="59"/>
      <c r="E858" s="59"/>
      <c r="F858" s="59"/>
      <c r="G858" s="59"/>
      <c r="H858" s="59"/>
      <c r="I858" s="59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</row>
    <row r="859" spans="1:25" ht="15.75" x14ac:dyDescent="0.25">
      <c r="A859" s="59"/>
      <c r="B859" s="59"/>
      <c r="C859" s="59"/>
      <c r="D859" s="59"/>
      <c r="E859" s="59"/>
      <c r="F859" s="59"/>
      <c r="G859" s="59"/>
      <c r="H859" s="59"/>
      <c r="I859" s="59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</row>
    <row r="860" spans="1:25" ht="15.75" x14ac:dyDescent="0.25">
      <c r="A860" s="59"/>
      <c r="B860" s="59"/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</row>
    <row r="861" spans="1:25" ht="15.75" x14ac:dyDescent="0.25">
      <c r="A861" s="59"/>
      <c r="B861" s="59"/>
      <c r="C861" s="59"/>
      <c r="D861" s="59"/>
      <c r="E861" s="59"/>
      <c r="F861" s="59"/>
      <c r="G861" s="59"/>
      <c r="H861" s="59"/>
      <c r="I861" s="59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</row>
    <row r="862" spans="1:25" ht="15.75" x14ac:dyDescent="0.25">
      <c r="A862" s="59"/>
      <c r="B862" s="59"/>
      <c r="C862" s="59"/>
      <c r="D862" s="59"/>
      <c r="E862" s="59"/>
      <c r="F862" s="59"/>
      <c r="G862" s="59"/>
      <c r="H862" s="59"/>
      <c r="I862" s="59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</row>
    <row r="863" spans="1:25" ht="15.75" x14ac:dyDescent="0.25">
      <c r="A863" s="59"/>
      <c r="B863" s="59"/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</row>
    <row r="864" spans="1:25" ht="15.75" x14ac:dyDescent="0.25">
      <c r="A864" s="59"/>
      <c r="B864" s="59"/>
      <c r="C864" s="59"/>
      <c r="D864" s="59"/>
      <c r="E864" s="59"/>
      <c r="F864" s="59"/>
      <c r="G864" s="59"/>
      <c r="H864" s="59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</row>
    <row r="865" spans="1:25" ht="15.75" x14ac:dyDescent="0.25">
      <c r="A865" s="59"/>
      <c r="B865" s="59"/>
      <c r="C865" s="59"/>
      <c r="D865" s="59"/>
      <c r="E865" s="59"/>
      <c r="F865" s="59"/>
      <c r="G865" s="59"/>
      <c r="H865" s="59"/>
      <c r="I865" s="59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</row>
    <row r="866" spans="1:25" ht="15.75" x14ac:dyDescent="0.25">
      <c r="A866" s="59"/>
      <c r="B866" s="59"/>
      <c r="C866" s="59"/>
      <c r="D866" s="59"/>
      <c r="E866" s="59"/>
      <c r="F866" s="59"/>
      <c r="G866" s="59"/>
      <c r="H866" s="59"/>
      <c r="I866" s="59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</row>
    <row r="867" spans="1:25" ht="15.75" x14ac:dyDescent="0.25">
      <c r="A867" s="59"/>
      <c r="B867" s="59"/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</row>
    <row r="868" spans="1:25" ht="15.75" x14ac:dyDescent="0.25">
      <c r="A868" s="59"/>
      <c r="B868" s="59"/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</row>
    <row r="869" spans="1:25" ht="15.75" x14ac:dyDescent="0.25">
      <c r="A869" s="59"/>
      <c r="B869" s="59"/>
      <c r="C869" s="59"/>
      <c r="D869" s="59"/>
      <c r="E869" s="59"/>
      <c r="F869" s="59"/>
      <c r="G869" s="59"/>
      <c r="H869" s="59"/>
      <c r="I869" s="59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</row>
    <row r="870" spans="1:25" ht="15.75" x14ac:dyDescent="0.25">
      <c r="A870" s="59"/>
      <c r="B870" s="59"/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</row>
    <row r="871" spans="1:25" ht="15.75" x14ac:dyDescent="0.25">
      <c r="A871" s="59"/>
      <c r="B871" s="59"/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</row>
    <row r="872" spans="1:25" ht="15.75" x14ac:dyDescent="0.25">
      <c r="A872" s="59"/>
      <c r="B872" s="59"/>
      <c r="C872" s="59"/>
      <c r="D872" s="59"/>
      <c r="E872" s="59"/>
      <c r="F872" s="59"/>
      <c r="G872" s="59"/>
      <c r="H872" s="59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</row>
    <row r="873" spans="1:25" ht="15.75" x14ac:dyDescent="0.25">
      <c r="A873" s="59"/>
      <c r="B873" s="59"/>
      <c r="C873" s="59"/>
      <c r="D873" s="59"/>
      <c r="E873" s="59"/>
      <c r="F873" s="59"/>
      <c r="G873" s="59"/>
      <c r="H873" s="59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</row>
    <row r="874" spans="1:25" ht="15.75" x14ac:dyDescent="0.25">
      <c r="A874" s="59"/>
      <c r="B874" s="59"/>
      <c r="C874" s="59"/>
      <c r="D874" s="59"/>
      <c r="E874" s="59"/>
      <c r="F874" s="59"/>
      <c r="G874" s="59"/>
      <c r="H874" s="59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</row>
    <row r="875" spans="1:25" ht="15.75" x14ac:dyDescent="0.25">
      <c r="A875" s="59"/>
      <c r="B875" s="59"/>
      <c r="C875" s="59"/>
      <c r="D875" s="59"/>
      <c r="E875" s="59"/>
      <c r="F875" s="59"/>
      <c r="G875" s="59"/>
      <c r="H875" s="59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</row>
    <row r="876" spans="1:25" ht="15.75" x14ac:dyDescent="0.25">
      <c r="A876" s="59"/>
      <c r="B876" s="59"/>
      <c r="C876" s="59"/>
      <c r="D876" s="59"/>
      <c r="E876" s="59"/>
      <c r="F876" s="59"/>
      <c r="G876" s="59"/>
      <c r="H876" s="59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</row>
    <row r="877" spans="1:25" ht="15.75" x14ac:dyDescent="0.25">
      <c r="A877" s="59"/>
      <c r="B877" s="59"/>
      <c r="C877" s="59"/>
      <c r="D877" s="59"/>
      <c r="E877" s="59"/>
      <c r="F877" s="59"/>
      <c r="G877" s="59"/>
      <c r="H877" s="59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</row>
    <row r="878" spans="1:25" ht="15.75" x14ac:dyDescent="0.25">
      <c r="A878" s="59"/>
      <c r="B878" s="59"/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</row>
    <row r="879" spans="1:25" ht="15.75" x14ac:dyDescent="0.25">
      <c r="A879" s="59"/>
      <c r="B879" s="59"/>
      <c r="C879" s="59"/>
      <c r="D879" s="59"/>
      <c r="E879" s="59"/>
      <c r="F879" s="59"/>
      <c r="G879" s="59"/>
      <c r="H879" s="59"/>
      <c r="I879" s="59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</row>
    <row r="880" spans="1:25" ht="15.75" x14ac:dyDescent="0.25">
      <c r="A880" s="59"/>
      <c r="B880" s="59"/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</row>
    <row r="881" spans="1:25" ht="15.75" x14ac:dyDescent="0.25">
      <c r="A881" s="59"/>
      <c r="B881" s="59"/>
      <c r="C881" s="59"/>
      <c r="D881" s="59"/>
      <c r="E881" s="59"/>
      <c r="F881" s="59"/>
      <c r="G881" s="59"/>
      <c r="H881" s="59"/>
      <c r="I881" s="59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</row>
    <row r="882" spans="1:25" ht="15.75" x14ac:dyDescent="0.25">
      <c r="A882" s="59"/>
      <c r="B882" s="59"/>
      <c r="C882" s="59"/>
      <c r="D882" s="59"/>
      <c r="E882" s="59"/>
      <c r="F882" s="59"/>
      <c r="G882" s="59"/>
      <c r="H882" s="59"/>
      <c r="I882" s="59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</row>
    <row r="883" spans="1:25" ht="15.75" x14ac:dyDescent="0.25">
      <c r="A883" s="59"/>
      <c r="B883" s="59"/>
      <c r="C883" s="59"/>
      <c r="D883" s="59"/>
      <c r="E883" s="59"/>
      <c r="F883" s="59"/>
      <c r="G883" s="59"/>
      <c r="H883" s="59"/>
      <c r="I883" s="59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</row>
    <row r="884" spans="1:25" ht="15.75" x14ac:dyDescent="0.25">
      <c r="A884" s="59"/>
      <c r="B884" s="59"/>
      <c r="C884" s="59"/>
      <c r="D884" s="59"/>
      <c r="E884" s="59"/>
      <c r="F884" s="59"/>
      <c r="G884" s="59"/>
      <c r="H884" s="59"/>
      <c r="I884" s="59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</row>
    <row r="885" spans="1:25" ht="15.75" x14ac:dyDescent="0.25">
      <c r="A885" s="59"/>
      <c r="B885" s="59"/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</row>
    <row r="886" spans="1:25" ht="15.75" x14ac:dyDescent="0.25">
      <c r="A886" s="59"/>
      <c r="B886" s="59"/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</row>
    <row r="887" spans="1:25" ht="15.75" x14ac:dyDescent="0.25">
      <c r="A887" s="59"/>
      <c r="B887" s="59"/>
      <c r="C887" s="59"/>
      <c r="D887" s="59"/>
      <c r="E887" s="59"/>
      <c r="F887" s="59"/>
      <c r="G887" s="59"/>
      <c r="H887" s="59"/>
      <c r="I887" s="59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</row>
    <row r="888" spans="1:25" ht="15.75" x14ac:dyDescent="0.25">
      <c r="A888" s="59"/>
      <c r="B888" s="59"/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</row>
    <row r="889" spans="1:25" ht="15.75" x14ac:dyDescent="0.25">
      <c r="A889" s="59"/>
      <c r="B889" s="59"/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</row>
    <row r="890" spans="1:25" ht="15.75" x14ac:dyDescent="0.25">
      <c r="A890" s="59"/>
      <c r="B890" s="59"/>
      <c r="C890" s="59"/>
      <c r="D890" s="59"/>
      <c r="E890" s="59"/>
      <c r="F890" s="59"/>
      <c r="G890" s="59"/>
      <c r="H890" s="59"/>
      <c r="I890" s="59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</row>
    <row r="891" spans="1:25" ht="15.75" x14ac:dyDescent="0.25">
      <c r="A891" s="59"/>
      <c r="B891" s="59"/>
      <c r="C891" s="59"/>
      <c r="D891" s="59"/>
      <c r="E891" s="59"/>
      <c r="F891" s="59"/>
      <c r="G891" s="59"/>
      <c r="H891" s="59"/>
      <c r="I891" s="59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</row>
    <row r="892" spans="1:25" ht="15.75" x14ac:dyDescent="0.25">
      <c r="A892" s="59"/>
      <c r="B892" s="59"/>
      <c r="C892" s="59"/>
      <c r="D892" s="59"/>
      <c r="E892" s="59"/>
      <c r="F892" s="59"/>
      <c r="G892" s="59"/>
      <c r="H892" s="59"/>
      <c r="I892" s="59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</row>
    <row r="893" spans="1:25" ht="15.75" x14ac:dyDescent="0.25">
      <c r="A893" s="59"/>
      <c r="B893" s="59"/>
      <c r="C893" s="59"/>
      <c r="D893" s="59"/>
      <c r="E893" s="59"/>
      <c r="F893" s="59"/>
      <c r="G893" s="59"/>
      <c r="H893" s="59"/>
      <c r="I893" s="59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</row>
    <row r="894" spans="1:25" ht="15.75" x14ac:dyDescent="0.25">
      <c r="A894" s="59"/>
      <c r="B894" s="59"/>
      <c r="C894" s="59"/>
      <c r="D894" s="59"/>
      <c r="E894" s="59"/>
      <c r="F894" s="59"/>
      <c r="G894" s="59"/>
      <c r="H894" s="59"/>
      <c r="I894" s="59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</row>
    <row r="895" spans="1:25" ht="15.75" x14ac:dyDescent="0.25">
      <c r="A895" s="59"/>
      <c r="B895" s="59"/>
      <c r="C895" s="59"/>
      <c r="D895" s="59"/>
      <c r="E895" s="59"/>
      <c r="F895" s="59"/>
      <c r="G895" s="59"/>
      <c r="H895" s="59"/>
      <c r="I895" s="59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</row>
    <row r="896" spans="1:25" ht="15.75" x14ac:dyDescent="0.25">
      <c r="A896" s="59"/>
      <c r="B896" s="59"/>
      <c r="C896" s="59"/>
      <c r="D896" s="59"/>
      <c r="E896" s="59"/>
      <c r="F896" s="59"/>
      <c r="G896" s="59"/>
      <c r="H896" s="59"/>
      <c r="I896" s="59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</row>
    <row r="897" spans="1:25" ht="15.75" x14ac:dyDescent="0.25">
      <c r="A897" s="59"/>
      <c r="B897" s="59"/>
      <c r="C897" s="59"/>
      <c r="D897" s="59"/>
      <c r="E897" s="59"/>
      <c r="F897" s="59"/>
      <c r="G897" s="59"/>
      <c r="H897" s="59"/>
      <c r="I897" s="59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</row>
    <row r="898" spans="1:25" ht="15.75" x14ac:dyDescent="0.25">
      <c r="A898" s="59"/>
      <c r="B898" s="59"/>
      <c r="C898" s="59"/>
      <c r="D898" s="59"/>
      <c r="E898" s="59"/>
      <c r="F898" s="59"/>
      <c r="G898" s="59"/>
      <c r="H898" s="59"/>
      <c r="I898" s="59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</row>
    <row r="899" spans="1:25" ht="15.75" x14ac:dyDescent="0.25">
      <c r="A899" s="59"/>
      <c r="B899" s="59"/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</row>
    <row r="900" spans="1:25" ht="15.75" x14ac:dyDescent="0.25">
      <c r="A900" s="59"/>
      <c r="B900" s="59"/>
      <c r="C900" s="59"/>
      <c r="D900" s="59"/>
      <c r="E900" s="59"/>
      <c r="F900" s="59"/>
      <c r="G900" s="59"/>
      <c r="H900" s="59"/>
      <c r="I900" s="59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</row>
    <row r="901" spans="1:25" ht="15.75" x14ac:dyDescent="0.25">
      <c r="A901" s="59"/>
      <c r="B901" s="59"/>
      <c r="C901" s="59"/>
      <c r="D901" s="59"/>
      <c r="E901" s="59"/>
      <c r="F901" s="59"/>
      <c r="G901" s="59"/>
      <c r="H901" s="59"/>
      <c r="I901" s="59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</row>
    <row r="902" spans="1:25" ht="15.75" x14ac:dyDescent="0.25">
      <c r="A902" s="59"/>
      <c r="B902" s="59"/>
      <c r="C902" s="59"/>
      <c r="D902" s="59"/>
      <c r="E902" s="59"/>
      <c r="F902" s="59"/>
      <c r="G902" s="59"/>
      <c r="H902" s="59"/>
      <c r="I902" s="59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</row>
    <row r="903" spans="1:25" ht="15.75" x14ac:dyDescent="0.25">
      <c r="A903" s="59"/>
      <c r="B903" s="59"/>
      <c r="C903" s="59"/>
      <c r="D903" s="59"/>
      <c r="E903" s="59"/>
      <c r="F903" s="59"/>
      <c r="G903" s="59"/>
      <c r="H903" s="59"/>
      <c r="I903" s="59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</row>
    <row r="904" spans="1:25" ht="15.75" x14ac:dyDescent="0.25">
      <c r="A904" s="59"/>
      <c r="B904" s="59"/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</row>
    <row r="905" spans="1:25" ht="15.75" x14ac:dyDescent="0.25">
      <c r="A905" s="59"/>
      <c r="B905" s="59"/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</row>
    <row r="906" spans="1:25" ht="15.75" x14ac:dyDescent="0.25">
      <c r="A906" s="59"/>
      <c r="B906" s="59"/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</row>
    <row r="907" spans="1:25" ht="15.75" x14ac:dyDescent="0.25">
      <c r="A907" s="59"/>
      <c r="B907" s="59"/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</row>
    <row r="908" spans="1:25" ht="15.75" x14ac:dyDescent="0.25">
      <c r="A908" s="59"/>
      <c r="B908" s="59"/>
      <c r="C908" s="59"/>
      <c r="D908" s="59"/>
      <c r="E908" s="59"/>
      <c r="F908" s="59"/>
      <c r="G908" s="59"/>
      <c r="H908" s="59"/>
      <c r="I908" s="59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</row>
    <row r="909" spans="1:25" ht="15.75" x14ac:dyDescent="0.25">
      <c r="A909" s="59"/>
      <c r="B909" s="59"/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</row>
    <row r="910" spans="1:25" ht="15.75" x14ac:dyDescent="0.25">
      <c r="A910" s="59"/>
      <c r="B910" s="59"/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</row>
    <row r="911" spans="1:25" ht="15.75" x14ac:dyDescent="0.25">
      <c r="A911" s="59"/>
      <c r="B911" s="59"/>
      <c r="C911" s="59"/>
      <c r="D911" s="59"/>
      <c r="E911" s="59"/>
      <c r="F911" s="59"/>
      <c r="G911" s="59"/>
      <c r="H911" s="59"/>
      <c r="I911" s="59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</row>
    <row r="912" spans="1:25" ht="15.75" x14ac:dyDescent="0.25">
      <c r="A912" s="59"/>
      <c r="B912" s="59"/>
      <c r="C912" s="59"/>
      <c r="D912" s="59"/>
      <c r="E912" s="59"/>
      <c r="F912" s="59"/>
      <c r="G912" s="59"/>
      <c r="H912" s="59"/>
      <c r="I912" s="59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</row>
    <row r="913" spans="1:25" ht="15.75" x14ac:dyDescent="0.25">
      <c r="A913" s="59"/>
      <c r="B913" s="59"/>
      <c r="C913" s="59"/>
      <c r="D913" s="59"/>
      <c r="E913" s="59"/>
      <c r="F913" s="59"/>
      <c r="G913" s="59"/>
      <c r="H913" s="59"/>
      <c r="I913" s="59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</row>
    <row r="914" spans="1:25" ht="15.75" x14ac:dyDescent="0.25">
      <c r="A914" s="59"/>
      <c r="B914" s="59"/>
      <c r="C914" s="59"/>
      <c r="D914" s="59"/>
      <c r="E914" s="59"/>
      <c r="F914" s="59"/>
      <c r="G914" s="59"/>
      <c r="H914" s="59"/>
      <c r="I914" s="59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</row>
    <row r="915" spans="1:25" ht="15.75" x14ac:dyDescent="0.25">
      <c r="A915" s="59"/>
      <c r="B915" s="59"/>
      <c r="C915" s="59"/>
      <c r="D915" s="59"/>
      <c r="E915" s="59"/>
      <c r="F915" s="59"/>
      <c r="G915" s="59"/>
      <c r="H915" s="59"/>
      <c r="I915" s="59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</row>
    <row r="916" spans="1:25" ht="15.75" x14ac:dyDescent="0.25">
      <c r="A916" s="59"/>
      <c r="B916" s="59"/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</row>
    <row r="917" spans="1:25" ht="15.75" x14ac:dyDescent="0.25">
      <c r="A917" s="59"/>
      <c r="B917" s="59"/>
      <c r="C917" s="59"/>
      <c r="D917" s="59"/>
      <c r="E917" s="59"/>
      <c r="F917" s="59"/>
      <c r="G917" s="59"/>
      <c r="H917" s="59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</row>
    <row r="918" spans="1:25" ht="15.75" x14ac:dyDescent="0.25">
      <c r="A918" s="59"/>
      <c r="B918" s="59"/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</row>
    <row r="919" spans="1:25" ht="15.75" x14ac:dyDescent="0.25">
      <c r="A919" s="59"/>
      <c r="B919" s="59"/>
      <c r="C919" s="59"/>
      <c r="D919" s="59"/>
      <c r="E919" s="59"/>
      <c r="F919" s="59"/>
      <c r="G919" s="59"/>
      <c r="H919" s="59"/>
      <c r="I919" s="59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</row>
    <row r="920" spans="1:25" ht="15.75" x14ac:dyDescent="0.25">
      <c r="A920" s="59"/>
      <c r="B920" s="59"/>
      <c r="C920" s="59"/>
      <c r="D920" s="59"/>
      <c r="E920" s="59"/>
      <c r="F920" s="59"/>
      <c r="G920" s="59"/>
      <c r="H920" s="59"/>
      <c r="I920" s="59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</row>
    <row r="921" spans="1:25" ht="15.75" x14ac:dyDescent="0.25">
      <c r="A921" s="59"/>
      <c r="B921" s="59"/>
      <c r="C921" s="59"/>
      <c r="D921" s="59"/>
      <c r="E921" s="59"/>
      <c r="F921" s="59"/>
      <c r="G921" s="59"/>
      <c r="H921" s="59"/>
      <c r="I921" s="59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</row>
    <row r="922" spans="1:25" ht="15.75" x14ac:dyDescent="0.25">
      <c r="A922" s="59"/>
      <c r="B922" s="59"/>
      <c r="C922" s="59"/>
      <c r="D922" s="59"/>
      <c r="E922" s="59"/>
      <c r="F922" s="59"/>
      <c r="G922" s="59"/>
      <c r="H922" s="59"/>
      <c r="I922" s="59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</row>
    <row r="923" spans="1:25" ht="15.75" x14ac:dyDescent="0.25">
      <c r="A923" s="59"/>
      <c r="B923" s="59"/>
      <c r="C923" s="59"/>
      <c r="D923" s="59"/>
      <c r="E923" s="59"/>
      <c r="F923" s="59"/>
      <c r="G923" s="59"/>
      <c r="H923" s="59"/>
      <c r="I923" s="59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</row>
    <row r="924" spans="1:25" ht="15.75" x14ac:dyDescent="0.25">
      <c r="A924" s="59"/>
      <c r="B924" s="59"/>
      <c r="C924" s="59"/>
      <c r="D924" s="59"/>
      <c r="E924" s="59"/>
      <c r="F924" s="59"/>
      <c r="G924" s="59"/>
      <c r="H924" s="59"/>
      <c r="I924" s="59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</row>
    <row r="925" spans="1:25" ht="15.75" x14ac:dyDescent="0.25">
      <c r="A925" s="59"/>
      <c r="B925" s="59"/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</row>
    <row r="926" spans="1:25" ht="15.75" x14ac:dyDescent="0.25">
      <c r="A926" s="59"/>
      <c r="B926" s="59"/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</row>
    <row r="927" spans="1:25" ht="15.75" x14ac:dyDescent="0.25">
      <c r="A927" s="59"/>
      <c r="B927" s="59"/>
      <c r="C927" s="59"/>
      <c r="D927" s="59"/>
      <c r="E927" s="59"/>
      <c r="F927" s="59"/>
      <c r="G927" s="59"/>
      <c r="H927" s="59"/>
      <c r="I927" s="59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</row>
    <row r="928" spans="1:25" ht="15.75" x14ac:dyDescent="0.25">
      <c r="A928" s="59"/>
      <c r="B928" s="59"/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</row>
    <row r="929" spans="1:25" ht="15.75" x14ac:dyDescent="0.25">
      <c r="A929" s="59"/>
      <c r="B929" s="59"/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</row>
    <row r="930" spans="1:25" ht="15.75" x14ac:dyDescent="0.25">
      <c r="A930" s="59"/>
      <c r="B930" s="59"/>
      <c r="C930" s="59"/>
      <c r="D930" s="59"/>
      <c r="E930" s="59"/>
      <c r="F930" s="59"/>
      <c r="G930" s="59"/>
      <c r="H930" s="59"/>
      <c r="I930" s="59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</row>
    <row r="931" spans="1:25" ht="15.75" x14ac:dyDescent="0.25">
      <c r="A931" s="59"/>
      <c r="B931" s="59"/>
      <c r="C931" s="59"/>
      <c r="D931" s="59"/>
      <c r="E931" s="59"/>
      <c r="F931" s="59"/>
      <c r="G931" s="59"/>
      <c r="H931" s="59"/>
      <c r="I931" s="59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</row>
    <row r="932" spans="1:25" ht="15.75" x14ac:dyDescent="0.25">
      <c r="A932" s="59"/>
      <c r="B932" s="59"/>
      <c r="C932" s="59"/>
      <c r="D932" s="59"/>
      <c r="E932" s="59"/>
      <c r="F932" s="59"/>
      <c r="G932" s="59"/>
      <c r="H932" s="59"/>
      <c r="I932" s="59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</row>
    <row r="933" spans="1:25" ht="15.75" x14ac:dyDescent="0.25">
      <c r="A933" s="59"/>
      <c r="B933" s="59"/>
      <c r="C933" s="59"/>
      <c r="D933" s="59"/>
      <c r="E933" s="59"/>
      <c r="F933" s="59"/>
      <c r="G933" s="59"/>
      <c r="H933" s="59"/>
      <c r="I933" s="59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</row>
    <row r="934" spans="1:25" ht="15.75" x14ac:dyDescent="0.25">
      <c r="A934" s="59"/>
      <c r="B934" s="59"/>
      <c r="C934" s="59"/>
      <c r="D934" s="59"/>
      <c r="E934" s="59"/>
      <c r="F934" s="59"/>
      <c r="G934" s="59"/>
      <c r="H934" s="59"/>
      <c r="I934" s="59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</row>
    <row r="935" spans="1:25" ht="15.75" x14ac:dyDescent="0.25">
      <c r="A935" s="59"/>
      <c r="B935" s="59"/>
      <c r="C935" s="59"/>
      <c r="D935" s="59"/>
      <c r="E935" s="59"/>
      <c r="F935" s="59"/>
      <c r="G935" s="59"/>
      <c r="H935" s="59"/>
      <c r="I935" s="59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</row>
    <row r="936" spans="1:25" ht="15.75" x14ac:dyDescent="0.25">
      <c r="A936" s="59"/>
      <c r="B936" s="59"/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</row>
    <row r="937" spans="1:25" ht="15.75" x14ac:dyDescent="0.25">
      <c r="A937" s="59"/>
      <c r="B937" s="59"/>
      <c r="C937" s="59"/>
      <c r="D937" s="59"/>
      <c r="E937" s="59"/>
      <c r="F937" s="59"/>
      <c r="G937" s="59"/>
      <c r="H937" s="59"/>
      <c r="I937" s="59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</row>
    <row r="938" spans="1:25" ht="15.75" x14ac:dyDescent="0.25">
      <c r="A938" s="59"/>
      <c r="B938" s="59"/>
      <c r="C938" s="59"/>
      <c r="D938" s="59"/>
      <c r="E938" s="59"/>
      <c r="F938" s="59"/>
      <c r="G938" s="59"/>
      <c r="H938" s="59"/>
      <c r="I938" s="59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</row>
    <row r="939" spans="1:25" ht="15.75" x14ac:dyDescent="0.25">
      <c r="A939" s="59"/>
      <c r="B939" s="59"/>
      <c r="C939" s="59"/>
      <c r="D939" s="59"/>
      <c r="E939" s="59"/>
      <c r="F939" s="59"/>
      <c r="G939" s="59"/>
      <c r="H939" s="59"/>
      <c r="I939" s="59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</row>
    <row r="940" spans="1:25" ht="15.75" x14ac:dyDescent="0.25">
      <c r="A940" s="59"/>
      <c r="B940" s="59"/>
      <c r="C940" s="59"/>
      <c r="D940" s="59"/>
      <c r="E940" s="59"/>
      <c r="F940" s="59"/>
      <c r="G940" s="59"/>
      <c r="H940" s="59"/>
      <c r="I940" s="59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</row>
    <row r="941" spans="1:25" ht="15.75" x14ac:dyDescent="0.25">
      <c r="A941" s="59"/>
      <c r="B941" s="59"/>
      <c r="C941" s="59"/>
      <c r="D941" s="59"/>
      <c r="E941" s="59"/>
      <c r="F941" s="59"/>
      <c r="G941" s="59"/>
      <c r="H941" s="59"/>
      <c r="I941" s="59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</row>
    <row r="942" spans="1:25" ht="15.75" x14ac:dyDescent="0.25">
      <c r="A942" s="59"/>
      <c r="B942" s="59"/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</row>
    <row r="943" spans="1:25" ht="15.75" x14ac:dyDescent="0.25">
      <c r="A943" s="59"/>
      <c r="B943" s="59"/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</row>
    <row r="944" spans="1:25" ht="15.75" x14ac:dyDescent="0.25">
      <c r="A944" s="59"/>
      <c r="B944" s="59"/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</row>
    <row r="945" spans="1:25" ht="15.75" x14ac:dyDescent="0.25">
      <c r="A945" s="59"/>
      <c r="B945" s="59"/>
      <c r="C945" s="59"/>
      <c r="D945" s="59"/>
      <c r="E945" s="59"/>
      <c r="F945" s="59"/>
      <c r="G945" s="59"/>
      <c r="H945" s="59"/>
      <c r="I945" s="59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</row>
    <row r="946" spans="1:25" ht="15.75" x14ac:dyDescent="0.25">
      <c r="A946" s="59"/>
      <c r="B946" s="59"/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</row>
    <row r="947" spans="1:25" ht="15.75" x14ac:dyDescent="0.25">
      <c r="A947" s="59"/>
      <c r="B947" s="59"/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</row>
    <row r="948" spans="1:25" ht="15.75" x14ac:dyDescent="0.25">
      <c r="A948" s="59"/>
      <c r="B948" s="59"/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</row>
    <row r="949" spans="1:25" ht="15.75" x14ac:dyDescent="0.25">
      <c r="A949" s="59"/>
      <c r="B949" s="59"/>
      <c r="C949" s="59"/>
      <c r="D949" s="59"/>
      <c r="E949" s="59"/>
      <c r="F949" s="59"/>
      <c r="G949" s="59"/>
      <c r="H949" s="59"/>
      <c r="I949" s="59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</row>
    <row r="950" spans="1:25" ht="15.75" x14ac:dyDescent="0.25">
      <c r="A950" s="59"/>
      <c r="B950" s="59"/>
      <c r="C950" s="59"/>
      <c r="D950" s="59"/>
      <c r="E950" s="59"/>
      <c r="F950" s="59"/>
      <c r="G950" s="59"/>
      <c r="H950" s="59"/>
      <c r="I950" s="59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</row>
    <row r="951" spans="1:25" ht="15.75" x14ac:dyDescent="0.25">
      <c r="A951" s="59"/>
      <c r="B951" s="59"/>
      <c r="C951" s="59"/>
      <c r="D951" s="59"/>
      <c r="E951" s="59"/>
      <c r="F951" s="59"/>
      <c r="G951" s="59"/>
      <c r="H951" s="59"/>
      <c r="I951" s="59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</row>
    <row r="952" spans="1:25" ht="15.75" x14ac:dyDescent="0.25">
      <c r="A952" s="59"/>
      <c r="B952" s="59"/>
      <c r="C952" s="59"/>
      <c r="D952" s="59"/>
      <c r="E952" s="59"/>
      <c r="F952" s="59"/>
      <c r="G952" s="59"/>
      <c r="H952" s="59"/>
      <c r="I952" s="59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</row>
    <row r="953" spans="1:25" ht="15.75" x14ac:dyDescent="0.25">
      <c r="A953" s="59"/>
      <c r="B953" s="59"/>
      <c r="C953" s="59"/>
      <c r="D953" s="59"/>
      <c r="E953" s="59"/>
      <c r="F953" s="59"/>
      <c r="G953" s="59"/>
      <c r="H953" s="59"/>
      <c r="I953" s="59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</row>
    <row r="954" spans="1:25" ht="15.75" x14ac:dyDescent="0.25">
      <c r="A954" s="59"/>
      <c r="B954" s="59"/>
      <c r="C954" s="59"/>
      <c r="D954" s="59"/>
      <c r="E954" s="59"/>
      <c r="F954" s="59"/>
      <c r="G954" s="59"/>
      <c r="H954" s="59"/>
      <c r="I954" s="59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</row>
    <row r="955" spans="1:25" ht="15.75" x14ac:dyDescent="0.25">
      <c r="A955" s="59"/>
      <c r="B955" s="59"/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</row>
    <row r="956" spans="1:25" ht="15.75" x14ac:dyDescent="0.25">
      <c r="A956" s="59"/>
      <c r="B956" s="59"/>
      <c r="C956" s="59"/>
      <c r="D956" s="59"/>
      <c r="E956" s="59"/>
      <c r="F956" s="59"/>
      <c r="G956" s="59"/>
      <c r="H956" s="59"/>
      <c r="I956" s="59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</row>
    <row r="957" spans="1:25" ht="15.75" x14ac:dyDescent="0.25">
      <c r="A957" s="59"/>
      <c r="B957" s="59"/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</row>
    <row r="958" spans="1:25" ht="15.75" x14ac:dyDescent="0.25">
      <c r="A958" s="59"/>
      <c r="B958" s="59"/>
      <c r="C958" s="59"/>
      <c r="D958" s="59"/>
      <c r="E958" s="59"/>
      <c r="F958" s="59"/>
      <c r="G958" s="59"/>
      <c r="H958" s="59"/>
      <c r="I958" s="59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</row>
    <row r="959" spans="1:25" ht="15.75" x14ac:dyDescent="0.25">
      <c r="A959" s="59"/>
      <c r="B959" s="59"/>
      <c r="C959" s="59"/>
      <c r="D959" s="59"/>
      <c r="E959" s="59"/>
      <c r="F959" s="59"/>
      <c r="G959" s="59"/>
      <c r="H959" s="59"/>
      <c r="I959" s="59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</row>
    <row r="960" spans="1:25" ht="15.75" x14ac:dyDescent="0.25">
      <c r="A960" s="59"/>
      <c r="B960" s="59"/>
      <c r="C960" s="59"/>
      <c r="D960" s="59"/>
      <c r="E960" s="59"/>
      <c r="F960" s="59"/>
      <c r="G960" s="59"/>
      <c r="H960" s="59"/>
      <c r="I960" s="59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</row>
    <row r="961" spans="1:25" ht="15.75" x14ac:dyDescent="0.25">
      <c r="A961" s="59"/>
      <c r="B961" s="59"/>
      <c r="C961" s="59"/>
      <c r="D961" s="59"/>
      <c r="E961" s="59"/>
      <c r="F961" s="59"/>
      <c r="G961" s="59"/>
      <c r="H961" s="59"/>
      <c r="I961" s="59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</row>
    <row r="962" spans="1:25" ht="15.75" x14ac:dyDescent="0.25">
      <c r="A962" s="59"/>
      <c r="B962" s="59"/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</row>
    <row r="963" spans="1:25" ht="15.75" x14ac:dyDescent="0.25">
      <c r="A963" s="59"/>
      <c r="B963" s="59"/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</row>
    <row r="964" spans="1:25" ht="15.75" x14ac:dyDescent="0.25">
      <c r="A964" s="59"/>
      <c r="B964" s="59"/>
      <c r="C964" s="59"/>
      <c r="D964" s="59"/>
      <c r="E964" s="59"/>
      <c r="F964" s="59"/>
      <c r="G964" s="59"/>
      <c r="H964" s="59"/>
      <c r="I964" s="59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</row>
    <row r="965" spans="1:25" ht="15.75" x14ac:dyDescent="0.25">
      <c r="A965" s="59"/>
      <c r="B965" s="59"/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</row>
    <row r="966" spans="1:25" ht="15.75" x14ac:dyDescent="0.25">
      <c r="A966" s="59"/>
      <c r="B966" s="59"/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</row>
    <row r="967" spans="1:25" ht="15.75" x14ac:dyDescent="0.25">
      <c r="A967" s="59"/>
      <c r="B967" s="59"/>
      <c r="C967" s="59"/>
      <c r="D967" s="59"/>
      <c r="E967" s="59"/>
      <c r="F967" s="59"/>
      <c r="G967" s="59"/>
      <c r="H967" s="59"/>
      <c r="I967" s="59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</row>
    <row r="968" spans="1:25" ht="15.75" x14ac:dyDescent="0.25">
      <c r="A968" s="59"/>
      <c r="B968" s="59"/>
      <c r="C968" s="59"/>
      <c r="D968" s="59"/>
      <c r="E968" s="59"/>
      <c r="F968" s="59"/>
      <c r="G968" s="59"/>
      <c r="H968" s="59"/>
      <c r="I968" s="59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</row>
    <row r="969" spans="1:25" ht="15.75" x14ac:dyDescent="0.25">
      <c r="A969" s="59"/>
      <c r="B969" s="59"/>
      <c r="C969" s="59"/>
      <c r="D969" s="59"/>
      <c r="E969" s="59"/>
      <c r="F969" s="59"/>
      <c r="G969" s="59"/>
      <c r="H969" s="59"/>
      <c r="I969" s="59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</row>
    <row r="970" spans="1:25" ht="15.75" x14ac:dyDescent="0.25">
      <c r="A970" s="59"/>
      <c r="B970" s="59"/>
      <c r="C970" s="59"/>
      <c r="D970" s="59"/>
      <c r="E970" s="59"/>
      <c r="F970" s="59"/>
      <c r="G970" s="59"/>
      <c r="H970" s="59"/>
      <c r="I970" s="59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</row>
    <row r="971" spans="1:25" ht="15.75" x14ac:dyDescent="0.25">
      <c r="A971" s="59"/>
      <c r="B971" s="59"/>
      <c r="C971" s="59"/>
      <c r="D971" s="59"/>
      <c r="E971" s="59"/>
      <c r="F971" s="59"/>
      <c r="G971" s="59"/>
      <c r="H971" s="59"/>
      <c r="I971" s="59"/>
      <c r="J971" s="59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</row>
    <row r="972" spans="1:25" ht="15.75" x14ac:dyDescent="0.25">
      <c r="A972" s="59"/>
      <c r="B972" s="59"/>
      <c r="C972" s="59"/>
      <c r="D972" s="59"/>
      <c r="E972" s="59"/>
      <c r="F972" s="59"/>
      <c r="G972" s="59"/>
      <c r="H972" s="59"/>
      <c r="I972" s="59"/>
      <c r="J972" s="59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</row>
    <row r="973" spans="1:25" ht="15.75" x14ac:dyDescent="0.25">
      <c r="A973" s="59"/>
      <c r="B973" s="59"/>
      <c r="C973" s="59"/>
      <c r="D973" s="59"/>
      <c r="E973" s="59"/>
      <c r="F973" s="59"/>
      <c r="G973" s="59"/>
      <c r="H973" s="59"/>
      <c r="I973" s="59"/>
      <c r="J973" s="59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</row>
    <row r="974" spans="1:25" ht="15.75" x14ac:dyDescent="0.25">
      <c r="A974" s="59"/>
      <c r="B974" s="59"/>
      <c r="C974" s="59"/>
      <c r="D974" s="59"/>
      <c r="E974" s="59"/>
      <c r="F974" s="59"/>
      <c r="G974" s="59"/>
      <c r="H974" s="59"/>
      <c r="I974" s="59"/>
      <c r="J974" s="59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</row>
    <row r="975" spans="1:25" ht="15.75" x14ac:dyDescent="0.25">
      <c r="A975" s="59"/>
      <c r="B975" s="59"/>
      <c r="C975" s="59"/>
      <c r="D975" s="59"/>
      <c r="E975" s="59"/>
      <c r="F975" s="59"/>
      <c r="G975" s="59"/>
      <c r="H975" s="59"/>
      <c r="I975" s="59"/>
      <c r="J975" s="59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</row>
    <row r="976" spans="1:25" ht="15.75" x14ac:dyDescent="0.25">
      <c r="A976" s="59"/>
      <c r="B976" s="59"/>
      <c r="C976" s="59"/>
      <c r="D976" s="59"/>
      <c r="E976" s="59"/>
      <c r="F976" s="59"/>
      <c r="G976" s="59"/>
      <c r="H976" s="59"/>
      <c r="I976" s="59"/>
      <c r="J976" s="59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</row>
    <row r="977" spans="1:25" ht="15.75" x14ac:dyDescent="0.25">
      <c r="A977" s="59"/>
      <c r="B977" s="59"/>
      <c r="C977" s="59"/>
      <c r="D977" s="59"/>
      <c r="E977" s="59"/>
      <c r="F977" s="59"/>
      <c r="G977" s="59"/>
      <c r="H977" s="59"/>
      <c r="I977" s="59"/>
      <c r="J977" s="59"/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</row>
    <row r="978" spans="1:25" ht="15.75" x14ac:dyDescent="0.25">
      <c r="A978" s="59"/>
      <c r="B978" s="59"/>
      <c r="C978" s="59"/>
      <c r="D978" s="59"/>
      <c r="E978" s="59"/>
      <c r="F978" s="59"/>
      <c r="G978" s="59"/>
      <c r="H978" s="59"/>
      <c r="I978" s="59"/>
      <c r="J978" s="59"/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</row>
    <row r="979" spans="1:25" ht="15.75" x14ac:dyDescent="0.25">
      <c r="A979" s="59"/>
      <c r="B979" s="59"/>
      <c r="C979" s="59"/>
      <c r="D979" s="59"/>
      <c r="E979" s="59"/>
      <c r="F979" s="59"/>
      <c r="G979" s="59"/>
      <c r="H979" s="59"/>
      <c r="I979" s="59"/>
      <c r="J979" s="59"/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</row>
    <row r="980" spans="1:25" ht="15.75" x14ac:dyDescent="0.25">
      <c r="A980" s="59"/>
      <c r="B980" s="59"/>
      <c r="C980" s="59"/>
      <c r="D980" s="59"/>
      <c r="E980" s="59"/>
      <c r="F980" s="59"/>
      <c r="G980" s="59"/>
      <c r="H980" s="59"/>
      <c r="I980" s="59"/>
      <c r="J980" s="59"/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</row>
    <row r="981" spans="1:25" ht="15.75" x14ac:dyDescent="0.25">
      <c r="A981" s="59"/>
      <c r="B981" s="59"/>
      <c r="C981" s="59"/>
      <c r="D981" s="59"/>
      <c r="E981" s="59"/>
      <c r="F981" s="59"/>
      <c r="G981" s="59"/>
      <c r="H981" s="59"/>
      <c r="I981" s="59"/>
      <c r="J981" s="59"/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</row>
    <row r="982" spans="1:25" ht="15.75" x14ac:dyDescent="0.25">
      <c r="A982" s="59"/>
      <c r="B982" s="59"/>
      <c r="C982" s="59"/>
      <c r="D982" s="59"/>
      <c r="E982" s="59"/>
      <c r="F982" s="59"/>
      <c r="G982" s="59"/>
      <c r="H982" s="59"/>
      <c r="I982" s="59"/>
      <c r="J982" s="59"/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</row>
    <row r="983" spans="1:25" ht="15.75" x14ac:dyDescent="0.25">
      <c r="A983" s="59"/>
      <c r="B983" s="59"/>
      <c r="C983" s="59"/>
      <c r="D983" s="59"/>
      <c r="E983" s="59"/>
      <c r="F983" s="59"/>
      <c r="G983" s="59"/>
      <c r="H983" s="59"/>
      <c r="I983" s="59"/>
      <c r="J983" s="59"/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</row>
    <row r="984" spans="1:25" ht="15.75" x14ac:dyDescent="0.25">
      <c r="A984" s="59"/>
      <c r="B984" s="59"/>
      <c r="C984" s="59"/>
      <c r="D984" s="59"/>
      <c r="E984" s="59"/>
      <c r="F984" s="59"/>
      <c r="G984" s="59"/>
      <c r="H984" s="59"/>
      <c r="I984" s="59"/>
      <c r="J984" s="59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</row>
    <row r="985" spans="1:25" ht="15.75" x14ac:dyDescent="0.25">
      <c r="A985" s="59"/>
      <c r="B985" s="59"/>
      <c r="C985" s="59"/>
      <c r="D985" s="59"/>
      <c r="E985" s="59"/>
      <c r="F985" s="59"/>
      <c r="G985" s="59"/>
      <c r="H985" s="59"/>
      <c r="I985" s="59"/>
      <c r="J985" s="59"/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</row>
    <row r="986" spans="1:25" ht="15.75" x14ac:dyDescent="0.25">
      <c r="A986" s="59"/>
      <c r="B986" s="59"/>
      <c r="C986" s="59"/>
      <c r="D986" s="59"/>
      <c r="E986" s="59"/>
      <c r="F986" s="59"/>
      <c r="G986" s="59"/>
      <c r="H986" s="59"/>
      <c r="I986" s="59"/>
      <c r="J986" s="59"/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</row>
    <row r="987" spans="1:25" ht="15.75" x14ac:dyDescent="0.25">
      <c r="A987" s="59"/>
      <c r="B987" s="59"/>
      <c r="C987" s="59"/>
      <c r="D987" s="59"/>
      <c r="E987" s="59"/>
      <c r="F987" s="59"/>
      <c r="G987" s="59"/>
      <c r="H987" s="59"/>
      <c r="I987" s="59"/>
      <c r="J987" s="59"/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</row>
    <row r="988" spans="1:25" ht="15.75" x14ac:dyDescent="0.25">
      <c r="A988" s="59"/>
      <c r="B988" s="59"/>
      <c r="C988" s="59"/>
      <c r="D988" s="59"/>
      <c r="E988" s="59"/>
      <c r="F988" s="59"/>
      <c r="G988" s="59"/>
      <c r="H988" s="59"/>
      <c r="I988" s="59"/>
      <c r="J988" s="59"/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</row>
    <row r="989" spans="1:25" ht="15.75" x14ac:dyDescent="0.25">
      <c r="A989" s="59"/>
      <c r="B989" s="59"/>
      <c r="C989" s="59"/>
      <c r="D989" s="59"/>
      <c r="E989" s="59"/>
      <c r="F989" s="59"/>
      <c r="G989" s="59"/>
      <c r="H989" s="59"/>
      <c r="I989" s="59"/>
      <c r="J989" s="59"/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</row>
    <row r="990" spans="1:25" ht="15.75" x14ac:dyDescent="0.25">
      <c r="A990" s="59"/>
      <c r="B990" s="59"/>
      <c r="C990" s="59"/>
      <c r="D990" s="59"/>
      <c r="E990" s="59"/>
      <c r="F990" s="59"/>
      <c r="G990" s="59"/>
      <c r="H990" s="59"/>
      <c r="I990" s="59"/>
      <c r="J990" s="59"/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</row>
    <row r="991" spans="1:25" ht="15.75" x14ac:dyDescent="0.25">
      <c r="A991" s="59"/>
      <c r="B991" s="59"/>
      <c r="C991" s="59"/>
      <c r="D991" s="59"/>
      <c r="E991" s="59"/>
      <c r="F991" s="59"/>
      <c r="G991" s="59"/>
      <c r="H991" s="59"/>
      <c r="I991" s="59"/>
      <c r="J991" s="59"/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</row>
    <row r="992" spans="1:25" ht="15.75" x14ac:dyDescent="0.25">
      <c r="A992" s="59"/>
      <c r="B992" s="59"/>
      <c r="C992" s="59"/>
      <c r="D992" s="59"/>
      <c r="E992" s="59"/>
      <c r="F992" s="59"/>
      <c r="G992" s="59"/>
      <c r="H992" s="59"/>
      <c r="I992" s="59"/>
      <c r="J992" s="59"/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</row>
    <row r="993" spans="1:25" ht="15.75" x14ac:dyDescent="0.25">
      <c r="A993" s="59"/>
      <c r="B993" s="59"/>
      <c r="C993" s="59"/>
      <c r="D993" s="59"/>
      <c r="E993" s="59"/>
      <c r="F993" s="59"/>
      <c r="G993" s="59"/>
      <c r="H993" s="59"/>
      <c r="I993" s="59"/>
      <c r="J993" s="59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</row>
    <row r="994" spans="1:25" ht="15.75" x14ac:dyDescent="0.25">
      <c r="A994" s="59"/>
      <c r="B994" s="59"/>
      <c r="C994" s="59"/>
      <c r="D994" s="59"/>
      <c r="E994" s="59"/>
      <c r="F994" s="59"/>
      <c r="G994" s="59"/>
      <c r="H994" s="59"/>
      <c r="I994" s="59"/>
      <c r="J994" s="59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</row>
    <row r="995" spans="1:25" ht="15.75" x14ac:dyDescent="0.25">
      <c r="A995" s="59"/>
      <c r="B995" s="59"/>
      <c r="C995" s="59"/>
      <c r="D995" s="59"/>
      <c r="E995" s="59"/>
      <c r="F995" s="59"/>
      <c r="G995" s="59"/>
      <c r="H995" s="59"/>
      <c r="I995" s="59"/>
      <c r="J995" s="59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</row>
    <row r="996" spans="1:25" ht="15.75" x14ac:dyDescent="0.25">
      <c r="A996" s="59"/>
      <c r="B996" s="59"/>
      <c r="C996" s="59"/>
      <c r="D996" s="59"/>
      <c r="E996" s="59"/>
      <c r="F996" s="59"/>
      <c r="G996" s="59"/>
      <c r="H996" s="59"/>
      <c r="I996" s="59"/>
      <c r="J996" s="59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</row>
    <row r="997" spans="1:25" ht="15.75" x14ac:dyDescent="0.25">
      <c r="A997" s="59"/>
      <c r="B997" s="59"/>
      <c r="C997" s="59"/>
      <c r="D997" s="59"/>
      <c r="E997" s="59"/>
      <c r="F997" s="59"/>
      <c r="G997" s="59"/>
      <c r="H997" s="59"/>
      <c r="I997" s="59"/>
      <c r="J997" s="59"/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</row>
    <row r="998" spans="1:25" ht="15.75" x14ac:dyDescent="0.25">
      <c r="A998" s="59"/>
      <c r="B998" s="59"/>
      <c r="C998" s="59"/>
      <c r="D998" s="59"/>
      <c r="E998" s="59"/>
      <c r="F998" s="59"/>
      <c r="G998" s="59"/>
      <c r="H998" s="59"/>
      <c r="I998" s="59"/>
      <c r="J998" s="59"/>
      <c r="K998" s="59"/>
      <c r="L998" s="59"/>
      <c r="M998" s="59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</row>
    <row r="999" spans="1:25" ht="15.75" x14ac:dyDescent="0.25">
      <c r="A999" s="59"/>
      <c r="B999" s="59"/>
      <c r="C999" s="59"/>
      <c r="D999" s="59"/>
      <c r="E999" s="59"/>
      <c r="F999" s="59"/>
      <c r="G999" s="59"/>
      <c r="H999" s="59"/>
      <c r="I999" s="59"/>
      <c r="J999" s="59"/>
      <c r="K999" s="59"/>
      <c r="L999" s="59"/>
      <c r="M999" s="59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</row>
    <row r="1000" spans="1:25" ht="15.75" x14ac:dyDescent="0.25">
      <c r="A1000" s="59"/>
      <c r="B1000" s="59"/>
      <c r="C1000" s="59"/>
      <c r="D1000" s="59"/>
      <c r="E1000" s="59"/>
      <c r="F1000" s="59"/>
      <c r="G1000" s="59"/>
      <c r="H1000" s="59"/>
      <c r="I1000" s="59"/>
      <c r="J1000" s="59"/>
      <c r="K1000" s="59"/>
      <c r="L1000" s="59"/>
      <c r="M1000" s="59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</row>
    <row r="1001" spans="1:25" ht="15.75" x14ac:dyDescent="0.25">
      <c r="A1001" s="59"/>
      <c r="B1001" s="59"/>
      <c r="C1001" s="59"/>
      <c r="D1001" s="59"/>
      <c r="E1001" s="59"/>
      <c r="F1001" s="59"/>
      <c r="G1001" s="59"/>
      <c r="H1001" s="59"/>
      <c r="I1001" s="59"/>
      <c r="J1001" s="59"/>
      <c r="K1001" s="59"/>
      <c r="L1001" s="59"/>
      <c r="M1001" s="59"/>
      <c r="N1001" s="59"/>
      <c r="O1001" s="59"/>
      <c r="P1001" s="59"/>
      <c r="Q1001" s="59"/>
      <c r="R1001" s="59"/>
      <c r="S1001" s="59"/>
      <c r="T1001" s="59"/>
      <c r="U1001" s="59"/>
      <c r="V1001" s="59"/>
      <c r="W1001" s="59"/>
      <c r="X1001" s="59"/>
      <c r="Y1001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Single SEnS unit</vt:lpstr>
      <vt:lpstr>Transport Decarbonisation</vt:lpstr>
      <vt:lpstr>Grid Balancing</vt:lpstr>
      <vt:lpstr>Overall Decarbonisation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Bloor</dc:creator>
  <cp:lastModifiedBy>Strathclyde Standard Desktop</cp:lastModifiedBy>
  <dcterms:created xsi:type="dcterms:W3CDTF">2017-03-06T12:37:49Z</dcterms:created>
  <dcterms:modified xsi:type="dcterms:W3CDTF">2017-04-28T16:15:16Z</dcterms:modified>
</cp:coreProperties>
</file>