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6" i="1"/>
  <c r="G12" i="1"/>
  <c r="G8" i="1"/>
  <c r="G6" i="1"/>
  <c r="F16" i="1"/>
  <c r="F25" i="1" l="1"/>
  <c r="F19" i="1"/>
  <c r="F22" i="1"/>
  <c r="F24" i="1"/>
  <c r="F21" i="1"/>
  <c r="F15" i="1"/>
  <c r="F9" i="1"/>
  <c r="F10" i="1"/>
  <c r="F11" i="1"/>
  <c r="F12" i="1"/>
  <c r="F18" i="1"/>
  <c r="F6" i="1"/>
  <c r="S6" i="1"/>
  <c r="T6" i="1" s="1"/>
  <c r="F5" i="1" l="1"/>
  <c r="F4" i="1" l="1"/>
  <c r="F7" i="1"/>
  <c r="F8" i="1"/>
</calcChain>
</file>

<file path=xl/sharedStrings.xml><?xml version="1.0" encoding="utf-8"?>
<sst xmlns="http://schemas.openxmlformats.org/spreadsheetml/2006/main" count="66" uniqueCount="55">
  <si>
    <t>Biomass costs</t>
  </si>
  <si>
    <t>Unit</t>
  </si>
  <si>
    <t>£</t>
  </si>
  <si>
    <t>Ref</t>
  </si>
  <si>
    <t>Assumptions</t>
  </si>
  <si>
    <t>Total</t>
  </si>
  <si>
    <t>Supply of plants</t>
  </si>
  <si>
    <t>per 1000</t>
  </si>
  <si>
    <t>per ha</t>
  </si>
  <si>
    <t>per HOUSE</t>
  </si>
  <si>
    <t>one shed</t>
  </si>
  <si>
    <t>telehandler</t>
  </si>
  <si>
    <t>mini crane trailer</t>
  </si>
  <si>
    <t>one small shed per home</t>
  </si>
  <si>
    <t>Year 1</t>
  </si>
  <si>
    <t>already there</t>
  </si>
  <si>
    <t>one large shed near forest</t>
  </si>
  <si>
    <t>firewood processor</t>
  </si>
  <si>
    <t>optional - wood chopping manually would be cheaper!</t>
  </si>
  <si>
    <t>home dry sheds</t>
  </si>
  <si>
    <t>base drying shed</t>
  </si>
  <si>
    <t>how many units</t>
  </si>
  <si>
    <t>Cost total</t>
  </si>
  <si>
    <t>forestry agent</t>
  </si>
  <si>
    <t>1hr</t>
  </si>
  <si>
    <t>manual cutting</t>
  </si>
  <si>
    <t>2000 stems/ha</t>
  </si>
  <si>
    <t>x130</t>
  </si>
  <si>
    <t>stems</t>
  </si>
  <si>
    <t>/90</t>
  </si>
  <si>
    <t>per year</t>
  </si>
  <si>
    <t xml:space="preserve">one day yearly inc transport </t>
  </si>
  <si>
    <t>felling licence</t>
  </si>
  <si>
    <t>FREE</t>
  </si>
  <si>
    <t xml:space="preserve">includes wages + fuel and basic tools (saws, gloves etc), note that only working some days a year! So not yearly wage. </t>
  </si>
  <si>
    <t>source - https://www.google.co.uk/url?sa=t&amp;rct=j&amp;q=&amp;esrc=s&amp;source=web&amp;cd=5&amp;ved=0ahUKEwjGxK3ThJHMAhUHtxQKHYbSAEQQFgg1MAQ&amp;url=http%3A%2F%2Fwww.forestry.gov.uk%2Fpdf%2Feng-yh-seasoningwoodforfuel.pdf%2F%24FILE%2Feng-yh-seasoningwoodforfuel.pdf&amp;usg=AFQjCNG7zK7MsCs9V92Yz1aKDJuCUJd-rg&amp;sig2=9jYBeajJi0fgkw8wec-nNg&amp;cad=rja</t>
  </si>
  <si>
    <t>one machine</t>
  </si>
  <si>
    <t xml:space="preserve">Already have necessary equipment  - this includes truck for lifting, telehandler, saws, and crane for lifting </t>
  </si>
  <si>
    <t>source - https://www.nationalforest.org/forest/faq/trees.php</t>
  </si>
  <si>
    <t>Wood burning fireplace</t>
  </si>
  <si>
    <t>each</t>
  </si>
  <si>
    <t>Wood burning stove w/ CH</t>
  </si>
  <si>
    <t>all homes without boiler</t>
  </si>
  <si>
    <t>some homes with boiler</t>
  </si>
  <si>
    <t>some homes without boiler</t>
  </si>
  <si>
    <t>References</t>
  </si>
  <si>
    <t>4, 5</t>
  </si>
  <si>
    <t>source - http://www.stovesonline.co.uk/wood_burning_stoves/Stratford-Ecoboiler-Stoves.html#entity_5663</t>
  </si>
  <si>
    <t>source - http://www.flames.co.uk/wood-burning-stoves/gallery-tiger-cleanburn-wood-burning-stove.html?gclid=Cj0KEQjwosK4BRCYhsngx4_SybcBEiQAowaCJcOwAK_WhJAYslh2Gr_xsy9tMJQ62s37E-C-u5j4oVoaAgZ88P8HAQ</t>
  </si>
  <si>
    <t>source - https://www.google.co.uk/url?sa=t&amp;rct=j&amp;q=&amp;esrc=s&amp;source=web&amp;cd=1&amp;ved=0ahUKEwiwzN3DoJHMAhWERhQKHevyDLEQFggdMAA&amp;url=http%3A%2F%2Fwww.forestry.gov.uk%2Fpdf%2FFellingLicenceFAQJuly2005.pdf%2F%24FILE%2FFellingLicenceFAQJuly2005.pdf&amp;usg=AFQjCNHRsOOesoZo3olmmmiKIyVg1VqSNg&amp;sig2=4G0zxutqHs1FT6LcUdDvkw&amp;cad=rja</t>
  </si>
  <si>
    <t>all homes with boiler*</t>
  </si>
  <si>
    <t>*if most homes already have a fireplace, this addition would be useful for emergency hot water if power cuts out!</t>
  </si>
  <si>
    <t>yearly</t>
  </si>
  <si>
    <t>upfront</t>
  </si>
  <si>
    <t>total year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</si>
</sst>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F25" sqref="F25"/>
    </sheetView>
  </sheetViews>
  <sheetFormatPr defaultRowHeight="15" x14ac:dyDescent="0.25"/>
  <cols>
    <col min="1" max="1" width="25" bestFit="1" customWidth="1"/>
    <col min="2" max="2" width="12.42578125" bestFit="1" customWidth="1"/>
  </cols>
  <sheetData>
    <row r="1" spans="1:33" x14ac:dyDescent="0.25">
      <c r="A1" s="4" t="s">
        <v>0</v>
      </c>
      <c r="M1" s="4" t="s">
        <v>4</v>
      </c>
    </row>
    <row r="2" spans="1:33" x14ac:dyDescent="0.25">
      <c r="F2" t="s">
        <v>14</v>
      </c>
    </row>
    <row r="3" spans="1:33" x14ac:dyDescent="0.25">
      <c r="B3" t="s">
        <v>1</v>
      </c>
      <c r="C3" t="s">
        <v>2</v>
      </c>
      <c r="D3" t="s">
        <v>3</v>
      </c>
      <c r="E3" t="s">
        <v>21</v>
      </c>
      <c r="F3" t="s">
        <v>5</v>
      </c>
    </row>
    <row r="4" spans="1:33" x14ac:dyDescent="0.25">
      <c r="A4" t="s">
        <v>25</v>
      </c>
      <c r="B4" t="s">
        <v>8</v>
      </c>
      <c r="C4">
        <v>18000</v>
      </c>
      <c r="D4">
        <v>1</v>
      </c>
      <c r="E4">
        <v>1.44</v>
      </c>
      <c r="F4">
        <f>E4*C4</f>
        <v>25920</v>
      </c>
      <c r="M4" t="s">
        <v>34</v>
      </c>
    </row>
    <row r="5" spans="1:33" x14ac:dyDescent="0.25">
      <c r="A5" t="s">
        <v>23</v>
      </c>
      <c r="B5" t="s">
        <v>24</v>
      </c>
      <c r="C5">
        <v>50</v>
      </c>
      <c r="D5">
        <v>1</v>
      </c>
      <c r="E5">
        <v>24</v>
      </c>
      <c r="F5">
        <f>E5*C5</f>
        <v>1200</v>
      </c>
      <c r="M5" t="s">
        <v>31</v>
      </c>
    </row>
    <row r="6" spans="1:33" x14ac:dyDescent="0.25">
      <c r="A6" t="s">
        <v>6</v>
      </c>
      <c r="B6" t="s">
        <v>7</v>
      </c>
      <c r="C6">
        <v>200</v>
      </c>
      <c r="D6">
        <v>1</v>
      </c>
      <c r="E6">
        <v>2.89</v>
      </c>
      <c r="F6">
        <f>C6*E6</f>
        <v>578</v>
      </c>
      <c r="G6">
        <f>SUM(F4:F6)</f>
        <v>27698</v>
      </c>
      <c r="H6">
        <f>CEILING(G6,100)</f>
        <v>27700</v>
      </c>
      <c r="I6" t="s">
        <v>52</v>
      </c>
      <c r="M6" t="s">
        <v>26</v>
      </c>
      <c r="O6" t="s">
        <v>27</v>
      </c>
      <c r="P6">
        <v>260000</v>
      </c>
      <c r="Q6" t="s">
        <v>28</v>
      </c>
      <c r="R6" t="s">
        <v>29</v>
      </c>
      <c r="S6">
        <f>P6/90</f>
        <v>2888.8888888888887</v>
      </c>
      <c r="T6">
        <f>CEILING(S6,10)</f>
        <v>2890</v>
      </c>
      <c r="U6" t="s">
        <v>30</v>
      </c>
    </row>
    <row r="7" spans="1:33" x14ac:dyDescent="0.25">
      <c r="A7" t="s">
        <v>19</v>
      </c>
      <c r="B7" t="s">
        <v>9</v>
      </c>
      <c r="C7">
        <v>120</v>
      </c>
      <c r="D7">
        <v>3</v>
      </c>
      <c r="E7">
        <v>52</v>
      </c>
      <c r="F7">
        <f t="shared" ref="F7:F15" si="0">E7*C7</f>
        <v>6240</v>
      </c>
      <c r="H7">
        <f t="shared" ref="H7:H12" si="1">CEILING(G7,100)</f>
        <v>0</v>
      </c>
      <c r="M7" t="s">
        <v>13</v>
      </c>
    </row>
    <row r="8" spans="1:33" x14ac:dyDescent="0.25">
      <c r="A8" t="s">
        <v>20</v>
      </c>
      <c r="B8" t="s">
        <v>10</v>
      </c>
      <c r="C8">
        <v>10000</v>
      </c>
      <c r="D8" s="5" t="s">
        <v>46</v>
      </c>
      <c r="E8">
        <v>1</v>
      </c>
      <c r="F8">
        <f t="shared" si="0"/>
        <v>10000</v>
      </c>
      <c r="G8">
        <f>SUM(F7:F8)</f>
        <v>16240</v>
      </c>
      <c r="H8">
        <f t="shared" si="1"/>
        <v>16300</v>
      </c>
      <c r="I8" t="s">
        <v>53</v>
      </c>
      <c r="M8" t="s">
        <v>16</v>
      </c>
    </row>
    <row r="9" spans="1:33" x14ac:dyDescent="0.25">
      <c r="A9" t="s">
        <v>11</v>
      </c>
      <c r="B9" t="s">
        <v>36</v>
      </c>
      <c r="C9">
        <v>30000</v>
      </c>
      <c r="D9">
        <v>4</v>
      </c>
      <c r="E9">
        <v>0</v>
      </c>
      <c r="F9">
        <f t="shared" si="0"/>
        <v>0</v>
      </c>
      <c r="H9">
        <f t="shared" si="1"/>
        <v>0</v>
      </c>
      <c r="M9" t="s">
        <v>15</v>
      </c>
      <c r="O9" s="8" t="s">
        <v>37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x14ac:dyDescent="0.25">
      <c r="A10" t="s">
        <v>12</v>
      </c>
      <c r="B10" t="s">
        <v>36</v>
      </c>
      <c r="C10">
        <v>40000</v>
      </c>
      <c r="D10">
        <v>1</v>
      </c>
      <c r="E10">
        <v>0</v>
      </c>
      <c r="F10">
        <f t="shared" si="0"/>
        <v>0</v>
      </c>
      <c r="H10">
        <f t="shared" si="1"/>
        <v>0</v>
      </c>
      <c r="M10" t="s">
        <v>15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x14ac:dyDescent="0.25">
      <c r="A11" t="s">
        <v>17</v>
      </c>
      <c r="B11" t="s">
        <v>36</v>
      </c>
      <c r="C11">
        <v>7000</v>
      </c>
      <c r="D11">
        <v>4</v>
      </c>
      <c r="E11">
        <v>0</v>
      </c>
      <c r="F11">
        <f t="shared" si="0"/>
        <v>0</v>
      </c>
      <c r="H11">
        <f t="shared" si="1"/>
        <v>0</v>
      </c>
      <c r="M11" t="s">
        <v>18</v>
      </c>
    </row>
    <row r="12" spans="1:33" x14ac:dyDescent="0.25">
      <c r="A12" t="s">
        <v>32</v>
      </c>
      <c r="B12" t="s">
        <v>33</v>
      </c>
      <c r="C12">
        <v>0</v>
      </c>
      <c r="D12">
        <v>6</v>
      </c>
      <c r="E12">
        <v>0</v>
      </c>
      <c r="F12">
        <f t="shared" si="0"/>
        <v>0</v>
      </c>
      <c r="G12">
        <f>SUM(F4:F12)</f>
        <v>43938</v>
      </c>
      <c r="H12">
        <f t="shared" si="1"/>
        <v>44000</v>
      </c>
      <c r="I12" t="s">
        <v>54</v>
      </c>
    </row>
    <row r="15" spans="1:33" x14ac:dyDescent="0.25">
      <c r="A15" t="s">
        <v>41</v>
      </c>
      <c r="B15" t="s">
        <v>40</v>
      </c>
      <c r="C15">
        <v>1500</v>
      </c>
      <c r="D15">
        <v>7</v>
      </c>
      <c r="E15">
        <v>52</v>
      </c>
      <c r="F15">
        <f t="shared" si="0"/>
        <v>78000</v>
      </c>
    </row>
    <row r="16" spans="1:33" x14ac:dyDescent="0.25">
      <c r="A16" t="s">
        <v>22</v>
      </c>
      <c r="F16" s="2">
        <f>CEILING(SUM(F4:F15), 500)</f>
        <v>122000</v>
      </c>
      <c r="G16" t="s">
        <v>50</v>
      </c>
      <c r="J16" s="7"/>
      <c r="M16" t="s">
        <v>45</v>
      </c>
    </row>
    <row r="17" spans="1:15" x14ac:dyDescent="0.25">
      <c r="M17">
        <v>1</v>
      </c>
      <c r="O17" s="6">
        <v>1</v>
      </c>
    </row>
    <row r="18" spans="1:15" x14ac:dyDescent="0.25">
      <c r="A18" t="s">
        <v>39</v>
      </c>
      <c r="B18" t="s">
        <v>40</v>
      </c>
      <c r="C18">
        <v>500</v>
      </c>
      <c r="D18">
        <v>8</v>
      </c>
      <c r="E18">
        <v>52</v>
      </c>
      <c r="F18">
        <f>E18*C18</f>
        <v>26000</v>
      </c>
      <c r="M18">
        <v>2</v>
      </c>
      <c r="O18" s="6" t="s">
        <v>38</v>
      </c>
    </row>
    <row r="19" spans="1:15" x14ac:dyDescent="0.25">
      <c r="A19" t="s">
        <v>22</v>
      </c>
      <c r="F19">
        <f>CEILING((SUM(F4:F12)+F18), 500)</f>
        <v>70000</v>
      </c>
      <c r="G19" t="s">
        <v>42</v>
      </c>
      <c r="M19">
        <v>3</v>
      </c>
      <c r="O19" s="6">
        <v>3</v>
      </c>
    </row>
    <row r="20" spans="1:15" x14ac:dyDescent="0.25">
      <c r="M20">
        <v>4</v>
      </c>
      <c r="O20" s="6">
        <v>4</v>
      </c>
    </row>
    <row r="21" spans="1:15" x14ac:dyDescent="0.25">
      <c r="A21" t="s">
        <v>41</v>
      </c>
      <c r="B21" t="s">
        <v>40</v>
      </c>
      <c r="C21">
        <v>1500</v>
      </c>
      <c r="D21">
        <v>7</v>
      </c>
      <c r="E21">
        <v>25</v>
      </c>
      <c r="F21">
        <f t="shared" ref="F21" si="2">E21*C21</f>
        <v>37500</v>
      </c>
      <c r="M21">
        <v>5</v>
      </c>
      <c r="O21" t="s">
        <v>35</v>
      </c>
    </row>
    <row r="22" spans="1:15" x14ac:dyDescent="0.25">
      <c r="A22" t="s">
        <v>22</v>
      </c>
      <c r="F22">
        <f>CEILING((SUM(F4:F12)+F21), 500)</f>
        <v>81500</v>
      </c>
      <c r="G22" t="s">
        <v>43</v>
      </c>
      <c r="M22">
        <v>6</v>
      </c>
      <c r="O22" t="s">
        <v>49</v>
      </c>
    </row>
    <row r="23" spans="1:15" s="1" customFormat="1" x14ac:dyDescent="0.25">
      <c r="M23">
        <v>7</v>
      </c>
      <c r="N23"/>
      <c r="O23" t="s">
        <v>47</v>
      </c>
    </row>
    <row r="24" spans="1:15" x14ac:dyDescent="0.25">
      <c r="A24" t="s">
        <v>39</v>
      </c>
      <c r="B24" t="s">
        <v>40</v>
      </c>
      <c r="C24">
        <v>500</v>
      </c>
      <c r="D24">
        <v>8</v>
      </c>
      <c r="E24">
        <v>25</v>
      </c>
      <c r="F24">
        <f>E24*C24</f>
        <v>12500</v>
      </c>
      <c r="M24" s="3">
        <v>8</v>
      </c>
      <c r="N24" s="1"/>
      <c r="O24" s="3" t="s">
        <v>48</v>
      </c>
    </row>
    <row r="25" spans="1:15" x14ac:dyDescent="0.25">
      <c r="A25" t="s">
        <v>22</v>
      </c>
      <c r="F25" s="2">
        <f>CEILING((SUM(F4:F12)+F24), 500)</f>
        <v>56500</v>
      </c>
      <c r="G25" t="s">
        <v>44</v>
      </c>
    </row>
    <row r="33" spans="7:7" x14ac:dyDescent="0.25">
      <c r="G33" t="s">
        <v>51</v>
      </c>
    </row>
  </sheetData>
  <mergeCells count="1">
    <mergeCell ref="O9:A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Crum</dc:creator>
  <cp:lastModifiedBy>Amy Crum</cp:lastModifiedBy>
  <dcterms:created xsi:type="dcterms:W3CDTF">2016-03-28T20:11:28Z</dcterms:created>
  <dcterms:modified xsi:type="dcterms:W3CDTF">2016-04-19T15:03:51Z</dcterms:modified>
</cp:coreProperties>
</file>