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mie\Documents\"/>
    </mc:Choice>
  </mc:AlternateContent>
  <bookViews>
    <workbookView xWindow="0" yWindow="120" windowWidth="19425" windowHeight="7635" activeTab="1"/>
  </bookViews>
  <sheets>
    <sheet name="Tidal_Data" sheetId="1" r:id="rId1"/>
    <sheet name="Model_Barrage" sheetId="3" r:id="rId2"/>
  </sheets>
  <calcPr calcId="152511"/>
</workbook>
</file>

<file path=xl/calcChain.xml><?xml version="1.0" encoding="utf-8"?>
<calcChain xmlns="http://schemas.openxmlformats.org/spreadsheetml/2006/main">
  <c r="I9" i="3" l="1"/>
  <c r="I10" i="3" s="1"/>
  <c r="B31" i="3" l="1"/>
  <c r="B28" i="3" l="1"/>
  <c r="C39" i="3"/>
  <c r="D39" i="3" s="1"/>
  <c r="D760" i="1" l="1"/>
  <c r="F760" i="1"/>
  <c r="G760" i="1" s="1"/>
  <c r="H760" i="1" l="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6" i="1"/>
  <c r="J39" i="3" l="1"/>
  <c r="K39" i="3" s="1"/>
  <c r="E7" i="3"/>
  <c r="B27" i="3" l="1"/>
  <c r="D40" i="3" l="1"/>
  <c r="B40" i="3"/>
  <c r="C40" i="3" s="1"/>
  <c r="E40" i="3" s="1"/>
  <c r="J40" i="3" l="1"/>
  <c r="K40" i="3" s="1"/>
  <c r="G40" i="3"/>
  <c r="B41" i="3"/>
  <c r="F40" i="3" l="1"/>
  <c r="B42" i="3"/>
  <c r="C41" i="3"/>
  <c r="B43" i="3" l="1"/>
  <c r="C42" i="3"/>
  <c r="G39" i="3"/>
  <c r="H40" i="3"/>
  <c r="I40" i="3" l="1"/>
  <c r="B44" i="3"/>
  <c r="C43" i="3"/>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D41" i="3" l="1"/>
  <c r="J41" i="3" s="1"/>
  <c r="G6" i="1"/>
  <c r="H6" i="1"/>
  <c r="K5" i="1"/>
  <c r="G18" i="1"/>
  <c r="H18" i="1"/>
  <c r="G9" i="1"/>
  <c r="H9" i="1"/>
  <c r="G13" i="1"/>
  <c r="H13" i="1"/>
  <c r="G17" i="1"/>
  <c r="H17" i="1"/>
  <c r="G21" i="1"/>
  <c r="H21" i="1"/>
  <c r="G25" i="1"/>
  <c r="H25" i="1"/>
  <c r="G29" i="1"/>
  <c r="H29" i="1"/>
  <c r="G33" i="1"/>
  <c r="H33" i="1"/>
  <c r="G37" i="1"/>
  <c r="H37" i="1"/>
  <c r="G41" i="1"/>
  <c r="H41" i="1"/>
  <c r="G45" i="1"/>
  <c r="H45" i="1"/>
  <c r="G49" i="1"/>
  <c r="H49" i="1"/>
  <c r="G53" i="1"/>
  <c r="H53" i="1"/>
  <c r="G57" i="1"/>
  <c r="H57" i="1"/>
  <c r="G61" i="1"/>
  <c r="H61" i="1"/>
  <c r="G65" i="1"/>
  <c r="H65" i="1"/>
  <c r="G69" i="1"/>
  <c r="H69" i="1"/>
  <c r="G73" i="1"/>
  <c r="H73" i="1"/>
  <c r="G77" i="1"/>
  <c r="H77" i="1"/>
  <c r="G81" i="1"/>
  <c r="H81" i="1"/>
  <c r="G85" i="1"/>
  <c r="H85" i="1"/>
  <c r="G89" i="1"/>
  <c r="H89" i="1"/>
  <c r="G93" i="1"/>
  <c r="H93" i="1"/>
  <c r="G97" i="1"/>
  <c r="H97" i="1"/>
  <c r="G101" i="1"/>
  <c r="H101" i="1"/>
  <c r="G105" i="1"/>
  <c r="H105" i="1"/>
  <c r="G109" i="1"/>
  <c r="H109" i="1"/>
  <c r="G113" i="1"/>
  <c r="H113" i="1"/>
  <c r="G117" i="1"/>
  <c r="H117" i="1"/>
  <c r="G121" i="1"/>
  <c r="H121" i="1"/>
  <c r="G125" i="1"/>
  <c r="H125" i="1"/>
  <c r="G129" i="1"/>
  <c r="H129" i="1"/>
  <c r="G133" i="1"/>
  <c r="H133" i="1"/>
  <c r="G137" i="1"/>
  <c r="H137" i="1"/>
  <c r="G141" i="1"/>
  <c r="H141" i="1"/>
  <c r="G145" i="1"/>
  <c r="H145" i="1"/>
  <c r="G149" i="1"/>
  <c r="H149" i="1"/>
  <c r="G153" i="1"/>
  <c r="H153" i="1"/>
  <c r="G157" i="1"/>
  <c r="H157" i="1"/>
  <c r="G161" i="1"/>
  <c r="H161" i="1"/>
  <c r="G165" i="1"/>
  <c r="H165" i="1"/>
  <c r="G169" i="1"/>
  <c r="H169" i="1"/>
  <c r="G173" i="1"/>
  <c r="H173" i="1"/>
  <c r="G177" i="1"/>
  <c r="H177" i="1"/>
  <c r="G181" i="1"/>
  <c r="H181" i="1"/>
  <c r="G185" i="1"/>
  <c r="H185" i="1"/>
  <c r="G189" i="1"/>
  <c r="H189" i="1"/>
  <c r="G193" i="1"/>
  <c r="H193" i="1"/>
  <c r="G197" i="1"/>
  <c r="H197" i="1"/>
  <c r="G201" i="1"/>
  <c r="H201" i="1"/>
  <c r="G205" i="1"/>
  <c r="H205" i="1"/>
  <c r="G209" i="1"/>
  <c r="H209" i="1"/>
  <c r="G213" i="1"/>
  <c r="H213" i="1"/>
  <c r="G217" i="1"/>
  <c r="H217" i="1"/>
  <c r="G221" i="1"/>
  <c r="H221" i="1"/>
  <c r="G225" i="1"/>
  <c r="H225" i="1"/>
  <c r="G229" i="1"/>
  <c r="H229" i="1"/>
  <c r="G233" i="1"/>
  <c r="H233" i="1"/>
  <c r="G237" i="1"/>
  <c r="H237" i="1"/>
  <c r="G241" i="1"/>
  <c r="H241" i="1"/>
  <c r="G245" i="1"/>
  <c r="H245" i="1"/>
  <c r="G249" i="1"/>
  <c r="H249" i="1"/>
  <c r="G253" i="1"/>
  <c r="H253" i="1"/>
  <c r="G257" i="1"/>
  <c r="H257" i="1"/>
  <c r="G261" i="1"/>
  <c r="H261" i="1"/>
  <c r="G265" i="1"/>
  <c r="H265" i="1"/>
  <c r="G269" i="1"/>
  <c r="H269" i="1"/>
  <c r="G273" i="1"/>
  <c r="H273" i="1"/>
  <c r="H277" i="1"/>
  <c r="G277" i="1"/>
  <c r="G281" i="1"/>
  <c r="H281" i="1"/>
  <c r="G285" i="1"/>
  <c r="H285" i="1"/>
  <c r="G289" i="1"/>
  <c r="H289" i="1"/>
  <c r="H293" i="1"/>
  <c r="G293" i="1"/>
  <c r="G297" i="1"/>
  <c r="H297" i="1"/>
  <c r="G301" i="1"/>
  <c r="H301" i="1"/>
  <c r="G305" i="1"/>
  <c r="H305" i="1"/>
  <c r="G309" i="1"/>
  <c r="H309" i="1"/>
  <c r="G313" i="1"/>
  <c r="H313" i="1"/>
  <c r="G317" i="1"/>
  <c r="H317" i="1"/>
  <c r="G321" i="1"/>
  <c r="H321" i="1"/>
  <c r="G325" i="1"/>
  <c r="H325" i="1"/>
  <c r="G329" i="1"/>
  <c r="H329" i="1"/>
  <c r="G333" i="1"/>
  <c r="H333" i="1"/>
  <c r="G337" i="1"/>
  <c r="H337" i="1"/>
  <c r="G341" i="1"/>
  <c r="H341" i="1"/>
  <c r="G345" i="1"/>
  <c r="H345" i="1"/>
  <c r="G349" i="1"/>
  <c r="H349" i="1"/>
  <c r="G353" i="1"/>
  <c r="H353" i="1"/>
  <c r="G357" i="1"/>
  <c r="H357" i="1"/>
  <c r="G361" i="1"/>
  <c r="H361" i="1"/>
  <c r="G365" i="1"/>
  <c r="H365" i="1"/>
  <c r="G369" i="1"/>
  <c r="H369" i="1"/>
  <c r="G373" i="1"/>
  <c r="H373" i="1"/>
  <c r="G377" i="1"/>
  <c r="H377" i="1"/>
  <c r="G381" i="1"/>
  <c r="H381" i="1"/>
  <c r="G385" i="1"/>
  <c r="H385" i="1"/>
  <c r="G389" i="1"/>
  <c r="H389" i="1"/>
  <c r="G393" i="1"/>
  <c r="H393" i="1"/>
  <c r="G397" i="1"/>
  <c r="H397" i="1"/>
  <c r="G401" i="1"/>
  <c r="H401" i="1"/>
  <c r="G405" i="1"/>
  <c r="H405" i="1"/>
  <c r="G409" i="1"/>
  <c r="H409" i="1"/>
  <c r="G413" i="1"/>
  <c r="H413" i="1"/>
  <c r="G417" i="1"/>
  <c r="H417" i="1"/>
  <c r="G421" i="1"/>
  <c r="H421" i="1"/>
  <c r="G425" i="1"/>
  <c r="H425" i="1"/>
  <c r="G429" i="1"/>
  <c r="H429" i="1"/>
  <c r="G433" i="1"/>
  <c r="H433" i="1"/>
  <c r="G437" i="1"/>
  <c r="H437" i="1"/>
  <c r="G441" i="1"/>
  <c r="H441" i="1"/>
  <c r="G445" i="1"/>
  <c r="H445" i="1"/>
  <c r="G449" i="1"/>
  <c r="H449" i="1"/>
  <c r="G453" i="1"/>
  <c r="H453" i="1"/>
  <c r="G457" i="1"/>
  <c r="H457" i="1"/>
  <c r="G461" i="1"/>
  <c r="H461" i="1"/>
  <c r="G465" i="1"/>
  <c r="H465" i="1"/>
  <c r="G469" i="1"/>
  <c r="H469" i="1"/>
  <c r="G473" i="1"/>
  <c r="H473" i="1"/>
  <c r="G477" i="1"/>
  <c r="H477" i="1"/>
  <c r="G481" i="1"/>
  <c r="H481" i="1"/>
  <c r="G485" i="1"/>
  <c r="H485" i="1"/>
  <c r="G489" i="1"/>
  <c r="H489" i="1"/>
  <c r="G493" i="1"/>
  <c r="H493" i="1"/>
  <c r="G497" i="1"/>
  <c r="H497" i="1"/>
  <c r="G501" i="1"/>
  <c r="H501" i="1"/>
  <c r="G505" i="1"/>
  <c r="H505" i="1"/>
  <c r="G509" i="1"/>
  <c r="H509" i="1"/>
  <c r="G513" i="1"/>
  <c r="H513" i="1"/>
  <c r="G517" i="1"/>
  <c r="H517" i="1"/>
  <c r="G521" i="1"/>
  <c r="H521" i="1"/>
  <c r="G525" i="1"/>
  <c r="H525" i="1"/>
  <c r="G529" i="1"/>
  <c r="H529" i="1"/>
  <c r="G533" i="1"/>
  <c r="H533" i="1"/>
  <c r="G537" i="1"/>
  <c r="H537" i="1"/>
  <c r="G541" i="1"/>
  <c r="H541" i="1"/>
  <c r="G545" i="1"/>
  <c r="H545" i="1"/>
  <c r="G549" i="1"/>
  <c r="H549" i="1"/>
  <c r="G553" i="1"/>
  <c r="H553" i="1"/>
  <c r="G557" i="1"/>
  <c r="H557" i="1"/>
  <c r="G561" i="1"/>
  <c r="H561" i="1"/>
  <c r="G565" i="1"/>
  <c r="H565" i="1"/>
  <c r="G569" i="1"/>
  <c r="H569" i="1"/>
  <c r="G573" i="1"/>
  <c r="H573" i="1"/>
  <c r="G577" i="1"/>
  <c r="H577" i="1"/>
  <c r="G581" i="1"/>
  <c r="H581" i="1"/>
  <c r="G585" i="1"/>
  <c r="H585" i="1"/>
  <c r="G589" i="1"/>
  <c r="H589" i="1"/>
  <c r="G593" i="1"/>
  <c r="H593" i="1"/>
  <c r="G597" i="1"/>
  <c r="H597" i="1"/>
  <c r="G601" i="1"/>
  <c r="H601" i="1"/>
  <c r="G605" i="1"/>
  <c r="H605" i="1"/>
  <c r="G609" i="1"/>
  <c r="H609" i="1"/>
  <c r="G613" i="1"/>
  <c r="H613" i="1"/>
  <c r="G617" i="1"/>
  <c r="H617" i="1"/>
  <c r="G621" i="1"/>
  <c r="H621" i="1"/>
  <c r="G625" i="1"/>
  <c r="H625" i="1"/>
  <c r="G629" i="1"/>
  <c r="H629" i="1"/>
  <c r="G633" i="1"/>
  <c r="H633" i="1"/>
  <c r="G637" i="1"/>
  <c r="H637" i="1"/>
  <c r="G641" i="1"/>
  <c r="H641" i="1"/>
  <c r="G645" i="1"/>
  <c r="H645" i="1"/>
  <c r="G649" i="1"/>
  <c r="H649" i="1"/>
  <c r="G653" i="1"/>
  <c r="H653" i="1"/>
  <c r="G657" i="1"/>
  <c r="H657" i="1"/>
  <c r="G661" i="1"/>
  <c r="H661" i="1"/>
  <c r="G665" i="1"/>
  <c r="H665" i="1"/>
  <c r="G669" i="1"/>
  <c r="H669" i="1"/>
  <c r="G673" i="1"/>
  <c r="H673" i="1"/>
  <c r="G677" i="1"/>
  <c r="H677" i="1"/>
  <c r="G681" i="1"/>
  <c r="H681" i="1"/>
  <c r="G685" i="1"/>
  <c r="H685" i="1"/>
  <c r="G689" i="1"/>
  <c r="H689" i="1"/>
  <c r="G693" i="1"/>
  <c r="H693" i="1"/>
  <c r="G697" i="1"/>
  <c r="H697" i="1"/>
  <c r="G701" i="1"/>
  <c r="H701" i="1"/>
  <c r="G705" i="1"/>
  <c r="H705" i="1"/>
  <c r="G709" i="1"/>
  <c r="H709" i="1"/>
  <c r="G713" i="1"/>
  <c r="H713" i="1"/>
  <c r="G717" i="1"/>
  <c r="H717" i="1"/>
  <c r="G721" i="1"/>
  <c r="H721" i="1"/>
  <c r="G725" i="1"/>
  <c r="H725" i="1"/>
  <c r="G729" i="1"/>
  <c r="H729" i="1"/>
  <c r="G733" i="1"/>
  <c r="H733" i="1"/>
  <c r="G737" i="1"/>
  <c r="H737" i="1"/>
  <c r="G741" i="1"/>
  <c r="H741" i="1"/>
  <c r="G745" i="1"/>
  <c r="H745" i="1"/>
  <c r="G749" i="1"/>
  <c r="H749" i="1"/>
  <c r="G753" i="1"/>
  <c r="H753" i="1"/>
  <c r="G757" i="1"/>
  <c r="H757" i="1"/>
  <c r="G22" i="1"/>
  <c r="H22" i="1"/>
  <c r="G34" i="1"/>
  <c r="H34" i="1"/>
  <c r="G38" i="1"/>
  <c r="H38" i="1"/>
  <c r="G42" i="1"/>
  <c r="H42" i="1"/>
  <c r="G46" i="1"/>
  <c r="H46" i="1"/>
  <c r="G50" i="1"/>
  <c r="H50" i="1"/>
  <c r="G54" i="1"/>
  <c r="H54" i="1"/>
  <c r="G58" i="1"/>
  <c r="H58" i="1"/>
  <c r="G62" i="1"/>
  <c r="H62" i="1"/>
  <c r="G66" i="1"/>
  <c r="H66" i="1"/>
  <c r="G70" i="1"/>
  <c r="H70" i="1"/>
  <c r="G74" i="1"/>
  <c r="H74" i="1"/>
  <c r="G78" i="1"/>
  <c r="H78" i="1"/>
  <c r="G82" i="1"/>
  <c r="H82" i="1"/>
  <c r="G86" i="1"/>
  <c r="H86" i="1"/>
  <c r="G90" i="1"/>
  <c r="H90" i="1"/>
  <c r="G94" i="1"/>
  <c r="H94" i="1"/>
  <c r="G98" i="1"/>
  <c r="H98" i="1"/>
  <c r="G102" i="1"/>
  <c r="H102" i="1"/>
  <c r="G106" i="1"/>
  <c r="H106" i="1"/>
  <c r="G110" i="1"/>
  <c r="H110" i="1"/>
  <c r="G114" i="1"/>
  <c r="H114" i="1"/>
  <c r="G118" i="1"/>
  <c r="H118" i="1"/>
  <c r="G122" i="1"/>
  <c r="H122" i="1"/>
  <c r="G126" i="1"/>
  <c r="H126" i="1"/>
  <c r="G130" i="1"/>
  <c r="H130" i="1"/>
  <c r="G134" i="1"/>
  <c r="H134" i="1"/>
  <c r="G138" i="1"/>
  <c r="H138" i="1"/>
  <c r="G142" i="1"/>
  <c r="H142" i="1"/>
  <c r="G146" i="1"/>
  <c r="H146" i="1"/>
  <c r="G150" i="1"/>
  <c r="H150" i="1"/>
  <c r="G154" i="1"/>
  <c r="H154" i="1"/>
  <c r="G158" i="1"/>
  <c r="H158" i="1"/>
  <c r="G162" i="1"/>
  <c r="H162" i="1"/>
  <c r="G166" i="1"/>
  <c r="H166" i="1"/>
  <c r="G170" i="1"/>
  <c r="H170" i="1"/>
  <c r="G174" i="1"/>
  <c r="H174" i="1"/>
  <c r="G178" i="1"/>
  <c r="H178" i="1"/>
  <c r="G182" i="1"/>
  <c r="H182" i="1"/>
  <c r="G186" i="1"/>
  <c r="H186" i="1"/>
  <c r="G190" i="1"/>
  <c r="H190" i="1"/>
  <c r="G194" i="1"/>
  <c r="H194" i="1"/>
  <c r="G198" i="1"/>
  <c r="H198" i="1"/>
  <c r="G202" i="1"/>
  <c r="H202" i="1"/>
  <c r="G206" i="1"/>
  <c r="H206" i="1"/>
  <c r="G210" i="1"/>
  <c r="H210" i="1"/>
  <c r="G214" i="1"/>
  <c r="H214" i="1"/>
  <c r="G218" i="1"/>
  <c r="H218" i="1"/>
  <c r="G222" i="1"/>
  <c r="H222" i="1"/>
  <c r="G226" i="1"/>
  <c r="H226" i="1"/>
  <c r="G230" i="1"/>
  <c r="H230" i="1"/>
  <c r="G234" i="1"/>
  <c r="H234" i="1"/>
  <c r="G238" i="1"/>
  <c r="H238" i="1"/>
  <c r="G242" i="1"/>
  <c r="H242" i="1"/>
  <c r="G246" i="1"/>
  <c r="H246" i="1"/>
  <c r="G250" i="1"/>
  <c r="H250" i="1"/>
  <c r="G254" i="1"/>
  <c r="H254" i="1"/>
  <c r="G258" i="1"/>
  <c r="H258" i="1"/>
  <c r="G262" i="1"/>
  <c r="H262" i="1"/>
  <c r="G266" i="1"/>
  <c r="H266" i="1"/>
  <c r="G270" i="1"/>
  <c r="H270" i="1"/>
  <c r="G274" i="1"/>
  <c r="H274" i="1"/>
  <c r="G278" i="1"/>
  <c r="H278" i="1"/>
  <c r="H282" i="1"/>
  <c r="G282" i="1"/>
  <c r="G286" i="1"/>
  <c r="H286" i="1"/>
  <c r="G290" i="1"/>
  <c r="H290" i="1"/>
  <c r="G294" i="1"/>
  <c r="H294" i="1"/>
  <c r="G298" i="1"/>
  <c r="H298" i="1"/>
  <c r="G302" i="1"/>
  <c r="H302" i="1"/>
  <c r="G306" i="1"/>
  <c r="H306" i="1"/>
  <c r="G310" i="1"/>
  <c r="H310" i="1"/>
  <c r="G314" i="1"/>
  <c r="H314" i="1"/>
  <c r="G318" i="1"/>
  <c r="H318" i="1"/>
  <c r="G322" i="1"/>
  <c r="H322" i="1"/>
  <c r="G326" i="1"/>
  <c r="H326" i="1"/>
  <c r="G330" i="1"/>
  <c r="H330" i="1"/>
  <c r="G334" i="1"/>
  <c r="H334" i="1"/>
  <c r="G338" i="1"/>
  <c r="H338" i="1"/>
  <c r="G342" i="1"/>
  <c r="H342" i="1"/>
  <c r="G346" i="1"/>
  <c r="H346" i="1"/>
  <c r="G350" i="1"/>
  <c r="H350" i="1"/>
  <c r="G354" i="1"/>
  <c r="H354" i="1"/>
  <c r="G358" i="1"/>
  <c r="H358" i="1"/>
  <c r="G362" i="1"/>
  <c r="H362" i="1"/>
  <c r="G366" i="1"/>
  <c r="H366" i="1"/>
  <c r="G370" i="1"/>
  <c r="H370" i="1"/>
  <c r="G374" i="1"/>
  <c r="H374" i="1"/>
  <c r="G378" i="1"/>
  <c r="H378" i="1"/>
  <c r="G382" i="1"/>
  <c r="H382" i="1"/>
  <c r="G386" i="1"/>
  <c r="H386" i="1"/>
  <c r="G390" i="1"/>
  <c r="H390" i="1"/>
  <c r="G394" i="1"/>
  <c r="H394" i="1"/>
  <c r="G398" i="1"/>
  <c r="H398" i="1"/>
  <c r="G402" i="1"/>
  <c r="H402" i="1"/>
  <c r="G406" i="1"/>
  <c r="H406" i="1"/>
  <c r="G410" i="1"/>
  <c r="H410" i="1"/>
  <c r="G414" i="1"/>
  <c r="H414" i="1"/>
  <c r="G418" i="1"/>
  <c r="H418" i="1"/>
  <c r="G422" i="1"/>
  <c r="H422" i="1"/>
  <c r="G426" i="1"/>
  <c r="H426" i="1"/>
  <c r="G430" i="1"/>
  <c r="H430" i="1"/>
  <c r="G434" i="1"/>
  <c r="H434" i="1"/>
  <c r="G438" i="1"/>
  <c r="H438" i="1"/>
  <c r="H442" i="1"/>
  <c r="G442" i="1"/>
  <c r="G446" i="1"/>
  <c r="H446" i="1"/>
  <c r="G450" i="1"/>
  <c r="H450" i="1"/>
  <c r="G454" i="1"/>
  <c r="H454" i="1"/>
  <c r="G458" i="1"/>
  <c r="H458" i="1"/>
  <c r="G462" i="1"/>
  <c r="H462" i="1"/>
  <c r="G466" i="1"/>
  <c r="H466" i="1"/>
  <c r="G470" i="1"/>
  <c r="H470" i="1"/>
  <c r="H474" i="1"/>
  <c r="G474" i="1"/>
  <c r="G478" i="1"/>
  <c r="H478" i="1"/>
  <c r="G482" i="1"/>
  <c r="H482" i="1"/>
  <c r="G486" i="1"/>
  <c r="H486" i="1"/>
  <c r="G490" i="1"/>
  <c r="H490" i="1"/>
  <c r="G494" i="1"/>
  <c r="H494" i="1"/>
  <c r="G498" i="1"/>
  <c r="H498" i="1"/>
  <c r="G502" i="1"/>
  <c r="H502" i="1"/>
  <c r="H506" i="1"/>
  <c r="G506" i="1"/>
  <c r="G510" i="1"/>
  <c r="H510" i="1"/>
  <c r="G514" i="1"/>
  <c r="H514" i="1"/>
  <c r="G518" i="1"/>
  <c r="H518" i="1"/>
  <c r="G522" i="1"/>
  <c r="H522" i="1"/>
  <c r="G526" i="1"/>
  <c r="H526" i="1"/>
  <c r="G530" i="1"/>
  <c r="H530" i="1"/>
  <c r="G534" i="1"/>
  <c r="H534" i="1"/>
  <c r="G538" i="1"/>
  <c r="H538" i="1"/>
  <c r="G542" i="1"/>
  <c r="H542" i="1"/>
  <c r="G546" i="1"/>
  <c r="H546" i="1"/>
  <c r="G550" i="1"/>
  <c r="H550" i="1"/>
  <c r="G554" i="1"/>
  <c r="H554" i="1"/>
  <c r="G558" i="1"/>
  <c r="H558" i="1"/>
  <c r="G562" i="1"/>
  <c r="H562" i="1"/>
  <c r="G566" i="1"/>
  <c r="H566" i="1"/>
  <c r="G570" i="1"/>
  <c r="H570" i="1"/>
  <c r="G574" i="1"/>
  <c r="H574" i="1"/>
  <c r="G578" i="1"/>
  <c r="H578" i="1"/>
  <c r="G582" i="1"/>
  <c r="H582" i="1"/>
  <c r="G586" i="1"/>
  <c r="H586" i="1"/>
  <c r="G590" i="1"/>
  <c r="H590" i="1"/>
  <c r="G594" i="1"/>
  <c r="H594" i="1"/>
  <c r="G598" i="1"/>
  <c r="H598" i="1"/>
  <c r="G602" i="1"/>
  <c r="H602" i="1"/>
  <c r="G606" i="1"/>
  <c r="H606" i="1"/>
  <c r="G610" i="1"/>
  <c r="H610" i="1"/>
  <c r="G614" i="1"/>
  <c r="H614" i="1"/>
  <c r="G618" i="1"/>
  <c r="H618" i="1"/>
  <c r="G622" i="1"/>
  <c r="H622" i="1"/>
  <c r="G626" i="1"/>
  <c r="H626" i="1"/>
  <c r="G630" i="1"/>
  <c r="H630" i="1"/>
  <c r="G634" i="1"/>
  <c r="H634" i="1"/>
  <c r="G638" i="1"/>
  <c r="H638" i="1"/>
  <c r="G642" i="1"/>
  <c r="H642" i="1"/>
  <c r="G646" i="1"/>
  <c r="H646" i="1"/>
  <c r="G650" i="1"/>
  <c r="H650" i="1"/>
  <c r="G654" i="1"/>
  <c r="H654" i="1"/>
  <c r="G658" i="1"/>
  <c r="H658" i="1"/>
  <c r="G662" i="1"/>
  <c r="H662" i="1"/>
  <c r="G666" i="1"/>
  <c r="H666" i="1"/>
  <c r="G670" i="1"/>
  <c r="H670" i="1"/>
  <c r="G674" i="1"/>
  <c r="H674" i="1"/>
  <c r="G678" i="1"/>
  <c r="H678" i="1"/>
  <c r="G682" i="1"/>
  <c r="H682" i="1"/>
  <c r="G686" i="1"/>
  <c r="H686" i="1"/>
  <c r="G690" i="1"/>
  <c r="H690" i="1"/>
  <c r="G694" i="1"/>
  <c r="H694" i="1"/>
  <c r="G698" i="1"/>
  <c r="H698" i="1"/>
  <c r="G702" i="1"/>
  <c r="H702" i="1"/>
  <c r="G706" i="1"/>
  <c r="H706" i="1"/>
  <c r="G710" i="1"/>
  <c r="H710" i="1"/>
  <c r="G714" i="1"/>
  <c r="H714" i="1"/>
  <c r="G718" i="1"/>
  <c r="H718" i="1"/>
  <c r="G722" i="1"/>
  <c r="H722" i="1"/>
  <c r="G726" i="1"/>
  <c r="H726" i="1"/>
  <c r="G730" i="1"/>
  <c r="H730" i="1"/>
  <c r="G734" i="1"/>
  <c r="H734" i="1"/>
  <c r="G738" i="1"/>
  <c r="H738" i="1"/>
  <c r="G742" i="1"/>
  <c r="H742" i="1"/>
  <c r="G746" i="1"/>
  <c r="H746" i="1"/>
  <c r="G750" i="1"/>
  <c r="H750" i="1"/>
  <c r="G754" i="1"/>
  <c r="H754" i="1"/>
  <c r="G758" i="1"/>
  <c r="H758" i="1"/>
  <c r="B45" i="3"/>
  <c r="C44" i="3"/>
  <c r="G10" i="1"/>
  <c r="H10" i="1"/>
  <c r="G26" i="1"/>
  <c r="H26" i="1"/>
  <c r="G7" i="1"/>
  <c r="H7" i="1"/>
  <c r="K9" i="1"/>
  <c r="K7" i="1"/>
  <c r="G15" i="1"/>
  <c r="H15" i="1"/>
  <c r="G23" i="1"/>
  <c r="H23" i="1"/>
  <c r="G31" i="1"/>
  <c r="H31" i="1"/>
  <c r="G39" i="1"/>
  <c r="H39" i="1"/>
  <c r="G43" i="1"/>
  <c r="H43" i="1"/>
  <c r="G47" i="1"/>
  <c r="H47" i="1"/>
  <c r="G51" i="1"/>
  <c r="H51" i="1"/>
  <c r="G55" i="1"/>
  <c r="H55" i="1"/>
  <c r="G59" i="1"/>
  <c r="H59" i="1"/>
  <c r="G63" i="1"/>
  <c r="H63" i="1"/>
  <c r="G67" i="1"/>
  <c r="H67" i="1"/>
  <c r="G71" i="1"/>
  <c r="H71" i="1"/>
  <c r="G75" i="1"/>
  <c r="H75" i="1"/>
  <c r="G79" i="1"/>
  <c r="H79" i="1"/>
  <c r="G83" i="1"/>
  <c r="H83" i="1"/>
  <c r="G87" i="1"/>
  <c r="H87" i="1"/>
  <c r="G91" i="1"/>
  <c r="H91" i="1"/>
  <c r="G95" i="1"/>
  <c r="H95" i="1"/>
  <c r="G99" i="1"/>
  <c r="H99" i="1"/>
  <c r="G103" i="1"/>
  <c r="H103" i="1"/>
  <c r="G107" i="1"/>
  <c r="H107" i="1"/>
  <c r="G111" i="1"/>
  <c r="H111" i="1"/>
  <c r="G115" i="1"/>
  <c r="H115" i="1"/>
  <c r="G119" i="1"/>
  <c r="H119" i="1"/>
  <c r="G123" i="1"/>
  <c r="H123" i="1"/>
  <c r="G127" i="1"/>
  <c r="H127" i="1"/>
  <c r="G131" i="1"/>
  <c r="H131" i="1"/>
  <c r="G135" i="1"/>
  <c r="H135" i="1"/>
  <c r="G139" i="1"/>
  <c r="H139" i="1"/>
  <c r="G143" i="1"/>
  <c r="H143" i="1"/>
  <c r="G147" i="1"/>
  <c r="H147" i="1"/>
  <c r="G151" i="1"/>
  <c r="H151" i="1"/>
  <c r="G155" i="1"/>
  <c r="H155" i="1"/>
  <c r="G159" i="1"/>
  <c r="H159" i="1"/>
  <c r="G163" i="1"/>
  <c r="H163" i="1"/>
  <c r="G167" i="1"/>
  <c r="H167" i="1"/>
  <c r="G171" i="1"/>
  <c r="H171" i="1"/>
  <c r="G175" i="1"/>
  <c r="H175" i="1"/>
  <c r="G179" i="1"/>
  <c r="H179" i="1"/>
  <c r="G183" i="1"/>
  <c r="H183" i="1"/>
  <c r="G187" i="1"/>
  <c r="H187" i="1"/>
  <c r="G191" i="1"/>
  <c r="H191" i="1"/>
  <c r="G195" i="1"/>
  <c r="H195" i="1"/>
  <c r="G199" i="1"/>
  <c r="H199" i="1"/>
  <c r="G203" i="1"/>
  <c r="H203" i="1"/>
  <c r="G207" i="1"/>
  <c r="H207" i="1"/>
  <c r="G211" i="1"/>
  <c r="H211" i="1"/>
  <c r="G215" i="1"/>
  <c r="H215" i="1"/>
  <c r="G219" i="1"/>
  <c r="H219" i="1"/>
  <c r="G223" i="1"/>
  <c r="H223" i="1"/>
  <c r="G227" i="1"/>
  <c r="H227" i="1"/>
  <c r="G231" i="1"/>
  <c r="H231" i="1"/>
  <c r="G235" i="1"/>
  <c r="H235" i="1"/>
  <c r="G239" i="1"/>
  <c r="H239" i="1"/>
  <c r="G243" i="1"/>
  <c r="H243" i="1"/>
  <c r="G247" i="1"/>
  <c r="H247" i="1"/>
  <c r="G251" i="1"/>
  <c r="H251" i="1"/>
  <c r="G255" i="1"/>
  <c r="H255" i="1"/>
  <c r="G259" i="1"/>
  <c r="H259" i="1"/>
  <c r="G263" i="1"/>
  <c r="H263" i="1"/>
  <c r="G267" i="1"/>
  <c r="H267" i="1"/>
  <c r="G271" i="1"/>
  <c r="H271" i="1"/>
  <c r="G275" i="1"/>
  <c r="H275" i="1"/>
  <c r="G279" i="1"/>
  <c r="H279" i="1"/>
  <c r="G283" i="1"/>
  <c r="H283" i="1"/>
  <c r="G287" i="1"/>
  <c r="H287" i="1"/>
  <c r="G291" i="1"/>
  <c r="H291" i="1"/>
  <c r="G295" i="1"/>
  <c r="H295" i="1"/>
  <c r="G299" i="1"/>
  <c r="H299" i="1"/>
  <c r="G303" i="1"/>
  <c r="H303" i="1"/>
  <c r="G307" i="1"/>
  <c r="H307" i="1"/>
  <c r="G311" i="1"/>
  <c r="H311" i="1"/>
  <c r="G315" i="1"/>
  <c r="H315" i="1"/>
  <c r="G319" i="1"/>
  <c r="H319" i="1"/>
  <c r="G323" i="1"/>
  <c r="H323" i="1"/>
  <c r="G327" i="1"/>
  <c r="H327" i="1"/>
  <c r="G331" i="1"/>
  <c r="H331" i="1"/>
  <c r="G335" i="1"/>
  <c r="H335" i="1"/>
  <c r="G339" i="1"/>
  <c r="H339" i="1"/>
  <c r="G343" i="1"/>
  <c r="H343" i="1"/>
  <c r="G347" i="1"/>
  <c r="H347" i="1"/>
  <c r="G351" i="1"/>
  <c r="H351" i="1"/>
  <c r="G355" i="1"/>
  <c r="H355" i="1"/>
  <c r="G359" i="1"/>
  <c r="H359" i="1"/>
  <c r="G363" i="1"/>
  <c r="H363" i="1"/>
  <c r="G367" i="1"/>
  <c r="H367" i="1"/>
  <c r="G371" i="1"/>
  <c r="H371" i="1"/>
  <c r="G375" i="1"/>
  <c r="H375" i="1"/>
  <c r="G379" i="1"/>
  <c r="H379" i="1"/>
  <c r="G383" i="1"/>
  <c r="H383" i="1"/>
  <c r="G387" i="1"/>
  <c r="H387" i="1"/>
  <c r="G391" i="1"/>
  <c r="H391" i="1"/>
  <c r="G395" i="1"/>
  <c r="H395" i="1"/>
  <c r="G399" i="1"/>
  <c r="H399" i="1"/>
  <c r="G403" i="1"/>
  <c r="H403" i="1"/>
  <c r="G407" i="1"/>
  <c r="H407" i="1"/>
  <c r="G411" i="1"/>
  <c r="H411" i="1"/>
  <c r="G415" i="1"/>
  <c r="H415" i="1"/>
  <c r="G419" i="1"/>
  <c r="H419" i="1"/>
  <c r="G423" i="1"/>
  <c r="H423" i="1"/>
  <c r="G427" i="1"/>
  <c r="H427" i="1"/>
  <c r="H431" i="1"/>
  <c r="G431" i="1"/>
  <c r="G435" i="1"/>
  <c r="H435" i="1"/>
  <c r="G439" i="1"/>
  <c r="H439" i="1"/>
  <c r="G443" i="1"/>
  <c r="H443" i="1"/>
  <c r="G447" i="1"/>
  <c r="H447" i="1"/>
  <c r="G451" i="1"/>
  <c r="H451" i="1"/>
  <c r="G455" i="1"/>
  <c r="H455" i="1"/>
  <c r="G459" i="1"/>
  <c r="H459" i="1"/>
  <c r="H463" i="1"/>
  <c r="G463" i="1"/>
  <c r="G467" i="1"/>
  <c r="H467" i="1"/>
  <c r="G471" i="1"/>
  <c r="H471" i="1"/>
  <c r="G475" i="1"/>
  <c r="H475" i="1"/>
  <c r="G479" i="1"/>
  <c r="H479" i="1"/>
  <c r="G483" i="1"/>
  <c r="H483" i="1"/>
  <c r="G487" i="1"/>
  <c r="H487" i="1"/>
  <c r="G491" i="1"/>
  <c r="H491" i="1"/>
  <c r="G495" i="1"/>
  <c r="H495" i="1"/>
  <c r="G499" i="1"/>
  <c r="H499" i="1"/>
  <c r="G503" i="1"/>
  <c r="H503" i="1"/>
  <c r="G507" i="1"/>
  <c r="H507" i="1"/>
  <c r="G511" i="1"/>
  <c r="H511" i="1"/>
  <c r="G515" i="1"/>
  <c r="H515" i="1"/>
  <c r="G519" i="1"/>
  <c r="H519" i="1"/>
  <c r="G523" i="1"/>
  <c r="H523" i="1"/>
  <c r="G527" i="1"/>
  <c r="H527" i="1"/>
  <c r="G531" i="1"/>
  <c r="H531" i="1"/>
  <c r="G535" i="1"/>
  <c r="H535" i="1"/>
  <c r="G539" i="1"/>
  <c r="H539" i="1"/>
  <c r="G543" i="1"/>
  <c r="H543" i="1"/>
  <c r="G547" i="1"/>
  <c r="H547" i="1"/>
  <c r="G551" i="1"/>
  <c r="H551" i="1"/>
  <c r="G555" i="1"/>
  <c r="H555" i="1"/>
  <c r="G559" i="1"/>
  <c r="H559" i="1"/>
  <c r="G563" i="1"/>
  <c r="H563" i="1"/>
  <c r="G567" i="1"/>
  <c r="H567" i="1"/>
  <c r="G571" i="1"/>
  <c r="H571" i="1"/>
  <c r="G575" i="1"/>
  <c r="H575" i="1"/>
  <c r="G579" i="1"/>
  <c r="H579" i="1"/>
  <c r="G583" i="1"/>
  <c r="H583" i="1"/>
  <c r="G587" i="1"/>
  <c r="H587" i="1"/>
  <c r="G591" i="1"/>
  <c r="H591" i="1"/>
  <c r="G595" i="1"/>
  <c r="H595" i="1"/>
  <c r="G599" i="1"/>
  <c r="H599" i="1"/>
  <c r="G603" i="1"/>
  <c r="H603" i="1"/>
  <c r="G607" i="1"/>
  <c r="H607" i="1"/>
  <c r="G611" i="1"/>
  <c r="H611" i="1"/>
  <c r="G615" i="1"/>
  <c r="H615" i="1"/>
  <c r="G619" i="1"/>
  <c r="H619" i="1"/>
  <c r="G623" i="1"/>
  <c r="H623" i="1"/>
  <c r="G627" i="1"/>
  <c r="H627" i="1"/>
  <c r="G631" i="1"/>
  <c r="H631" i="1"/>
  <c r="G635" i="1"/>
  <c r="H635" i="1"/>
  <c r="G639" i="1"/>
  <c r="H639" i="1"/>
  <c r="G643" i="1"/>
  <c r="H643" i="1"/>
  <c r="G647" i="1"/>
  <c r="H647" i="1"/>
  <c r="G651" i="1"/>
  <c r="H651" i="1"/>
  <c r="G655" i="1"/>
  <c r="H655" i="1"/>
  <c r="G659" i="1"/>
  <c r="H659" i="1"/>
  <c r="G663" i="1"/>
  <c r="H663" i="1"/>
  <c r="G667" i="1"/>
  <c r="H667" i="1"/>
  <c r="G671" i="1"/>
  <c r="H671" i="1"/>
  <c r="G675" i="1"/>
  <c r="H675" i="1"/>
  <c r="G679" i="1"/>
  <c r="H679" i="1"/>
  <c r="G683" i="1"/>
  <c r="H683" i="1"/>
  <c r="G687" i="1"/>
  <c r="H687" i="1"/>
  <c r="G691" i="1"/>
  <c r="H691" i="1"/>
  <c r="G695" i="1"/>
  <c r="H695" i="1"/>
  <c r="G699" i="1"/>
  <c r="H699" i="1"/>
  <c r="G703" i="1"/>
  <c r="H703" i="1"/>
  <c r="G707" i="1"/>
  <c r="H707" i="1"/>
  <c r="G711" i="1"/>
  <c r="H711" i="1"/>
  <c r="G715" i="1"/>
  <c r="H715" i="1"/>
  <c r="G719" i="1"/>
  <c r="H719" i="1"/>
  <c r="G723" i="1"/>
  <c r="H723" i="1"/>
  <c r="G727" i="1"/>
  <c r="H727" i="1"/>
  <c r="G731" i="1"/>
  <c r="H731" i="1"/>
  <c r="G735" i="1"/>
  <c r="H735" i="1"/>
  <c r="G739" i="1"/>
  <c r="H739" i="1"/>
  <c r="G743" i="1"/>
  <c r="H743" i="1"/>
  <c r="G747" i="1"/>
  <c r="H747" i="1"/>
  <c r="G751" i="1"/>
  <c r="H751" i="1"/>
  <c r="G755" i="1"/>
  <c r="H755" i="1"/>
  <c r="G759" i="1"/>
  <c r="H759" i="1"/>
  <c r="G14" i="1"/>
  <c r="H14" i="1"/>
  <c r="G30" i="1"/>
  <c r="H30" i="1"/>
  <c r="G11" i="1"/>
  <c r="H11" i="1"/>
  <c r="G19" i="1"/>
  <c r="H19" i="1"/>
  <c r="G27" i="1"/>
  <c r="H27" i="1"/>
  <c r="G35" i="1"/>
  <c r="H35" i="1"/>
  <c r="G8" i="1"/>
  <c r="H8" i="1"/>
  <c r="G12" i="1"/>
  <c r="H12" i="1"/>
  <c r="H16" i="1"/>
  <c r="G16" i="1"/>
  <c r="G20" i="1"/>
  <c r="H20" i="1"/>
  <c r="G24" i="1"/>
  <c r="H24" i="1"/>
  <c r="G28" i="1"/>
  <c r="H28" i="1"/>
  <c r="H32" i="1"/>
  <c r="G32" i="1"/>
  <c r="G36" i="1"/>
  <c r="H36" i="1"/>
  <c r="G40" i="1"/>
  <c r="H40" i="1"/>
  <c r="G44" i="1"/>
  <c r="H44" i="1"/>
  <c r="H48" i="1"/>
  <c r="G48" i="1"/>
  <c r="G52" i="1"/>
  <c r="H52" i="1"/>
  <c r="G56" i="1"/>
  <c r="H56" i="1"/>
  <c r="G60" i="1"/>
  <c r="H60" i="1"/>
  <c r="H64" i="1"/>
  <c r="G64" i="1"/>
  <c r="G68" i="1"/>
  <c r="H68" i="1"/>
  <c r="G72" i="1"/>
  <c r="H72" i="1"/>
  <c r="G76" i="1"/>
  <c r="H76" i="1"/>
  <c r="H80" i="1"/>
  <c r="G80" i="1"/>
  <c r="G84" i="1"/>
  <c r="H84" i="1"/>
  <c r="H88" i="1"/>
  <c r="G88" i="1"/>
  <c r="G92" i="1"/>
  <c r="H92" i="1"/>
  <c r="H96" i="1"/>
  <c r="G96" i="1"/>
  <c r="G100" i="1"/>
  <c r="H100" i="1"/>
  <c r="H104" i="1"/>
  <c r="G104" i="1"/>
  <c r="G108" i="1"/>
  <c r="H108" i="1"/>
  <c r="H112" i="1"/>
  <c r="G112" i="1"/>
  <c r="G116" i="1"/>
  <c r="H116" i="1"/>
  <c r="H120" i="1"/>
  <c r="G120" i="1"/>
  <c r="G124" i="1"/>
  <c r="H124" i="1"/>
  <c r="H128" i="1"/>
  <c r="G128" i="1"/>
  <c r="G132" i="1"/>
  <c r="H132" i="1"/>
  <c r="H136" i="1"/>
  <c r="G136" i="1"/>
  <c r="G140" i="1"/>
  <c r="H140" i="1"/>
  <c r="H144" i="1"/>
  <c r="G144" i="1"/>
  <c r="G148" i="1"/>
  <c r="H148" i="1"/>
  <c r="H152" i="1"/>
  <c r="G152" i="1"/>
  <c r="G156" i="1"/>
  <c r="H156" i="1"/>
  <c r="H160" i="1"/>
  <c r="G160" i="1"/>
  <c r="G164" i="1"/>
  <c r="H164" i="1"/>
  <c r="H168" i="1"/>
  <c r="G168" i="1"/>
  <c r="G172" i="1"/>
  <c r="H172" i="1"/>
  <c r="H176" i="1"/>
  <c r="G176" i="1"/>
  <c r="G180" i="1"/>
  <c r="H180" i="1"/>
  <c r="H184" i="1"/>
  <c r="G184" i="1"/>
  <c r="H188" i="1"/>
  <c r="G188" i="1"/>
  <c r="H192" i="1"/>
  <c r="G192" i="1"/>
  <c r="H196" i="1"/>
  <c r="G196" i="1"/>
  <c r="H200" i="1"/>
  <c r="G200" i="1"/>
  <c r="H204" i="1"/>
  <c r="G204" i="1"/>
  <c r="H208" i="1"/>
  <c r="G208" i="1"/>
  <c r="H212" i="1"/>
  <c r="G212" i="1"/>
  <c r="H216" i="1"/>
  <c r="G216" i="1"/>
  <c r="H220" i="1"/>
  <c r="G220" i="1"/>
  <c r="H224" i="1"/>
  <c r="G224" i="1"/>
  <c r="H228" i="1"/>
  <c r="G228" i="1"/>
  <c r="H232" i="1"/>
  <c r="G232" i="1"/>
  <c r="H236" i="1"/>
  <c r="G236" i="1"/>
  <c r="H240" i="1"/>
  <c r="G240" i="1"/>
  <c r="H244" i="1"/>
  <c r="G244" i="1"/>
  <c r="H248" i="1"/>
  <c r="G248" i="1"/>
  <c r="H252" i="1"/>
  <c r="G252" i="1"/>
  <c r="H256" i="1"/>
  <c r="G256" i="1"/>
  <c r="H260" i="1"/>
  <c r="G260" i="1"/>
  <c r="H264" i="1"/>
  <c r="G264" i="1"/>
  <c r="H268" i="1"/>
  <c r="G268" i="1"/>
  <c r="H272" i="1"/>
  <c r="G272" i="1"/>
  <c r="G276" i="1"/>
  <c r="H276" i="1"/>
  <c r="G280" i="1"/>
  <c r="H280" i="1"/>
  <c r="G284" i="1"/>
  <c r="H284" i="1"/>
  <c r="H288" i="1"/>
  <c r="G288" i="1"/>
  <c r="G292" i="1"/>
  <c r="H292" i="1"/>
  <c r="H296" i="1"/>
  <c r="G296" i="1"/>
  <c r="H300" i="1"/>
  <c r="G300" i="1"/>
  <c r="G304" i="1"/>
  <c r="H304" i="1"/>
  <c r="H308" i="1"/>
  <c r="G308" i="1"/>
  <c r="H312" i="1"/>
  <c r="G312" i="1"/>
  <c r="H316" i="1"/>
  <c r="G316" i="1"/>
  <c r="G320" i="1"/>
  <c r="H320" i="1"/>
  <c r="H324" i="1"/>
  <c r="G324" i="1"/>
  <c r="H328" i="1"/>
  <c r="G328" i="1"/>
  <c r="H332" i="1"/>
  <c r="G332" i="1"/>
  <c r="G336" i="1"/>
  <c r="H336" i="1"/>
  <c r="H340" i="1"/>
  <c r="G340" i="1"/>
  <c r="H344" i="1"/>
  <c r="G344" i="1"/>
  <c r="H348" i="1"/>
  <c r="G348" i="1"/>
  <c r="G352" i="1"/>
  <c r="H352" i="1"/>
  <c r="H356" i="1"/>
  <c r="G356" i="1"/>
  <c r="H360" i="1"/>
  <c r="G360" i="1"/>
  <c r="H364" i="1"/>
  <c r="G364" i="1"/>
  <c r="G368" i="1"/>
  <c r="H368" i="1"/>
  <c r="H372" i="1"/>
  <c r="G372" i="1"/>
  <c r="H376" i="1"/>
  <c r="G376" i="1"/>
  <c r="H380" i="1"/>
  <c r="G380" i="1"/>
  <c r="G384" i="1"/>
  <c r="H384" i="1"/>
  <c r="H388" i="1"/>
  <c r="G388" i="1"/>
  <c r="H392" i="1"/>
  <c r="G392" i="1"/>
  <c r="H396" i="1"/>
  <c r="G396" i="1"/>
  <c r="G400" i="1"/>
  <c r="H400" i="1"/>
  <c r="H404" i="1"/>
  <c r="G404" i="1"/>
  <c r="H408" i="1"/>
  <c r="G408" i="1"/>
  <c r="H412" i="1"/>
  <c r="G412" i="1"/>
  <c r="G416" i="1"/>
  <c r="H416" i="1"/>
  <c r="H420" i="1"/>
  <c r="G420" i="1"/>
  <c r="G424" i="1"/>
  <c r="H424" i="1"/>
  <c r="G428" i="1"/>
  <c r="H428" i="1"/>
  <c r="G432" i="1"/>
  <c r="H432" i="1"/>
  <c r="G436" i="1"/>
  <c r="H436" i="1"/>
  <c r="G440" i="1"/>
  <c r="H440" i="1"/>
  <c r="G444" i="1"/>
  <c r="H444" i="1"/>
  <c r="G448" i="1"/>
  <c r="H448" i="1"/>
  <c r="H452" i="1"/>
  <c r="G452" i="1"/>
  <c r="G456" i="1"/>
  <c r="H456" i="1"/>
  <c r="G460" i="1"/>
  <c r="H460" i="1"/>
  <c r="G464" i="1"/>
  <c r="H464" i="1"/>
  <c r="H468" i="1"/>
  <c r="G468" i="1"/>
  <c r="G472" i="1"/>
  <c r="H472" i="1"/>
  <c r="G476" i="1"/>
  <c r="H476" i="1"/>
  <c r="G480" i="1"/>
  <c r="H480" i="1"/>
  <c r="H484" i="1"/>
  <c r="G484" i="1"/>
  <c r="G488" i="1"/>
  <c r="H488" i="1"/>
  <c r="G492" i="1"/>
  <c r="H492" i="1"/>
  <c r="G496" i="1"/>
  <c r="H496" i="1"/>
  <c r="G500" i="1"/>
  <c r="H500" i="1"/>
  <c r="G504" i="1"/>
  <c r="H504" i="1"/>
  <c r="G508" i="1"/>
  <c r="H508" i="1"/>
  <c r="H512" i="1"/>
  <c r="G512" i="1"/>
  <c r="G516" i="1"/>
  <c r="H516" i="1"/>
  <c r="H520" i="1"/>
  <c r="G520" i="1"/>
  <c r="G524" i="1"/>
  <c r="H524" i="1"/>
  <c r="G528" i="1"/>
  <c r="H528" i="1"/>
  <c r="G532" i="1"/>
  <c r="H532" i="1"/>
  <c r="H536" i="1"/>
  <c r="G536" i="1"/>
  <c r="H540" i="1"/>
  <c r="G540" i="1"/>
  <c r="H544" i="1"/>
  <c r="G544" i="1"/>
  <c r="G548" i="1"/>
  <c r="H548" i="1"/>
  <c r="H552" i="1"/>
  <c r="G552" i="1"/>
  <c r="H556" i="1"/>
  <c r="G556" i="1"/>
  <c r="H560" i="1"/>
  <c r="G560" i="1"/>
  <c r="G564" i="1"/>
  <c r="H564" i="1"/>
  <c r="H568" i="1"/>
  <c r="G568" i="1"/>
  <c r="H572" i="1"/>
  <c r="G572" i="1"/>
  <c r="H576" i="1"/>
  <c r="G576" i="1"/>
  <c r="G580" i="1"/>
  <c r="H580" i="1"/>
  <c r="H584" i="1"/>
  <c r="G584" i="1"/>
  <c r="H588" i="1"/>
  <c r="G588" i="1"/>
  <c r="H592" i="1"/>
  <c r="G592" i="1"/>
  <c r="G596" i="1"/>
  <c r="H596" i="1"/>
  <c r="H600" i="1"/>
  <c r="G600" i="1"/>
  <c r="H604" i="1"/>
  <c r="G604" i="1"/>
  <c r="H608" i="1"/>
  <c r="G608" i="1"/>
  <c r="G612" i="1"/>
  <c r="H612" i="1"/>
  <c r="H616" i="1"/>
  <c r="G616" i="1"/>
  <c r="H620" i="1"/>
  <c r="G620" i="1"/>
  <c r="H624" i="1"/>
  <c r="G624" i="1"/>
  <c r="G628" i="1"/>
  <c r="H628" i="1"/>
  <c r="H632" i="1"/>
  <c r="G632" i="1"/>
  <c r="H636" i="1"/>
  <c r="G636" i="1"/>
  <c r="H640" i="1"/>
  <c r="G640" i="1"/>
  <c r="G644" i="1"/>
  <c r="H644" i="1"/>
  <c r="H648" i="1"/>
  <c r="G648" i="1"/>
  <c r="H652" i="1"/>
  <c r="G652" i="1"/>
  <c r="H656" i="1"/>
  <c r="G656" i="1"/>
  <c r="G660" i="1"/>
  <c r="H660" i="1"/>
  <c r="H664" i="1"/>
  <c r="G664" i="1"/>
  <c r="H668" i="1"/>
  <c r="G668" i="1"/>
  <c r="H672" i="1"/>
  <c r="G672" i="1"/>
  <c r="G676" i="1"/>
  <c r="H676" i="1"/>
  <c r="H680" i="1"/>
  <c r="G680" i="1"/>
  <c r="H684" i="1"/>
  <c r="G684" i="1"/>
  <c r="H688" i="1"/>
  <c r="G688" i="1"/>
  <c r="G692" i="1"/>
  <c r="H692" i="1"/>
  <c r="H696" i="1"/>
  <c r="G696" i="1"/>
  <c r="H700" i="1"/>
  <c r="G700" i="1"/>
  <c r="H704" i="1"/>
  <c r="G704" i="1"/>
  <c r="G708" i="1"/>
  <c r="H708" i="1"/>
  <c r="H712" i="1"/>
  <c r="G712" i="1"/>
  <c r="H716" i="1"/>
  <c r="G716" i="1"/>
  <c r="H720" i="1"/>
  <c r="G720" i="1"/>
  <c r="G724" i="1"/>
  <c r="H724" i="1"/>
  <c r="H728" i="1"/>
  <c r="G728" i="1"/>
  <c r="H732" i="1"/>
  <c r="G732" i="1"/>
  <c r="H736" i="1"/>
  <c r="G736" i="1"/>
  <c r="G740" i="1"/>
  <c r="H740" i="1"/>
  <c r="H744" i="1"/>
  <c r="G744" i="1"/>
  <c r="H748" i="1"/>
  <c r="G748" i="1"/>
  <c r="H752" i="1"/>
  <c r="G752" i="1"/>
  <c r="G756" i="1"/>
  <c r="H756" i="1"/>
  <c r="H41" i="3"/>
  <c r="G41" i="3" l="1"/>
  <c r="E41" i="3"/>
  <c r="K41" i="3"/>
  <c r="K11" i="1"/>
  <c r="B46" i="3"/>
  <c r="C45" i="3"/>
  <c r="K13" i="1"/>
  <c r="F41" i="3" l="1"/>
  <c r="I41" i="3" s="1"/>
  <c r="D42" i="3" s="1"/>
  <c r="B47" i="3"/>
  <c r="C46" i="3"/>
  <c r="E42" i="3" l="1"/>
  <c r="H42" i="3"/>
  <c r="G42" i="3"/>
  <c r="J42" i="3"/>
  <c r="K42" i="3" s="1"/>
  <c r="B48" i="3"/>
  <c r="C47" i="3"/>
  <c r="F42" i="3" l="1"/>
  <c r="I42" i="3" s="1"/>
  <c r="D43" i="3" s="1"/>
  <c r="B49" i="3"/>
  <c r="C48" i="3"/>
  <c r="H43" i="3" l="1"/>
  <c r="G43" i="3"/>
  <c r="J43" i="3"/>
  <c r="K43" i="3" s="1"/>
  <c r="E43" i="3"/>
  <c r="B50" i="3"/>
  <c r="C49" i="3"/>
  <c r="F43" i="3" l="1"/>
  <c r="I43" i="3" s="1"/>
  <c r="D44" i="3" s="1"/>
  <c r="B51" i="3"/>
  <c r="C50" i="3"/>
  <c r="H44" i="3" l="1"/>
  <c r="J44" i="3"/>
  <c r="K44" i="3" s="1"/>
  <c r="G44" i="3"/>
  <c r="E44" i="3"/>
  <c r="B52" i="3"/>
  <c r="C51" i="3"/>
  <c r="F44" i="3" l="1"/>
  <c r="I44" i="3" s="1"/>
  <c r="D45" i="3" s="1"/>
  <c r="B53" i="3"/>
  <c r="C52" i="3"/>
  <c r="J45" i="3" l="1"/>
  <c r="K45" i="3" s="1"/>
  <c r="G45" i="3"/>
  <c r="H45" i="3"/>
  <c r="E45" i="3"/>
  <c r="B54" i="3"/>
  <c r="C53" i="3"/>
  <c r="F45" i="3" l="1"/>
  <c r="I45" i="3" s="1"/>
  <c r="D46" i="3" s="1"/>
  <c r="E46" i="3" s="1"/>
  <c r="B55" i="3"/>
  <c r="C54" i="3"/>
  <c r="H46" i="3" l="1"/>
  <c r="J46" i="3"/>
  <c r="K46" i="3" s="1"/>
  <c r="G46" i="3"/>
  <c r="F46" i="3"/>
  <c r="B56" i="3"/>
  <c r="C55" i="3"/>
  <c r="I46" i="3" l="1"/>
  <c r="D47" i="3" s="1"/>
  <c r="E47" i="3" s="1"/>
  <c r="B57" i="3"/>
  <c r="C56" i="3"/>
  <c r="H47" i="3" l="1"/>
  <c r="G47" i="3"/>
  <c r="J47" i="3"/>
  <c r="K47" i="3" s="1"/>
  <c r="F47" i="3"/>
  <c r="B58" i="3"/>
  <c r="C57" i="3"/>
  <c r="I47" i="3" l="1"/>
  <c r="D48" i="3" s="1"/>
  <c r="E48" i="3" s="1"/>
  <c r="B59" i="3"/>
  <c r="C58" i="3"/>
  <c r="J48" i="3" l="1"/>
  <c r="K48" i="3" s="1"/>
  <c r="G48" i="3"/>
  <c r="H48" i="3"/>
  <c r="F48" i="3"/>
  <c r="B60" i="3"/>
  <c r="C59" i="3"/>
  <c r="I48" i="3" l="1"/>
  <c r="D49" i="3" s="1"/>
  <c r="E49" i="3" s="1"/>
  <c r="B61" i="3"/>
  <c r="C60" i="3"/>
  <c r="H49" i="3" l="1"/>
  <c r="G49" i="3"/>
  <c r="J49" i="3"/>
  <c r="K49" i="3" s="1"/>
  <c r="F49" i="3"/>
  <c r="B62" i="3"/>
  <c r="C61" i="3"/>
  <c r="I49" i="3" l="1"/>
  <c r="D50" i="3" s="1"/>
  <c r="E50" i="3" s="1"/>
  <c r="B63" i="3"/>
  <c r="C62" i="3"/>
  <c r="H50" i="3" l="1"/>
  <c r="G50" i="3"/>
  <c r="J50" i="3"/>
  <c r="K50" i="3" s="1"/>
  <c r="F50" i="3"/>
  <c r="B64" i="3"/>
  <c r="C63" i="3"/>
  <c r="I50" i="3" l="1"/>
  <c r="D51" i="3" s="1"/>
  <c r="E51" i="3" s="1"/>
  <c r="B65" i="3"/>
  <c r="C64" i="3"/>
  <c r="G51" i="3" l="1"/>
  <c r="H51" i="3"/>
  <c r="J51" i="3"/>
  <c r="K51" i="3" s="1"/>
  <c r="F51" i="3"/>
  <c r="B66" i="3"/>
  <c r="C65" i="3"/>
  <c r="I51" i="3" l="1"/>
  <c r="D52" i="3" s="1"/>
  <c r="E52" i="3" s="1"/>
  <c r="B67" i="3"/>
  <c r="C66" i="3"/>
  <c r="G52" i="3" l="1"/>
  <c r="J52" i="3"/>
  <c r="K52" i="3" s="1"/>
  <c r="H52" i="3"/>
  <c r="F52" i="3"/>
  <c r="B68" i="3"/>
  <c r="C67" i="3"/>
  <c r="I52" i="3" l="1"/>
  <c r="D53" i="3" s="1"/>
  <c r="E53" i="3" s="1"/>
  <c r="B69" i="3"/>
  <c r="C68" i="3"/>
  <c r="H53" i="3" l="1"/>
  <c r="G53" i="3"/>
  <c r="J53" i="3"/>
  <c r="K53" i="3" s="1"/>
  <c r="F53" i="3"/>
  <c r="B70" i="3"/>
  <c r="C69" i="3"/>
  <c r="I53" i="3" l="1"/>
  <c r="D54" i="3" s="1"/>
  <c r="E54" i="3" s="1"/>
  <c r="B71" i="3"/>
  <c r="C70" i="3"/>
  <c r="J54" i="3" l="1"/>
  <c r="K54" i="3" s="1"/>
  <c r="H54" i="3"/>
  <c r="G54" i="3"/>
  <c r="F54" i="3"/>
  <c r="B72" i="3"/>
  <c r="C71" i="3"/>
  <c r="I54" i="3" l="1"/>
  <c r="D55" i="3" s="1"/>
  <c r="E55" i="3" s="1"/>
  <c r="B73" i="3"/>
  <c r="C72" i="3"/>
  <c r="H55" i="3" l="1"/>
  <c r="J55" i="3"/>
  <c r="K55" i="3" s="1"/>
  <c r="G55" i="3"/>
  <c r="F55" i="3"/>
  <c r="B74" i="3"/>
  <c r="C73" i="3"/>
  <c r="I55" i="3" l="1"/>
  <c r="D56" i="3" s="1"/>
  <c r="E56" i="3" s="1"/>
  <c r="B75" i="3"/>
  <c r="C74" i="3"/>
  <c r="H56" i="3" l="1"/>
  <c r="J56" i="3"/>
  <c r="K56" i="3" s="1"/>
  <c r="G56" i="3"/>
  <c r="F56" i="3"/>
  <c r="B76" i="3"/>
  <c r="C75" i="3"/>
  <c r="I56" i="3" l="1"/>
  <c r="D57" i="3" s="1"/>
  <c r="E57" i="3" s="1"/>
  <c r="B77" i="3"/>
  <c r="C76" i="3"/>
  <c r="H57" i="3" l="1"/>
  <c r="G57" i="3"/>
  <c r="J57" i="3"/>
  <c r="K57" i="3" s="1"/>
  <c r="F57" i="3"/>
  <c r="B78" i="3"/>
  <c r="C77" i="3"/>
  <c r="I57" i="3" l="1"/>
  <c r="D58" i="3" s="1"/>
  <c r="E58" i="3" s="1"/>
  <c r="B79" i="3"/>
  <c r="C78" i="3"/>
  <c r="G58" i="3" l="1"/>
  <c r="J58" i="3"/>
  <c r="K58" i="3" s="1"/>
  <c r="H58" i="3"/>
  <c r="F58" i="3"/>
  <c r="B80" i="3"/>
  <c r="C79" i="3"/>
  <c r="I58" i="3" l="1"/>
  <c r="D59" i="3" s="1"/>
  <c r="E59" i="3" s="1"/>
  <c r="B81" i="3"/>
  <c r="C80" i="3"/>
  <c r="G59" i="3" l="1"/>
  <c r="J59" i="3"/>
  <c r="K59" i="3" s="1"/>
  <c r="H59" i="3"/>
  <c r="F59" i="3"/>
  <c r="B82" i="3"/>
  <c r="C81" i="3"/>
  <c r="I59" i="3" l="1"/>
  <c r="D60" i="3" s="1"/>
  <c r="E60" i="3" s="1"/>
  <c r="B83" i="3"/>
  <c r="C82" i="3"/>
  <c r="J60" i="3" l="1"/>
  <c r="K60" i="3" s="1"/>
  <c r="G60" i="3"/>
  <c r="H60" i="3"/>
  <c r="F60" i="3"/>
  <c r="B84" i="3"/>
  <c r="C83" i="3"/>
  <c r="I60" i="3" l="1"/>
  <c r="D61" i="3" s="1"/>
  <c r="E61" i="3" s="1"/>
  <c r="B85" i="3"/>
  <c r="C84" i="3"/>
  <c r="G61" i="3" l="1"/>
  <c r="H61" i="3"/>
  <c r="J61" i="3"/>
  <c r="K61" i="3" s="1"/>
  <c r="F61" i="3"/>
  <c r="B86" i="3"/>
  <c r="C85" i="3"/>
  <c r="I61" i="3" l="1"/>
  <c r="D62" i="3" s="1"/>
  <c r="E62" i="3" s="1"/>
  <c r="B87" i="3"/>
  <c r="C86" i="3"/>
  <c r="G62" i="3" l="1"/>
  <c r="J62" i="3"/>
  <c r="K62" i="3" s="1"/>
  <c r="H62" i="3"/>
  <c r="F62" i="3"/>
  <c r="B88" i="3"/>
  <c r="C87" i="3"/>
  <c r="I62" i="3" l="1"/>
  <c r="D63" i="3" s="1"/>
  <c r="E63" i="3" s="1"/>
  <c r="B89" i="3"/>
  <c r="C88" i="3"/>
  <c r="G63" i="3" l="1"/>
  <c r="J63" i="3"/>
  <c r="K63" i="3" s="1"/>
  <c r="H63" i="3"/>
  <c r="F63" i="3"/>
  <c r="B90" i="3"/>
  <c r="C89" i="3"/>
  <c r="I63" i="3" l="1"/>
  <c r="D64" i="3" s="1"/>
  <c r="E64" i="3" s="1"/>
  <c r="B91" i="3"/>
  <c r="C90" i="3"/>
  <c r="H64" i="3" l="1"/>
  <c r="J64" i="3"/>
  <c r="K64" i="3" s="1"/>
  <c r="G64" i="3"/>
  <c r="F64" i="3"/>
  <c r="B92" i="3"/>
  <c r="C91" i="3"/>
  <c r="I64" i="3" l="1"/>
  <c r="D65" i="3" s="1"/>
  <c r="E65" i="3" s="1"/>
  <c r="B93" i="3"/>
  <c r="C92" i="3"/>
  <c r="J65" i="3" l="1"/>
  <c r="K65" i="3" s="1"/>
  <c r="H65" i="3"/>
  <c r="G65" i="3"/>
  <c r="F65" i="3"/>
  <c r="I65" i="3" s="1"/>
  <c r="D66" i="3" s="1"/>
  <c r="E66" i="3" s="1"/>
  <c r="B94" i="3"/>
  <c r="C93" i="3"/>
  <c r="J66" i="3" l="1"/>
  <c r="K66" i="3" s="1"/>
  <c r="N46" i="3" s="1"/>
  <c r="G66" i="3"/>
  <c r="H66" i="3"/>
  <c r="B95" i="3"/>
  <c r="C94" i="3"/>
  <c r="F66" i="3" l="1"/>
  <c r="I66" i="3" s="1"/>
  <c r="D67" i="3" s="1"/>
  <c r="E67" i="3" s="1"/>
  <c r="B96" i="3"/>
  <c r="C95" i="3"/>
  <c r="J67" i="3" l="1"/>
  <c r="K67" i="3" s="1"/>
  <c r="G67" i="3"/>
  <c r="H67" i="3"/>
  <c r="B97" i="3"/>
  <c r="C96" i="3"/>
  <c r="F67" i="3" l="1"/>
  <c r="I67" i="3" s="1"/>
  <c r="D68" i="3" s="1"/>
  <c r="E68" i="3" s="1"/>
  <c r="B98" i="3"/>
  <c r="C97" i="3"/>
  <c r="J68" i="3" l="1"/>
  <c r="K68" i="3" s="1"/>
  <c r="G68" i="3"/>
  <c r="H68" i="3"/>
  <c r="B99" i="3"/>
  <c r="C98" i="3"/>
  <c r="F68" i="3" l="1"/>
  <c r="I68" i="3" s="1"/>
  <c r="D69" i="3" s="1"/>
  <c r="E69" i="3" s="1"/>
  <c r="B100" i="3"/>
  <c r="C99" i="3"/>
  <c r="J69" i="3" l="1"/>
  <c r="K69" i="3" s="1"/>
  <c r="G69" i="3"/>
  <c r="H69" i="3"/>
  <c r="B101" i="3"/>
  <c r="C100" i="3"/>
  <c r="F69" i="3" l="1"/>
  <c r="I69" i="3" s="1"/>
  <c r="D70" i="3" s="1"/>
  <c r="E70" i="3" s="1"/>
  <c r="B102" i="3"/>
  <c r="C101" i="3"/>
  <c r="G70" i="3" l="1"/>
  <c r="J70" i="3"/>
  <c r="K70" i="3" s="1"/>
  <c r="H70" i="3"/>
  <c r="B103" i="3"/>
  <c r="C102" i="3"/>
  <c r="F70" i="3" l="1"/>
  <c r="I70" i="3" s="1"/>
  <c r="D71" i="3" s="1"/>
  <c r="E71" i="3" s="1"/>
  <c r="B104" i="3"/>
  <c r="C103" i="3"/>
  <c r="G71" i="3" l="1"/>
  <c r="H71" i="3"/>
  <c r="J71" i="3"/>
  <c r="K71" i="3" s="1"/>
  <c r="B105" i="3"/>
  <c r="C104" i="3"/>
  <c r="F71" i="3" l="1"/>
  <c r="I71" i="3" s="1"/>
  <c r="D72" i="3" s="1"/>
  <c r="E72" i="3" s="1"/>
  <c r="B106" i="3"/>
  <c r="C105" i="3"/>
  <c r="J72" i="3" l="1"/>
  <c r="K72" i="3" s="1"/>
  <c r="H72" i="3"/>
  <c r="G72" i="3"/>
  <c r="B107" i="3"/>
  <c r="C106" i="3"/>
  <c r="F72" i="3" l="1"/>
  <c r="I72" i="3" s="1"/>
  <c r="D73" i="3" s="1"/>
  <c r="E73" i="3" s="1"/>
  <c r="B108" i="3"/>
  <c r="C107" i="3"/>
  <c r="J73" i="3" l="1"/>
  <c r="K73" i="3" s="1"/>
  <c r="H73" i="3"/>
  <c r="G73" i="3"/>
  <c r="B109" i="3"/>
  <c r="C108" i="3"/>
  <c r="F73" i="3" l="1"/>
  <c r="I73" i="3" s="1"/>
  <c r="D74" i="3" s="1"/>
  <c r="E74" i="3" s="1"/>
  <c r="B110" i="3"/>
  <c r="C109" i="3"/>
  <c r="J74" i="3" l="1"/>
  <c r="K74" i="3" s="1"/>
  <c r="H74" i="3"/>
  <c r="G74" i="3"/>
  <c r="B111" i="3"/>
  <c r="C110" i="3"/>
  <c r="F74" i="3" l="1"/>
  <c r="I74" i="3" s="1"/>
  <c r="D75" i="3" s="1"/>
  <c r="E75" i="3" s="1"/>
  <c r="B112" i="3"/>
  <c r="C111" i="3"/>
  <c r="H75" i="3" l="1"/>
  <c r="J75" i="3"/>
  <c r="K75" i="3" s="1"/>
  <c r="G75" i="3"/>
  <c r="B113" i="3"/>
  <c r="C112" i="3"/>
  <c r="F75" i="3" l="1"/>
  <c r="I75" i="3" s="1"/>
  <c r="D76" i="3" s="1"/>
  <c r="E76" i="3" s="1"/>
  <c r="B114" i="3"/>
  <c r="C113" i="3"/>
  <c r="G76" i="3" l="1"/>
  <c r="H76" i="3"/>
  <c r="J76" i="3"/>
  <c r="K76" i="3" s="1"/>
  <c r="B115" i="3"/>
  <c r="C114" i="3"/>
  <c r="F76" i="3" l="1"/>
  <c r="I76" i="3" s="1"/>
  <c r="D77" i="3" s="1"/>
  <c r="E77" i="3" s="1"/>
  <c r="B116" i="3"/>
  <c r="C115" i="3"/>
  <c r="G77" i="3" l="1"/>
  <c r="J77" i="3"/>
  <c r="K77" i="3" s="1"/>
  <c r="H77" i="3"/>
  <c r="B117" i="3"/>
  <c r="C116" i="3"/>
  <c r="F77" i="3" l="1"/>
  <c r="I77" i="3" s="1"/>
  <c r="D78" i="3" s="1"/>
  <c r="E78" i="3" s="1"/>
  <c r="B118" i="3"/>
  <c r="C117" i="3"/>
  <c r="J78" i="3" l="1"/>
  <c r="K78" i="3" s="1"/>
  <c r="H78" i="3"/>
  <c r="G78" i="3"/>
  <c r="B119" i="3"/>
  <c r="C118" i="3"/>
  <c r="F78" i="3" l="1"/>
  <c r="I78" i="3" s="1"/>
  <c r="D79" i="3" s="1"/>
  <c r="E79" i="3" s="1"/>
  <c r="B120" i="3"/>
  <c r="C119" i="3"/>
  <c r="H79" i="3" l="1"/>
  <c r="J79" i="3"/>
  <c r="K79" i="3" s="1"/>
  <c r="G79" i="3"/>
  <c r="B121" i="3"/>
  <c r="C120" i="3"/>
  <c r="F79" i="3" l="1"/>
  <c r="I79" i="3" s="1"/>
  <c r="D80" i="3" s="1"/>
  <c r="E80" i="3" s="1"/>
  <c r="B122" i="3"/>
  <c r="C121" i="3"/>
  <c r="G80" i="3" l="1"/>
  <c r="H80" i="3"/>
  <c r="J80" i="3"/>
  <c r="K80" i="3" s="1"/>
  <c r="B123" i="3"/>
  <c r="C122" i="3"/>
  <c r="F80" i="3" l="1"/>
  <c r="I80" i="3" s="1"/>
  <c r="D81" i="3" s="1"/>
  <c r="E81" i="3" s="1"/>
  <c r="B124" i="3"/>
  <c r="C123" i="3"/>
  <c r="G81" i="3" l="1"/>
  <c r="J81" i="3"/>
  <c r="K81" i="3" s="1"/>
  <c r="H81" i="3"/>
  <c r="B125" i="3"/>
  <c r="C124" i="3"/>
  <c r="F81" i="3" l="1"/>
  <c r="I81" i="3" s="1"/>
  <c r="D82" i="3" s="1"/>
  <c r="E82" i="3" s="1"/>
  <c r="B126" i="3"/>
  <c r="C125" i="3"/>
  <c r="J82" i="3" l="1"/>
  <c r="K82" i="3" s="1"/>
  <c r="H82" i="3"/>
  <c r="G82" i="3"/>
  <c r="B127" i="3"/>
  <c r="C126" i="3"/>
  <c r="F82" i="3" l="1"/>
  <c r="I82" i="3" s="1"/>
  <c r="D83" i="3" s="1"/>
  <c r="E83" i="3" s="1"/>
  <c r="B128" i="3"/>
  <c r="C127" i="3"/>
  <c r="H83" i="3" l="1"/>
  <c r="J83" i="3"/>
  <c r="K83" i="3" s="1"/>
  <c r="G83" i="3"/>
  <c r="B129" i="3"/>
  <c r="C128" i="3"/>
  <c r="F83" i="3" l="1"/>
  <c r="I83" i="3" s="1"/>
  <c r="D84" i="3" s="1"/>
  <c r="E84" i="3" s="1"/>
  <c r="B130" i="3"/>
  <c r="C129" i="3"/>
  <c r="J84" i="3" l="1"/>
  <c r="K84" i="3" s="1"/>
  <c r="H84" i="3"/>
  <c r="G84" i="3"/>
  <c r="B131" i="3"/>
  <c r="C130" i="3"/>
  <c r="F84" i="3" l="1"/>
  <c r="I84" i="3" s="1"/>
  <c r="D85" i="3" s="1"/>
  <c r="E85" i="3" s="1"/>
  <c r="B132" i="3"/>
  <c r="C131" i="3"/>
  <c r="J85" i="3" l="1"/>
  <c r="K85" i="3" s="1"/>
  <c r="H85" i="3"/>
  <c r="G85" i="3"/>
  <c r="B133" i="3"/>
  <c r="C132" i="3"/>
  <c r="F85" i="3" l="1"/>
  <c r="I85" i="3" s="1"/>
  <c r="D86" i="3" s="1"/>
  <c r="E86" i="3" s="1"/>
  <c r="B134" i="3"/>
  <c r="C133" i="3"/>
  <c r="J86" i="3" l="1"/>
  <c r="K86" i="3" s="1"/>
  <c r="G86" i="3"/>
  <c r="H86" i="3"/>
  <c r="B135" i="3"/>
  <c r="C134" i="3"/>
  <c r="F86" i="3" l="1"/>
  <c r="I86" i="3" s="1"/>
  <c r="D87" i="3" s="1"/>
  <c r="E87" i="3" s="1"/>
  <c r="B136" i="3"/>
  <c r="C135" i="3"/>
  <c r="J87" i="3" l="1"/>
  <c r="K87" i="3" s="1"/>
  <c r="H87" i="3"/>
  <c r="G87" i="3"/>
  <c r="B137" i="3"/>
  <c r="C136" i="3"/>
  <c r="F87" i="3" l="1"/>
  <c r="I87" i="3" s="1"/>
  <c r="D88" i="3" s="1"/>
  <c r="E88" i="3" s="1"/>
  <c r="B138" i="3"/>
  <c r="C137" i="3"/>
  <c r="J88" i="3" l="1"/>
  <c r="K88" i="3" s="1"/>
  <c r="H88" i="3"/>
  <c r="G88" i="3"/>
  <c r="B139" i="3"/>
  <c r="C138" i="3"/>
  <c r="F88" i="3" l="1"/>
  <c r="I88" i="3" s="1"/>
  <c r="D89" i="3" s="1"/>
  <c r="E89" i="3" s="1"/>
  <c r="B140" i="3"/>
  <c r="C139" i="3"/>
  <c r="G89" i="3" l="1"/>
  <c r="H89" i="3"/>
  <c r="J89" i="3"/>
  <c r="K89" i="3" s="1"/>
  <c r="B141" i="3"/>
  <c r="C140" i="3"/>
  <c r="F89" i="3" l="1"/>
  <c r="I89" i="3" s="1"/>
  <c r="D90" i="3" s="1"/>
  <c r="E90" i="3" s="1"/>
  <c r="B142" i="3"/>
  <c r="C141" i="3"/>
  <c r="H90" i="3" l="1"/>
  <c r="J90" i="3"/>
  <c r="K90" i="3" s="1"/>
  <c r="G90" i="3"/>
  <c r="B143" i="3"/>
  <c r="C142" i="3"/>
  <c r="F90" i="3" l="1"/>
  <c r="I90" i="3" s="1"/>
  <c r="D91" i="3" s="1"/>
  <c r="E91" i="3" s="1"/>
  <c r="B144" i="3"/>
  <c r="C143" i="3"/>
  <c r="H91" i="3" l="1"/>
  <c r="G91" i="3"/>
  <c r="J91" i="3"/>
  <c r="K91" i="3" s="1"/>
  <c r="B145" i="3"/>
  <c r="C144" i="3"/>
  <c r="F91" i="3" l="1"/>
  <c r="I91" i="3" s="1"/>
  <c r="D92" i="3" s="1"/>
  <c r="E92" i="3" s="1"/>
  <c r="B146" i="3"/>
  <c r="C145" i="3"/>
  <c r="G92" i="3" l="1"/>
  <c r="J92" i="3"/>
  <c r="K92" i="3" s="1"/>
  <c r="H92" i="3"/>
  <c r="B147" i="3"/>
  <c r="C146" i="3"/>
  <c r="F92" i="3" l="1"/>
  <c r="I92" i="3" s="1"/>
  <c r="D93" i="3" s="1"/>
  <c r="E93" i="3" s="1"/>
  <c r="B148" i="3"/>
  <c r="C147" i="3"/>
  <c r="G93" i="3" l="1"/>
  <c r="J93" i="3"/>
  <c r="K93" i="3" s="1"/>
  <c r="H93" i="3"/>
  <c r="B149" i="3"/>
  <c r="C148" i="3"/>
  <c r="F93" i="3" l="1"/>
  <c r="I93" i="3" s="1"/>
  <c r="D94" i="3" s="1"/>
  <c r="E94" i="3" s="1"/>
  <c r="B150" i="3"/>
  <c r="C149" i="3"/>
  <c r="G94" i="3" l="1"/>
  <c r="H94" i="3"/>
  <c r="J94" i="3"/>
  <c r="K94" i="3" s="1"/>
  <c r="B151" i="3"/>
  <c r="C150" i="3"/>
  <c r="F94" i="3" l="1"/>
  <c r="I94" i="3" s="1"/>
  <c r="D95" i="3" s="1"/>
  <c r="E95" i="3" s="1"/>
  <c r="B152" i="3"/>
  <c r="C151" i="3"/>
  <c r="H95" i="3" l="1"/>
  <c r="G95" i="3"/>
  <c r="J95" i="3"/>
  <c r="B153" i="3"/>
  <c r="C152" i="3"/>
  <c r="K95" i="3" l="1"/>
  <c r="F95" i="3"/>
  <c r="I95" i="3" s="1"/>
  <c r="D96" i="3" s="1"/>
  <c r="E96" i="3" s="1"/>
  <c r="B154" i="3"/>
  <c r="C153" i="3"/>
  <c r="G96" i="3" l="1"/>
  <c r="H96" i="3"/>
  <c r="J96" i="3"/>
  <c r="B155" i="3"/>
  <c r="C154" i="3"/>
  <c r="K96" i="3" l="1"/>
  <c r="F96" i="3"/>
  <c r="I96" i="3" s="1"/>
  <c r="D97" i="3" s="1"/>
  <c r="E97" i="3" s="1"/>
  <c r="B156" i="3"/>
  <c r="C155" i="3"/>
  <c r="H97" i="3" l="1"/>
  <c r="G97" i="3"/>
  <c r="J97" i="3"/>
  <c r="B157" i="3"/>
  <c r="C156" i="3"/>
  <c r="K97" i="3" l="1"/>
  <c r="F97" i="3"/>
  <c r="I97" i="3" s="1"/>
  <c r="D98" i="3" s="1"/>
  <c r="E98" i="3" s="1"/>
  <c r="B158" i="3"/>
  <c r="C157" i="3"/>
  <c r="J98" i="3" l="1"/>
  <c r="G98" i="3"/>
  <c r="H98" i="3"/>
  <c r="B159" i="3"/>
  <c r="C158" i="3"/>
  <c r="K98" i="3" l="1"/>
  <c r="F98" i="3"/>
  <c r="I98" i="3" s="1"/>
  <c r="D99" i="3" s="1"/>
  <c r="E99" i="3" s="1"/>
  <c r="B160" i="3"/>
  <c r="C159" i="3"/>
  <c r="J99" i="3" l="1"/>
  <c r="H99" i="3"/>
  <c r="G99" i="3"/>
  <c r="B161" i="3"/>
  <c r="C160" i="3"/>
  <c r="K99" i="3" l="1"/>
  <c r="F99" i="3"/>
  <c r="I99" i="3" s="1"/>
  <c r="D100" i="3" s="1"/>
  <c r="E100" i="3" s="1"/>
  <c r="B162" i="3"/>
  <c r="C161" i="3"/>
  <c r="J100" i="3" l="1"/>
  <c r="K100" i="3" s="1"/>
  <c r="G100" i="3"/>
  <c r="H100" i="3"/>
  <c r="B163" i="3"/>
  <c r="C162" i="3"/>
  <c r="F100" i="3" l="1"/>
  <c r="I100" i="3" s="1"/>
  <c r="D101" i="3" s="1"/>
  <c r="E101" i="3" s="1"/>
  <c r="B164" i="3"/>
  <c r="C163" i="3"/>
  <c r="G101" i="3" l="1"/>
  <c r="H101" i="3"/>
  <c r="J101" i="3"/>
  <c r="K101" i="3" s="1"/>
  <c r="B165" i="3"/>
  <c r="C164" i="3"/>
  <c r="F101" i="3" l="1"/>
  <c r="I101" i="3" s="1"/>
  <c r="D102" i="3" s="1"/>
  <c r="E102" i="3" s="1"/>
  <c r="B166" i="3"/>
  <c r="C165" i="3"/>
  <c r="J102" i="3" l="1"/>
  <c r="K102" i="3" s="1"/>
  <c r="H102" i="3"/>
  <c r="G102" i="3"/>
  <c r="B167" i="3"/>
  <c r="C166" i="3"/>
  <c r="F102" i="3" l="1"/>
  <c r="I102" i="3" s="1"/>
  <c r="D103" i="3" s="1"/>
  <c r="E103" i="3" s="1"/>
  <c r="B168" i="3"/>
  <c r="C167" i="3"/>
  <c r="H103" i="3" l="1"/>
  <c r="G103" i="3"/>
  <c r="J103" i="3"/>
  <c r="K103" i="3" s="1"/>
  <c r="B169" i="3"/>
  <c r="C168" i="3"/>
  <c r="F103" i="3" l="1"/>
  <c r="I103" i="3" s="1"/>
  <c r="D104" i="3" s="1"/>
  <c r="E104" i="3" s="1"/>
  <c r="B170" i="3"/>
  <c r="C169" i="3"/>
  <c r="H104" i="3" l="1"/>
  <c r="J104" i="3"/>
  <c r="K104" i="3" s="1"/>
  <c r="G104" i="3"/>
  <c r="B171" i="3"/>
  <c r="C170" i="3"/>
  <c r="F104" i="3" l="1"/>
  <c r="I104" i="3" s="1"/>
  <c r="D105" i="3" s="1"/>
  <c r="E105" i="3" s="1"/>
  <c r="B172" i="3"/>
  <c r="C171" i="3"/>
  <c r="G105" i="3" l="1"/>
  <c r="J105" i="3"/>
  <c r="K105" i="3" s="1"/>
  <c r="H105" i="3"/>
  <c r="B173" i="3"/>
  <c r="C172" i="3"/>
  <c r="F105" i="3" l="1"/>
  <c r="I105" i="3" s="1"/>
  <c r="D106" i="3" s="1"/>
  <c r="E106" i="3" s="1"/>
  <c r="B174" i="3"/>
  <c r="C173" i="3"/>
  <c r="H106" i="3" l="1"/>
  <c r="G106" i="3"/>
  <c r="J106" i="3"/>
  <c r="K106" i="3" s="1"/>
  <c r="B175" i="3"/>
  <c r="C174" i="3"/>
  <c r="F106" i="3" l="1"/>
  <c r="I106" i="3" s="1"/>
  <c r="D107" i="3" s="1"/>
  <c r="E107" i="3" s="1"/>
  <c r="B176" i="3"/>
  <c r="C175" i="3"/>
  <c r="J107" i="3" l="1"/>
  <c r="K107" i="3" s="1"/>
  <c r="G107" i="3"/>
  <c r="H107" i="3"/>
  <c r="B177" i="3"/>
  <c r="C176" i="3"/>
  <c r="F107" i="3" l="1"/>
  <c r="I107" i="3" s="1"/>
  <c r="D108" i="3" s="1"/>
  <c r="E108" i="3" s="1"/>
  <c r="B178" i="3"/>
  <c r="C177" i="3"/>
  <c r="J108" i="3" l="1"/>
  <c r="K108" i="3" s="1"/>
  <c r="G108" i="3"/>
  <c r="H108" i="3"/>
  <c r="B179" i="3"/>
  <c r="C178" i="3"/>
  <c r="F108" i="3" l="1"/>
  <c r="I108" i="3" s="1"/>
  <c r="D109" i="3" s="1"/>
  <c r="E109" i="3" s="1"/>
  <c r="B180" i="3"/>
  <c r="C179" i="3"/>
  <c r="G109" i="3" l="1"/>
  <c r="J109" i="3"/>
  <c r="K109" i="3" s="1"/>
  <c r="H109" i="3"/>
  <c r="B181" i="3"/>
  <c r="C180" i="3"/>
  <c r="F109" i="3" l="1"/>
  <c r="I109" i="3" s="1"/>
  <c r="D110" i="3" s="1"/>
  <c r="E110" i="3" s="1"/>
  <c r="B182" i="3"/>
  <c r="C181" i="3"/>
  <c r="J110" i="3" l="1"/>
  <c r="K110" i="3" s="1"/>
  <c r="H110" i="3"/>
  <c r="G110" i="3"/>
  <c r="B183" i="3"/>
  <c r="C182" i="3"/>
  <c r="F110" i="3" l="1"/>
  <c r="I110" i="3" s="1"/>
  <c r="D111" i="3" s="1"/>
  <c r="E111" i="3" s="1"/>
  <c r="B184" i="3"/>
  <c r="C183" i="3"/>
  <c r="H111" i="3" l="1"/>
  <c r="G111" i="3"/>
  <c r="J111" i="3"/>
  <c r="K111" i="3" s="1"/>
  <c r="B185" i="3"/>
  <c r="C184" i="3"/>
  <c r="F111" i="3" l="1"/>
  <c r="I111" i="3" s="1"/>
  <c r="D112" i="3" s="1"/>
  <c r="E112" i="3" s="1"/>
  <c r="B186" i="3"/>
  <c r="C185" i="3"/>
  <c r="H112" i="3" l="1"/>
  <c r="J112" i="3"/>
  <c r="K112" i="3" s="1"/>
  <c r="G112" i="3"/>
  <c r="B187" i="3"/>
  <c r="C186" i="3"/>
  <c r="F112" i="3" l="1"/>
  <c r="I112" i="3" s="1"/>
  <c r="D113" i="3" s="1"/>
  <c r="E113" i="3" s="1"/>
  <c r="B188" i="3"/>
  <c r="C187" i="3"/>
  <c r="H113" i="3" l="1"/>
  <c r="G113" i="3"/>
  <c r="J113" i="3"/>
  <c r="K113" i="3" s="1"/>
  <c r="B189" i="3"/>
  <c r="C188" i="3"/>
  <c r="F113" i="3" l="1"/>
  <c r="I113" i="3" s="1"/>
  <c r="D114" i="3" s="1"/>
  <c r="E114" i="3" s="1"/>
  <c r="C189" i="3"/>
  <c r="J114" i="3" l="1"/>
  <c r="K114" i="3" s="1"/>
  <c r="H114" i="3"/>
  <c r="G114" i="3"/>
  <c r="F114" i="3" l="1"/>
  <c r="I114" i="3" s="1"/>
  <c r="D115" i="3" s="1"/>
  <c r="E115" i="3" s="1"/>
  <c r="J115" i="3" l="1"/>
  <c r="K115" i="3" s="1"/>
  <c r="H115" i="3"/>
  <c r="G115" i="3"/>
  <c r="F115" i="3" l="1"/>
  <c r="I115" i="3" s="1"/>
  <c r="D116" i="3" s="1"/>
  <c r="E116" i="3" s="1"/>
  <c r="G116" i="3" l="1"/>
  <c r="J116" i="3"/>
  <c r="K116" i="3" s="1"/>
  <c r="H116" i="3"/>
  <c r="F116" i="3" l="1"/>
  <c r="I116" i="3" s="1"/>
  <c r="D117" i="3" s="1"/>
  <c r="E117" i="3" s="1"/>
  <c r="J117" i="3" l="1"/>
  <c r="K117" i="3" s="1"/>
  <c r="H117" i="3"/>
  <c r="G117" i="3"/>
  <c r="F117" i="3" l="1"/>
  <c r="I117" i="3" s="1"/>
  <c r="D118" i="3" s="1"/>
  <c r="E118" i="3" s="1"/>
  <c r="G118" i="3" l="1"/>
  <c r="J118" i="3"/>
  <c r="K118" i="3" s="1"/>
  <c r="H118" i="3"/>
  <c r="F118" i="3" l="1"/>
  <c r="I118" i="3" s="1"/>
  <c r="D119" i="3" s="1"/>
  <c r="E119" i="3" s="1"/>
  <c r="J119" i="3" l="1"/>
  <c r="K119" i="3" s="1"/>
  <c r="G119" i="3"/>
  <c r="H119" i="3"/>
  <c r="F119" i="3" l="1"/>
  <c r="I119" i="3" s="1"/>
  <c r="D120" i="3" s="1"/>
  <c r="E120" i="3" s="1"/>
  <c r="H120" i="3" l="1"/>
  <c r="J120" i="3"/>
  <c r="K120" i="3" s="1"/>
  <c r="G120" i="3"/>
  <c r="F120" i="3" l="1"/>
  <c r="I120" i="3" s="1"/>
  <c r="D121" i="3" s="1"/>
  <c r="E121" i="3" s="1"/>
  <c r="H121" i="3" l="1"/>
  <c r="G121" i="3"/>
  <c r="J121" i="3"/>
  <c r="K121" i="3" s="1"/>
  <c r="F121" i="3" l="1"/>
  <c r="I121" i="3" s="1"/>
  <c r="D122" i="3" s="1"/>
  <c r="E122" i="3" s="1"/>
  <c r="H122" i="3" l="1"/>
  <c r="J122" i="3"/>
  <c r="K122" i="3" s="1"/>
  <c r="G122" i="3"/>
  <c r="F122" i="3" l="1"/>
  <c r="I122" i="3" s="1"/>
  <c r="D123" i="3" s="1"/>
  <c r="E123" i="3" s="1"/>
  <c r="H123" i="3" l="1"/>
  <c r="G123" i="3"/>
  <c r="J123" i="3"/>
  <c r="K123" i="3" s="1"/>
  <c r="F123" i="3" l="1"/>
  <c r="I123" i="3" s="1"/>
  <c r="D124" i="3" s="1"/>
  <c r="E124" i="3" s="1"/>
  <c r="J124" i="3" l="1"/>
  <c r="K124" i="3" s="1"/>
  <c r="G124" i="3"/>
  <c r="H124" i="3"/>
  <c r="F124" i="3" l="1"/>
  <c r="I124" i="3" s="1"/>
  <c r="D125" i="3" s="1"/>
  <c r="E125" i="3" s="1"/>
  <c r="J125" i="3" l="1"/>
  <c r="K125" i="3" s="1"/>
  <c r="H125" i="3"/>
  <c r="G125" i="3"/>
  <c r="F125" i="3" l="1"/>
  <c r="I125" i="3" s="1"/>
  <c r="D126" i="3" s="1"/>
  <c r="E126" i="3" s="1"/>
  <c r="G126" i="3" l="1"/>
  <c r="H126" i="3"/>
  <c r="J126" i="3"/>
  <c r="K126" i="3" s="1"/>
  <c r="F126" i="3" l="1"/>
  <c r="I126" i="3" s="1"/>
  <c r="D127" i="3" s="1"/>
  <c r="E127" i="3" s="1"/>
  <c r="H127" i="3" l="1"/>
  <c r="J127" i="3"/>
  <c r="K127" i="3" s="1"/>
  <c r="G127" i="3"/>
  <c r="F127" i="3" l="1"/>
  <c r="I127" i="3" s="1"/>
  <c r="D128" i="3" s="1"/>
  <c r="E128" i="3" s="1"/>
  <c r="G128" i="3" l="1"/>
  <c r="J128" i="3"/>
  <c r="K128" i="3" s="1"/>
  <c r="H128" i="3"/>
  <c r="F128" i="3" l="1"/>
  <c r="I128" i="3" s="1"/>
  <c r="D129" i="3" s="1"/>
  <c r="E129" i="3" s="1"/>
  <c r="J129" i="3" l="1"/>
  <c r="K129" i="3" s="1"/>
  <c r="G129" i="3"/>
  <c r="H129" i="3"/>
  <c r="F129" i="3" l="1"/>
  <c r="I129" i="3" s="1"/>
  <c r="D130" i="3" s="1"/>
  <c r="E130" i="3" s="1"/>
  <c r="G130" i="3" l="1"/>
  <c r="J130" i="3"/>
  <c r="K130" i="3" s="1"/>
  <c r="H130" i="3"/>
  <c r="F130" i="3" l="1"/>
  <c r="I130" i="3" s="1"/>
  <c r="D131" i="3" s="1"/>
  <c r="E131" i="3" s="1"/>
  <c r="G131" i="3" l="1"/>
  <c r="J131" i="3"/>
  <c r="K131" i="3" s="1"/>
  <c r="H131" i="3"/>
  <c r="F131" i="3" l="1"/>
  <c r="I131" i="3" s="1"/>
  <c r="D132" i="3" s="1"/>
  <c r="E132" i="3" s="1"/>
  <c r="G132" i="3" l="1"/>
  <c r="H132" i="3"/>
  <c r="J132" i="3"/>
  <c r="K132" i="3" s="1"/>
  <c r="F132" i="3" l="1"/>
  <c r="I132" i="3" s="1"/>
  <c r="D133" i="3" s="1"/>
  <c r="E133" i="3" s="1"/>
  <c r="G133" i="3" l="1"/>
  <c r="H133" i="3"/>
  <c r="J133" i="3"/>
  <c r="K133" i="3" s="1"/>
  <c r="F133" i="3" l="1"/>
  <c r="I133" i="3" s="1"/>
  <c r="D134" i="3" s="1"/>
  <c r="E134" i="3" s="1"/>
  <c r="H134" i="3" l="1"/>
  <c r="G134" i="3"/>
  <c r="J134" i="3"/>
  <c r="K134" i="3" s="1"/>
  <c r="F134" i="3" l="1"/>
  <c r="I134" i="3" s="1"/>
  <c r="D135" i="3" s="1"/>
  <c r="E135" i="3" s="1"/>
  <c r="G135" i="3" l="1"/>
  <c r="J135" i="3"/>
  <c r="K135" i="3" s="1"/>
  <c r="H135" i="3"/>
  <c r="F135" i="3" l="1"/>
  <c r="I135" i="3" s="1"/>
  <c r="D136" i="3" s="1"/>
  <c r="E136" i="3" s="1"/>
  <c r="G136" i="3" l="1"/>
  <c r="H136" i="3"/>
  <c r="J136" i="3"/>
  <c r="K136" i="3" s="1"/>
  <c r="F136" i="3" l="1"/>
  <c r="I136" i="3" s="1"/>
  <c r="D137" i="3" s="1"/>
  <c r="E137" i="3" s="1"/>
  <c r="J137" i="3" l="1"/>
  <c r="K137" i="3" s="1"/>
  <c r="G137" i="3"/>
  <c r="H137" i="3"/>
  <c r="F137" i="3" l="1"/>
  <c r="I137" i="3" s="1"/>
  <c r="D138" i="3" s="1"/>
  <c r="E138" i="3" s="1"/>
  <c r="H138" i="3" l="1"/>
  <c r="G138" i="3"/>
  <c r="J138" i="3"/>
  <c r="K138" i="3" s="1"/>
  <c r="F138" i="3" l="1"/>
  <c r="I138" i="3" s="1"/>
  <c r="D139" i="3" s="1"/>
  <c r="E139" i="3" s="1"/>
  <c r="G139" i="3" l="1"/>
  <c r="H139" i="3"/>
  <c r="J139" i="3"/>
  <c r="K139" i="3" s="1"/>
  <c r="F139" i="3" l="1"/>
  <c r="I139" i="3" s="1"/>
  <c r="D140" i="3" s="1"/>
  <c r="E140" i="3" s="1"/>
  <c r="H140" i="3" l="1"/>
  <c r="G140" i="3"/>
  <c r="J140" i="3"/>
  <c r="K140" i="3" s="1"/>
  <c r="F140" i="3" l="1"/>
  <c r="I140" i="3" s="1"/>
  <c r="D141" i="3" s="1"/>
  <c r="E141" i="3" s="1"/>
  <c r="J141" i="3" l="1"/>
  <c r="K141" i="3" s="1"/>
  <c r="G141" i="3"/>
  <c r="H141" i="3"/>
  <c r="F141" i="3" l="1"/>
  <c r="I141" i="3" s="1"/>
  <c r="D142" i="3" s="1"/>
  <c r="E142" i="3" s="1"/>
  <c r="H142" i="3" l="1"/>
  <c r="J142" i="3"/>
  <c r="K142" i="3" s="1"/>
  <c r="G142" i="3"/>
  <c r="F142" i="3" l="1"/>
  <c r="I142" i="3" s="1"/>
  <c r="D143" i="3" s="1"/>
  <c r="E143" i="3" s="1"/>
  <c r="J143" i="3" l="1"/>
  <c r="K143" i="3" s="1"/>
  <c r="G143" i="3"/>
  <c r="H143" i="3"/>
  <c r="F143" i="3" l="1"/>
  <c r="I143" i="3" s="1"/>
  <c r="D144" i="3" s="1"/>
  <c r="E144" i="3" s="1"/>
  <c r="H144" i="3" l="1"/>
  <c r="J144" i="3"/>
  <c r="K144" i="3" s="1"/>
  <c r="G144" i="3"/>
  <c r="F144" i="3" l="1"/>
  <c r="I144" i="3" s="1"/>
  <c r="D145" i="3" s="1"/>
  <c r="E145" i="3" s="1"/>
  <c r="G145" i="3" l="1"/>
  <c r="J145" i="3"/>
  <c r="K145" i="3" s="1"/>
  <c r="H145" i="3"/>
  <c r="F145" i="3" l="1"/>
  <c r="I145" i="3" s="1"/>
  <c r="D146" i="3" s="1"/>
  <c r="E146" i="3" s="1"/>
  <c r="J146" i="3" l="1"/>
  <c r="K146" i="3" s="1"/>
  <c r="G146" i="3"/>
  <c r="H146" i="3"/>
  <c r="F146" i="3" l="1"/>
  <c r="I146" i="3" s="1"/>
  <c r="D147" i="3" s="1"/>
  <c r="E147" i="3" s="1"/>
  <c r="J147" i="3" l="1"/>
  <c r="K147" i="3" s="1"/>
  <c r="H147" i="3"/>
  <c r="G147" i="3"/>
  <c r="F147" i="3" l="1"/>
  <c r="I147" i="3" s="1"/>
  <c r="D148" i="3" s="1"/>
  <c r="E148" i="3" s="1"/>
  <c r="J148" i="3" l="1"/>
  <c r="K148" i="3" s="1"/>
  <c r="H148" i="3"/>
  <c r="G148" i="3"/>
  <c r="F148" i="3" l="1"/>
  <c r="I148" i="3" s="1"/>
  <c r="D149" i="3" s="1"/>
  <c r="E149" i="3" s="1"/>
  <c r="H149" i="3" l="1"/>
  <c r="J149" i="3"/>
  <c r="K149" i="3" s="1"/>
  <c r="G149" i="3"/>
  <c r="F149" i="3" l="1"/>
  <c r="I149" i="3" s="1"/>
  <c r="D150" i="3" s="1"/>
  <c r="E150" i="3" s="1"/>
  <c r="H150" i="3" l="1"/>
  <c r="J150" i="3"/>
  <c r="K150" i="3" s="1"/>
  <c r="G150" i="3"/>
  <c r="F150" i="3" l="1"/>
  <c r="I150" i="3" s="1"/>
  <c r="D151" i="3" s="1"/>
  <c r="E151" i="3" s="1"/>
  <c r="G151" i="3" l="1"/>
  <c r="J151" i="3"/>
  <c r="K151" i="3" s="1"/>
  <c r="H151" i="3"/>
  <c r="F151" i="3" l="1"/>
  <c r="I151" i="3" s="1"/>
  <c r="D152" i="3" s="1"/>
  <c r="E152" i="3" s="1"/>
  <c r="J152" i="3" l="1"/>
  <c r="K152" i="3" s="1"/>
  <c r="G152" i="3"/>
  <c r="H152" i="3"/>
  <c r="F152" i="3" l="1"/>
  <c r="I152" i="3" s="1"/>
  <c r="D153" i="3" s="1"/>
  <c r="E153" i="3" s="1"/>
  <c r="H153" i="3" l="1"/>
  <c r="J153" i="3"/>
  <c r="K153" i="3" s="1"/>
  <c r="G153" i="3"/>
  <c r="F153" i="3" l="1"/>
  <c r="I153" i="3" s="1"/>
  <c r="D154" i="3" s="1"/>
  <c r="E154" i="3" s="1"/>
  <c r="H154" i="3" l="1"/>
  <c r="G154" i="3"/>
  <c r="J154" i="3"/>
  <c r="K154" i="3" s="1"/>
  <c r="F154" i="3" l="1"/>
  <c r="I154" i="3" s="1"/>
  <c r="D155" i="3" s="1"/>
  <c r="E155" i="3" s="1"/>
  <c r="H155" i="3" l="1"/>
  <c r="G155" i="3"/>
  <c r="J155" i="3"/>
  <c r="K155" i="3" s="1"/>
  <c r="F155" i="3" l="1"/>
  <c r="I155" i="3" s="1"/>
  <c r="D156" i="3" s="1"/>
  <c r="E156" i="3" s="1"/>
  <c r="H156" i="3" l="1"/>
  <c r="J156" i="3"/>
  <c r="K156" i="3" s="1"/>
  <c r="G156" i="3"/>
  <c r="F156" i="3" l="1"/>
  <c r="I156" i="3" s="1"/>
  <c r="D157" i="3" s="1"/>
  <c r="E157" i="3" s="1"/>
  <c r="G157" i="3" l="1"/>
  <c r="J157" i="3"/>
  <c r="K157" i="3" s="1"/>
  <c r="H157" i="3"/>
  <c r="F157" i="3" l="1"/>
  <c r="I157" i="3" s="1"/>
  <c r="D158" i="3" s="1"/>
  <c r="E158" i="3" s="1"/>
  <c r="H158" i="3" l="1"/>
  <c r="G158" i="3"/>
  <c r="J158" i="3"/>
  <c r="K158" i="3" s="1"/>
  <c r="F158" i="3" l="1"/>
  <c r="I158" i="3" s="1"/>
  <c r="D159" i="3" s="1"/>
  <c r="E159" i="3" s="1"/>
  <c r="G159" i="3" l="1"/>
  <c r="J159" i="3"/>
  <c r="K159" i="3" s="1"/>
  <c r="H159" i="3"/>
  <c r="F159" i="3" l="1"/>
  <c r="I159" i="3" s="1"/>
  <c r="D160" i="3" s="1"/>
  <c r="E160" i="3" s="1"/>
  <c r="H160" i="3" l="1"/>
  <c r="J160" i="3"/>
  <c r="K160" i="3" s="1"/>
  <c r="G160" i="3"/>
  <c r="F160" i="3" l="1"/>
  <c r="I160" i="3" s="1"/>
  <c r="D161" i="3" s="1"/>
  <c r="E161" i="3" s="1"/>
  <c r="G161" i="3" l="1"/>
  <c r="H161" i="3"/>
  <c r="J161" i="3"/>
  <c r="K161" i="3" s="1"/>
  <c r="F161" i="3" l="1"/>
  <c r="I161" i="3" s="1"/>
  <c r="D162" i="3" s="1"/>
  <c r="E162" i="3" s="1"/>
  <c r="J162" i="3" l="1"/>
  <c r="K162" i="3" s="1"/>
  <c r="H162" i="3"/>
  <c r="G162" i="3"/>
  <c r="F162" i="3" l="1"/>
  <c r="I162" i="3" s="1"/>
  <c r="D163" i="3" s="1"/>
  <c r="E163" i="3" s="1"/>
  <c r="J163" i="3" l="1"/>
  <c r="K163" i="3" s="1"/>
  <c r="H163" i="3"/>
  <c r="G163" i="3"/>
  <c r="F163" i="3" l="1"/>
  <c r="I163" i="3" s="1"/>
  <c r="D164" i="3" s="1"/>
  <c r="E164" i="3" s="1"/>
  <c r="G164" i="3" l="1"/>
  <c r="H164" i="3"/>
  <c r="J164" i="3"/>
  <c r="K164" i="3" s="1"/>
  <c r="F164" i="3" l="1"/>
  <c r="I164" i="3" s="1"/>
  <c r="D165" i="3" s="1"/>
  <c r="E165" i="3" s="1"/>
  <c r="G165" i="3" l="1"/>
  <c r="J165" i="3"/>
  <c r="K165" i="3" s="1"/>
  <c r="H165" i="3"/>
  <c r="F165" i="3" l="1"/>
  <c r="I165" i="3" s="1"/>
  <c r="D166" i="3" s="1"/>
  <c r="E166" i="3" s="1"/>
  <c r="H166" i="3" l="1"/>
  <c r="J166" i="3"/>
  <c r="K166" i="3" s="1"/>
  <c r="G166" i="3"/>
  <c r="F166" i="3" l="1"/>
  <c r="I166" i="3" s="1"/>
  <c r="D167" i="3" s="1"/>
  <c r="E167" i="3" s="1"/>
  <c r="H167" i="3" l="1"/>
  <c r="J167" i="3"/>
  <c r="K167" i="3" s="1"/>
  <c r="G167" i="3"/>
  <c r="F167" i="3" l="1"/>
  <c r="I167" i="3" s="1"/>
  <c r="D168" i="3" s="1"/>
  <c r="E168" i="3" s="1"/>
  <c r="H168" i="3" l="1"/>
  <c r="G168" i="3"/>
  <c r="J168" i="3"/>
  <c r="K168" i="3" s="1"/>
  <c r="F168" i="3" l="1"/>
  <c r="I168" i="3" s="1"/>
  <c r="D169" i="3" s="1"/>
  <c r="E169" i="3" s="1"/>
  <c r="H169" i="3" l="1"/>
  <c r="G169" i="3"/>
  <c r="J169" i="3"/>
  <c r="K169" i="3" s="1"/>
  <c r="F169" i="3" l="1"/>
  <c r="I169" i="3" s="1"/>
  <c r="D170" i="3" s="1"/>
  <c r="E170" i="3" s="1"/>
  <c r="J170" i="3" l="1"/>
  <c r="K170" i="3" s="1"/>
  <c r="G170" i="3"/>
  <c r="H170" i="3"/>
  <c r="F170" i="3" l="1"/>
  <c r="I170" i="3" s="1"/>
  <c r="D171" i="3" s="1"/>
  <c r="E171" i="3" s="1"/>
  <c r="J171" i="3" l="1"/>
  <c r="K171" i="3" s="1"/>
  <c r="H171" i="3"/>
  <c r="G171" i="3"/>
  <c r="F171" i="3" l="1"/>
  <c r="I171" i="3" s="1"/>
  <c r="D172" i="3" s="1"/>
  <c r="E172" i="3" s="1"/>
  <c r="J172" i="3" l="1"/>
  <c r="K172" i="3" s="1"/>
  <c r="H172" i="3"/>
  <c r="G172" i="3"/>
  <c r="F172" i="3" l="1"/>
  <c r="I172" i="3" s="1"/>
  <c r="D173" i="3" s="1"/>
  <c r="E173" i="3" s="1"/>
  <c r="J173" i="3" l="1"/>
  <c r="H173" i="3"/>
  <c r="G173" i="3"/>
  <c r="K173" i="3" l="1"/>
  <c r="F173" i="3"/>
  <c r="I173" i="3" s="1"/>
  <c r="D174" i="3" s="1"/>
  <c r="E174" i="3" s="1"/>
  <c r="H174" i="3" l="1"/>
  <c r="J174" i="3"/>
  <c r="G174" i="3"/>
  <c r="K174" i="3" l="1"/>
  <c r="F174" i="3"/>
  <c r="I174" i="3" s="1"/>
  <c r="D175" i="3" s="1"/>
  <c r="E175" i="3" s="1"/>
  <c r="G175" i="3" l="1"/>
  <c r="H175" i="3"/>
  <c r="J175" i="3"/>
  <c r="K175" i="3" l="1"/>
  <c r="F175" i="3"/>
  <c r="I175" i="3" s="1"/>
  <c r="D176" i="3" s="1"/>
  <c r="E176" i="3" s="1"/>
  <c r="J176" i="3" l="1"/>
  <c r="G176" i="3"/>
  <c r="H176" i="3"/>
  <c r="K176" i="3" l="1"/>
  <c r="F176" i="3"/>
  <c r="I176" i="3" s="1"/>
  <c r="D177" i="3" s="1"/>
  <c r="E177" i="3" s="1"/>
  <c r="J177" i="3" l="1"/>
  <c r="K177" i="3" s="1"/>
  <c r="H177" i="3"/>
  <c r="G177" i="3"/>
  <c r="F177" i="3" l="1"/>
  <c r="I177" i="3" s="1"/>
  <c r="D178" i="3" s="1"/>
  <c r="E178" i="3" s="1"/>
  <c r="H178" i="3" l="1"/>
  <c r="G178" i="3"/>
  <c r="J178" i="3"/>
  <c r="K178" i="3" s="1"/>
  <c r="F178" i="3" l="1"/>
  <c r="I178" i="3" s="1"/>
  <c r="D179" i="3" s="1"/>
  <c r="E179" i="3" s="1"/>
  <c r="J179" i="3" l="1"/>
  <c r="K179" i="3" s="1"/>
  <c r="G179" i="3"/>
  <c r="H179" i="3"/>
  <c r="F179" i="3" l="1"/>
  <c r="I179" i="3" s="1"/>
  <c r="D180" i="3" s="1"/>
  <c r="E180" i="3" s="1"/>
  <c r="G180" i="3" l="1"/>
  <c r="H180" i="3"/>
  <c r="J180" i="3"/>
  <c r="K180" i="3" s="1"/>
  <c r="F180" i="3" l="1"/>
  <c r="I180" i="3" s="1"/>
  <c r="D181" i="3" s="1"/>
  <c r="E181" i="3" s="1"/>
  <c r="H181" i="3" l="1"/>
  <c r="J181" i="3"/>
  <c r="K181" i="3" s="1"/>
  <c r="G181" i="3"/>
  <c r="F181" i="3" l="1"/>
  <c r="I181" i="3" s="1"/>
  <c r="D182" i="3" s="1"/>
  <c r="E182" i="3" s="1"/>
  <c r="G182" i="3" l="1"/>
  <c r="H182" i="3"/>
  <c r="J182" i="3"/>
  <c r="K182" i="3" s="1"/>
  <c r="F182" i="3" l="1"/>
  <c r="I182" i="3" s="1"/>
  <c r="D183" i="3" s="1"/>
  <c r="E183" i="3" s="1"/>
  <c r="J183" i="3" l="1"/>
  <c r="K183" i="3" s="1"/>
  <c r="G183" i="3"/>
  <c r="H183" i="3"/>
  <c r="F183" i="3" l="1"/>
  <c r="I183" i="3" s="1"/>
  <c r="D184" i="3" s="1"/>
  <c r="E184" i="3" s="1"/>
  <c r="G184" i="3" l="1"/>
  <c r="J184" i="3"/>
  <c r="K184" i="3" s="1"/>
  <c r="H184" i="3"/>
  <c r="F184" i="3" l="1"/>
  <c r="I184" i="3" s="1"/>
  <c r="D185" i="3" s="1"/>
  <c r="E185" i="3" s="1"/>
  <c r="H185" i="3" l="1"/>
  <c r="J185" i="3"/>
  <c r="K185" i="3" s="1"/>
  <c r="G185" i="3"/>
  <c r="F185" i="3" l="1"/>
  <c r="I185" i="3" s="1"/>
  <c r="D186" i="3" s="1"/>
  <c r="E186" i="3" s="1"/>
  <c r="J186" i="3" l="1"/>
  <c r="K186" i="3" s="1"/>
  <c r="G186" i="3"/>
  <c r="H186" i="3"/>
  <c r="F186" i="3" l="1"/>
  <c r="I186" i="3" s="1"/>
  <c r="D187" i="3" s="1"/>
  <c r="E187" i="3" s="1"/>
  <c r="H187" i="3" l="1"/>
  <c r="J187" i="3"/>
  <c r="K187" i="3" s="1"/>
  <c r="G187" i="3"/>
  <c r="F187" i="3" l="1"/>
  <c r="I187" i="3" s="1"/>
  <c r="D188" i="3" s="1"/>
  <c r="E188" i="3" s="1"/>
  <c r="J188" i="3" l="1"/>
  <c r="K188" i="3" s="1"/>
  <c r="H188" i="3"/>
  <c r="G188" i="3"/>
  <c r="F188" i="3" l="1"/>
  <c r="I188" i="3" s="1"/>
  <c r="D189" i="3" s="1"/>
  <c r="N67" i="3" s="1"/>
  <c r="E189" i="3" l="1"/>
  <c r="H189" i="3"/>
  <c r="G189" i="3"/>
  <c r="J189" i="3"/>
  <c r="K189" i="3" s="1"/>
  <c r="N42" i="3" l="1"/>
  <c r="N44" i="3"/>
  <c r="N48" i="3"/>
  <c r="F189" i="3"/>
  <c r="I189" i="3" s="1"/>
  <c r="N60" i="3" l="1"/>
  <c r="N64" i="3"/>
  <c r="N62" i="3"/>
  <c r="N56" i="3" l="1"/>
  <c r="N54" i="3"/>
  <c r="N52" i="3"/>
</calcChain>
</file>

<file path=xl/sharedStrings.xml><?xml version="1.0" encoding="utf-8"?>
<sst xmlns="http://schemas.openxmlformats.org/spreadsheetml/2006/main" count="103" uniqueCount="77">
  <si>
    <t>Time in min</t>
  </si>
  <si>
    <t>Date</t>
  </si>
  <si>
    <t>Raw Tidal data in m</t>
  </si>
  <si>
    <t>Difference in m</t>
  </si>
  <si>
    <t>MEAN</t>
  </si>
  <si>
    <t>kW</t>
  </si>
  <si>
    <t>m²</t>
  </si>
  <si>
    <t>m</t>
  </si>
  <si>
    <t>w</t>
  </si>
  <si>
    <t>Time step</t>
  </si>
  <si>
    <t>g</t>
  </si>
  <si>
    <t>v m/s</t>
  </si>
  <si>
    <t>n</t>
  </si>
  <si>
    <t>y=mx+n</t>
  </si>
  <si>
    <t xml:space="preserve">Tidal Data Isle of Whithorn </t>
  </si>
  <si>
    <t>Abs. Difference in m</t>
  </si>
  <si>
    <t xml:space="preserve">Tidal Ranges Isle of Whithorn </t>
  </si>
  <si>
    <t>MEAN:</t>
  </si>
  <si>
    <t>MAX:</t>
  </si>
  <si>
    <t>MIN:</t>
  </si>
  <si>
    <t>rad/s</t>
  </si>
  <si>
    <t>t in s</t>
  </si>
  <si>
    <t>decide +/-</t>
  </si>
  <si>
    <t>Site specific details</t>
  </si>
  <si>
    <t>Basin Area at MHWS</t>
  </si>
  <si>
    <t>Basin Area at MLWS</t>
  </si>
  <si>
    <t>Tidal Range</t>
  </si>
  <si>
    <t>MAXIMUM</t>
  </si>
  <si>
    <t>MINIMUM</t>
  </si>
  <si>
    <t>Amplitude range a</t>
  </si>
  <si>
    <t>Mean sea level Z</t>
  </si>
  <si>
    <t>VARIABLE</t>
  </si>
  <si>
    <t>ρ</t>
  </si>
  <si>
    <t xml:space="preserve">Coefficients </t>
  </si>
  <si>
    <t>Turbine tunnel diameter</t>
  </si>
  <si>
    <t>Turbine tunnel area</t>
  </si>
  <si>
    <t>High Water level</t>
  </si>
  <si>
    <t>Low Water level</t>
  </si>
  <si>
    <t>Linear function</t>
  </si>
  <si>
    <t>Q in m³/s</t>
  </si>
  <si>
    <t xml:space="preserve">z1 in m </t>
  </si>
  <si>
    <t>z2 in m</t>
  </si>
  <si>
    <t>B in m²</t>
  </si>
  <si>
    <t>Head in m</t>
  </si>
  <si>
    <t>Power in kW</t>
  </si>
  <si>
    <t>Mean P</t>
  </si>
  <si>
    <t>Max P</t>
  </si>
  <si>
    <t>Min P</t>
  </si>
  <si>
    <t>Mean MAX</t>
  </si>
  <si>
    <t>Mean MIN</t>
  </si>
  <si>
    <t>&lt;5.05m</t>
  </si>
  <si>
    <t>&gt;5.05m</t>
  </si>
  <si>
    <t>dz in m</t>
  </si>
  <si>
    <t>Time in s</t>
  </si>
  <si>
    <t>Mean Q</t>
  </si>
  <si>
    <t>Max Q</t>
  </si>
  <si>
    <t>Min Q</t>
  </si>
  <si>
    <t>Mean H</t>
  </si>
  <si>
    <t>Max H</t>
  </si>
  <si>
    <t>Min H</t>
  </si>
  <si>
    <t>m3/s</t>
  </si>
  <si>
    <t>Discharge coeff.</t>
  </si>
  <si>
    <t>Cd</t>
  </si>
  <si>
    <t>Power per Cycle</t>
  </si>
  <si>
    <t>Barrage Model</t>
  </si>
  <si>
    <t>Basin area</t>
  </si>
  <si>
    <t xml:space="preserve">Sea level </t>
  </si>
  <si>
    <t xml:space="preserve">Basin area Calculation </t>
  </si>
  <si>
    <t>Tidal range basin</t>
  </si>
  <si>
    <t>MHWS</t>
  </si>
  <si>
    <t>MLWS</t>
  </si>
  <si>
    <t>ηtot</t>
  </si>
  <si>
    <t>With this model it is possible to estimate the optimum tunnel diameter to  calculate the power output and the water level behaviour inside the basin.  Values highlighted in green are site specific and should be adapted before calculation. A discharge coefficient Cd of 0.9 has been chosen for a optimized, stream lined duct without an operating turbine. Later the power output is multiplied by different efficiency rates for the turbine ηturb, the transmission ηtr and the generator ηgen --&gt; ηtot</t>
  </si>
  <si>
    <t>RESULTS</t>
  </si>
  <si>
    <t>Power P</t>
  </si>
  <si>
    <t>Flow rate Q</t>
  </si>
  <si>
    <t>Head 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</si>
</sst>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3">
    <font>
      <sz val="11"/>
      <color theme="1"/>
      <name val="Calibri"/>
      <family val="2"/>
      <scheme val="minor"/>
    </font>
    <font>
      <sz val="11"/>
      <name val="Arial"/>
      <family val="2"/>
    </font>
    <font>
      <sz val="11"/>
      <color theme="1"/>
      <name val="Arial"/>
      <family val="2"/>
    </font>
    <font>
      <sz val="11"/>
      <color rgb="FF006100"/>
      <name val="Calibri"/>
      <family val="2"/>
      <scheme val="minor"/>
    </font>
    <font>
      <sz val="11"/>
      <color rgb="FF9C0006"/>
      <name val="Calibri"/>
      <family val="2"/>
      <scheme val="minor"/>
    </font>
    <font>
      <sz val="9"/>
      <name val="Calibri"/>
      <family val="3"/>
      <charset val="134"/>
      <scheme val="minor"/>
    </font>
    <font>
      <sz val="20"/>
      <color theme="1"/>
      <name val="Arial"/>
      <family val="2"/>
    </font>
    <font>
      <sz val="11"/>
      <color rgb="FF006100"/>
      <name val="Arial"/>
      <family val="2"/>
    </font>
    <font>
      <sz val="11"/>
      <color rgb="FF9C0006"/>
      <name val="Arial"/>
      <family val="2"/>
    </font>
    <font>
      <b/>
      <sz val="11"/>
      <color theme="1"/>
      <name val="Arial"/>
      <family val="2"/>
    </font>
    <font>
      <b/>
      <sz val="20"/>
      <color rgb="FFFF0000"/>
      <name val="Arial"/>
      <family val="2"/>
    </font>
    <font>
      <sz val="11"/>
      <color rgb="FFFF0000"/>
      <name val="Arial"/>
      <family val="2"/>
    </font>
    <font>
      <b/>
      <sz val="20"/>
      <color theme="0" tint="-4.9989318521683403E-2"/>
      <name val="Arial"/>
      <family val="2"/>
    </font>
  </fonts>
  <fills count="16">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theme="8" tint="0.39997558519241921"/>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3" fillId="3" borderId="0" applyNumberFormat="0" applyBorder="0" applyAlignment="0" applyProtection="0"/>
    <xf numFmtId="0" fontId="4" fillId="4" borderId="0" applyNumberFormat="0" applyBorder="0" applyAlignment="0" applyProtection="0"/>
  </cellStyleXfs>
  <cellXfs count="137">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vertical="center" wrapText="1"/>
    </xf>
    <xf numFmtId="0" fontId="2" fillId="0" borderId="0" xfId="0" applyNumberFormat="1" applyFont="1" applyAlignment="1">
      <alignment horizontal="center"/>
    </xf>
    <xf numFmtId="0" fontId="2" fillId="0" borderId="0" xfId="0" applyFont="1" applyAlignment="1">
      <alignment horizontal="center" vertical="center" wrapText="1"/>
    </xf>
    <xf numFmtId="164" fontId="2" fillId="0" borderId="0" xfId="0" applyNumberFormat="1" applyFont="1" applyAlignment="1">
      <alignment horizontal="center"/>
    </xf>
    <xf numFmtId="14" fontId="2" fillId="0" borderId="0" xfId="0" applyNumberFormat="1" applyFont="1" applyAlignment="1">
      <alignment horizontal="center"/>
    </xf>
    <xf numFmtId="0" fontId="2" fillId="0" borderId="0" xfId="0"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xf>
    <xf numFmtId="0" fontId="2" fillId="2" borderId="1" xfId="0" applyFont="1" applyFill="1" applyBorder="1" applyAlignment="1">
      <alignment horizontal="center" vertical="center" wrapText="1"/>
    </xf>
    <xf numFmtId="2" fontId="2" fillId="0" borderId="1" xfId="0" applyNumberFormat="1" applyFont="1" applyBorder="1" applyAlignment="1">
      <alignment horizontal="center"/>
    </xf>
    <xf numFmtId="2" fontId="2" fillId="2" borderId="1" xfId="0" applyNumberFormat="1" applyFont="1" applyFill="1" applyBorder="1" applyAlignment="1">
      <alignment horizontal="center"/>
    </xf>
    <xf numFmtId="2" fontId="1" fillId="0" borderId="1" xfId="0" applyNumberFormat="1" applyFont="1" applyFill="1" applyBorder="1" applyAlignment="1">
      <alignment horizontal="center" wrapText="1"/>
    </xf>
    <xf numFmtId="2" fontId="1" fillId="2" borderId="1" xfId="0" applyNumberFormat="1" applyFont="1" applyFill="1" applyBorder="1" applyAlignment="1">
      <alignment horizontal="center" wrapText="1"/>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2" fillId="2" borderId="1" xfId="0" applyNumberFormat="1" applyFont="1" applyFill="1" applyBorder="1" applyAlignment="1">
      <alignment horizontal="center"/>
    </xf>
    <xf numFmtId="0" fontId="2" fillId="0" borderId="1" xfId="0" applyNumberFormat="1" applyFont="1" applyBorder="1" applyAlignment="1">
      <alignment horizontal="center"/>
    </xf>
    <xf numFmtId="2" fontId="2" fillId="0" borderId="1" xfId="0" applyNumberFormat="1" applyFont="1" applyFill="1" applyBorder="1" applyAlignment="1">
      <alignment horizontal="center"/>
    </xf>
    <xf numFmtId="164" fontId="2" fillId="0" borderId="5" xfId="0" applyNumberFormat="1" applyFont="1" applyBorder="1" applyAlignment="1">
      <alignment horizontal="center"/>
    </xf>
    <xf numFmtId="0" fontId="2" fillId="0" borderId="6" xfId="0" applyFont="1" applyBorder="1" applyAlignment="1">
      <alignment horizontal="center" vertical="center"/>
    </xf>
    <xf numFmtId="14" fontId="2" fillId="0" borderId="5" xfId="0" applyNumberFormat="1" applyFont="1" applyBorder="1" applyAlignment="1">
      <alignment horizontal="center"/>
    </xf>
    <xf numFmtId="14" fontId="2" fillId="0" borderId="7" xfId="0" applyNumberFormat="1" applyFont="1" applyBorder="1" applyAlignment="1">
      <alignment horizontal="center"/>
    </xf>
    <xf numFmtId="0" fontId="2" fillId="0" borderId="8" xfId="0" applyFont="1" applyBorder="1" applyAlignment="1">
      <alignment horizontal="center"/>
    </xf>
    <xf numFmtId="2" fontId="2" fillId="2" borderId="8" xfId="0" applyNumberFormat="1" applyFont="1" applyFill="1" applyBorder="1" applyAlignment="1">
      <alignment horizontal="center"/>
    </xf>
    <xf numFmtId="0" fontId="2" fillId="0" borderId="9" xfId="0" applyFont="1" applyBorder="1" applyAlignment="1">
      <alignment horizontal="center" vertical="center"/>
    </xf>
    <xf numFmtId="0" fontId="2" fillId="0" borderId="0" xfId="0" applyFont="1" applyAlignment="1">
      <alignment horizontal="left"/>
    </xf>
    <xf numFmtId="0" fontId="2" fillId="0" borderId="10" xfId="0" applyFont="1" applyBorder="1"/>
    <xf numFmtId="2" fontId="2" fillId="0" borderId="0" xfId="0" applyNumberFormat="1" applyFont="1" applyBorder="1" applyAlignment="1">
      <alignment horizontal="left"/>
    </xf>
    <xf numFmtId="0" fontId="2" fillId="0" borderId="0"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2" fontId="2" fillId="0" borderId="16" xfId="0" applyNumberFormat="1" applyFont="1" applyBorder="1" applyAlignment="1">
      <alignment horizontal="left"/>
    </xf>
    <xf numFmtId="0" fontId="2" fillId="0" borderId="16" xfId="0" applyFont="1" applyBorder="1"/>
    <xf numFmtId="0" fontId="2" fillId="0" borderId="17" xfId="0" applyFont="1" applyBorder="1"/>
    <xf numFmtId="0" fontId="6" fillId="5" borderId="0" xfId="0" applyFont="1" applyFill="1"/>
    <xf numFmtId="164" fontId="2" fillId="5" borderId="0" xfId="0" applyNumberFormat="1" applyFont="1" applyFill="1" applyAlignment="1">
      <alignment horizontal="center"/>
    </xf>
    <xf numFmtId="0" fontId="2" fillId="5" borderId="0" xfId="0" applyFont="1" applyFill="1"/>
    <xf numFmtId="0" fontId="2" fillId="5" borderId="0" xfId="0" applyFont="1" applyFill="1" applyAlignment="1">
      <alignment horizontal="center"/>
    </xf>
    <xf numFmtId="0" fontId="2" fillId="6" borderId="0" xfId="0" applyFont="1" applyFill="1"/>
    <xf numFmtId="0" fontId="2" fillId="0" borderId="0" xfId="0" applyFont="1" applyFill="1"/>
    <xf numFmtId="0" fontId="8" fillId="0" borderId="0" xfId="2" applyFont="1" applyFill="1"/>
    <xf numFmtId="0" fontId="7" fillId="0" borderId="0" xfId="1" applyFont="1" applyFill="1"/>
    <xf numFmtId="0" fontId="9" fillId="0" borderId="0" xfId="0" applyFont="1"/>
    <xf numFmtId="0" fontId="2" fillId="0" borderId="0" xfId="0" applyFont="1" applyFill="1" applyBorder="1"/>
    <xf numFmtId="0" fontId="8" fillId="0" borderId="0" xfId="2" applyFont="1" applyFill="1" applyBorder="1"/>
    <xf numFmtId="0" fontId="9" fillId="0" borderId="10" xfId="0" applyFont="1" applyBorder="1"/>
    <xf numFmtId="0" fontId="2" fillId="0" borderId="10" xfId="0" applyFont="1" applyFill="1" applyBorder="1"/>
    <xf numFmtId="0" fontId="2" fillId="0" borderId="12" xfId="0" applyFont="1" applyFill="1" applyBorder="1"/>
    <xf numFmtId="0" fontId="8" fillId="0" borderId="13" xfId="2" applyFont="1" applyFill="1" applyBorder="1"/>
    <xf numFmtId="0" fontId="9" fillId="7" borderId="15" xfId="0" applyFont="1" applyFill="1" applyBorder="1"/>
    <xf numFmtId="0" fontId="2" fillId="7" borderId="16" xfId="0" applyFont="1" applyFill="1" applyBorder="1"/>
    <xf numFmtId="0" fontId="2" fillId="7" borderId="17" xfId="0" applyFont="1" applyFill="1" applyBorder="1"/>
    <xf numFmtId="0" fontId="8" fillId="7" borderId="16" xfId="2" applyFont="1" applyFill="1" applyBorder="1"/>
    <xf numFmtId="0" fontId="2" fillId="0" borderId="0" xfId="0" applyFont="1" applyFill="1" applyBorder="1" applyAlignment="1">
      <alignment horizontal="right"/>
    </xf>
    <xf numFmtId="0" fontId="2" fillId="0" borderId="11" xfId="0" applyFont="1" applyFill="1" applyBorder="1" applyAlignment="1">
      <alignment horizontal="right"/>
    </xf>
    <xf numFmtId="0" fontId="2" fillId="0" borderId="11" xfId="0" applyFont="1" applyBorder="1" applyAlignment="1">
      <alignment horizontal="right"/>
    </xf>
    <xf numFmtId="0" fontId="2" fillId="7" borderId="17" xfId="0" applyFont="1" applyFill="1" applyBorder="1" applyAlignment="1">
      <alignment horizontal="right"/>
    </xf>
    <xf numFmtId="0" fontId="2" fillId="0" borderId="14" xfId="0" applyFont="1" applyFill="1" applyBorder="1" applyAlignment="1">
      <alignment horizontal="right"/>
    </xf>
    <xf numFmtId="0" fontId="1" fillId="0" borderId="0" xfId="1" applyFont="1" applyFill="1" applyBorder="1"/>
    <xf numFmtId="0" fontId="1" fillId="0" borderId="0" xfId="2" applyFont="1" applyFill="1" applyBorder="1"/>
    <xf numFmtId="2" fontId="1" fillId="0" borderId="0" xfId="2" applyNumberFormat="1" applyFont="1" applyFill="1" applyBorder="1"/>
    <xf numFmtId="0" fontId="1" fillId="0" borderId="0" xfId="0" applyFont="1" applyFill="1" applyBorder="1"/>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1" fillId="0" borderId="11" xfId="0" applyFont="1" applyFill="1" applyBorder="1" applyAlignment="1">
      <alignment horizontal="left"/>
    </xf>
    <xf numFmtId="0" fontId="2" fillId="0" borderId="11" xfId="0" applyFont="1" applyFill="1" applyBorder="1" applyAlignment="1">
      <alignment horizontal="left"/>
    </xf>
    <xf numFmtId="0" fontId="2" fillId="0" borderId="8" xfId="0" applyFont="1" applyBorder="1" applyAlignment="1">
      <alignment horizontal="center" vertical="center"/>
    </xf>
    <xf numFmtId="164" fontId="2" fillId="0" borderId="18" xfId="0" applyNumberFormat="1" applyFont="1" applyBorder="1" applyAlignment="1">
      <alignment horizontal="center"/>
    </xf>
    <xf numFmtId="0" fontId="2" fillId="0" borderId="19" xfId="0" applyFont="1" applyBorder="1" applyAlignment="1">
      <alignment horizontal="center"/>
    </xf>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164" fontId="2" fillId="7" borderId="2" xfId="0" applyNumberFormat="1" applyFont="1" applyFill="1" applyBorder="1" applyAlignment="1">
      <alignment horizontal="center" vertical="center"/>
    </xf>
    <xf numFmtId="0" fontId="2" fillId="7" borderId="3" xfId="0" applyFont="1" applyFill="1" applyBorder="1" applyAlignment="1">
      <alignment horizontal="center" vertical="center"/>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xf>
    <xf numFmtId="2" fontId="2" fillId="0" borderId="1" xfId="0" applyNumberFormat="1" applyFont="1" applyBorder="1"/>
    <xf numFmtId="0" fontId="2" fillId="0" borderId="0" xfId="0" applyFont="1" applyBorder="1" applyAlignment="1">
      <alignment horizontal="center" vertical="center" wrapText="1"/>
    </xf>
    <xf numFmtId="0" fontId="2" fillId="0" borderId="21" xfId="0" applyFont="1" applyBorder="1" applyAlignment="1">
      <alignment horizontal="center" vertical="center"/>
    </xf>
    <xf numFmtId="2" fontId="2" fillId="0" borderId="0" xfId="0" applyNumberFormat="1" applyFont="1" applyAlignment="1">
      <alignment horizontal="center"/>
    </xf>
    <xf numFmtId="0" fontId="2" fillId="0" borderId="0" xfId="0" applyFont="1" applyAlignment="1">
      <alignment horizontal="center"/>
    </xf>
    <xf numFmtId="2" fontId="2" fillId="0" borderId="0" xfId="0" applyNumberFormat="1" applyFont="1" applyAlignment="1">
      <alignment horizontal="center"/>
    </xf>
    <xf numFmtId="0" fontId="2" fillId="0" borderId="0" xfId="0" applyFont="1" applyAlignment="1">
      <alignment horizontal="center"/>
    </xf>
    <xf numFmtId="2" fontId="2" fillId="0" borderId="0" xfId="0" applyNumberFormat="1" applyFont="1" applyAlignment="1">
      <alignment horizontal="center"/>
    </xf>
    <xf numFmtId="0" fontId="2" fillId="0" borderId="0" xfId="0" applyFont="1" applyAlignment="1">
      <alignment horizontal="center" vertical="center"/>
    </xf>
    <xf numFmtId="0" fontId="10" fillId="8" borderId="0" xfId="0" applyFont="1" applyFill="1"/>
    <xf numFmtId="0" fontId="11" fillId="8" borderId="0" xfId="0" applyFont="1" applyFill="1"/>
    <xf numFmtId="0" fontId="2" fillId="9" borderId="10" xfId="0" applyFont="1" applyFill="1" applyBorder="1"/>
    <xf numFmtId="0" fontId="1" fillId="9" borderId="0" xfId="1" applyFont="1" applyFill="1" applyBorder="1"/>
    <xf numFmtId="0" fontId="1" fillId="9" borderId="11" xfId="0" applyFont="1" applyFill="1" applyBorder="1" applyAlignment="1">
      <alignment horizontal="left"/>
    </xf>
    <xf numFmtId="0" fontId="1" fillId="9" borderId="0" xfId="2" applyFont="1" applyFill="1" applyBorder="1"/>
    <xf numFmtId="0" fontId="2" fillId="0" borderId="10" xfId="0" applyFont="1" applyFill="1" applyBorder="1" applyAlignment="1">
      <alignment horizont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6" fillId="0" borderId="0" xfId="0" applyFont="1" applyFill="1"/>
    <xf numFmtId="0" fontId="9" fillId="0" borderId="0"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10" borderId="17" xfId="0" applyFont="1" applyFill="1" applyBorder="1" applyAlignment="1">
      <alignment horizontal="center" vertical="center"/>
    </xf>
    <xf numFmtId="0" fontId="2" fillId="12" borderId="21" xfId="0" applyFont="1" applyFill="1" applyBorder="1" applyAlignment="1">
      <alignment horizontal="center" vertical="center"/>
    </xf>
    <xf numFmtId="0" fontId="9" fillId="13" borderId="15" xfId="0" applyFont="1" applyFill="1" applyBorder="1"/>
    <xf numFmtId="0" fontId="2" fillId="13" borderId="16" xfId="0" applyFont="1" applyFill="1" applyBorder="1"/>
    <xf numFmtId="0" fontId="2" fillId="13" borderId="17" xfId="0" applyFont="1" applyFill="1" applyBorder="1"/>
    <xf numFmtId="0" fontId="2" fillId="0" borderId="11" xfId="0" applyFont="1" applyFill="1" applyBorder="1"/>
    <xf numFmtId="0" fontId="2" fillId="0" borderId="5" xfId="0" applyFont="1" applyBorder="1"/>
    <xf numFmtId="0" fontId="2" fillId="0" borderId="6" xfId="0" applyFont="1" applyBorder="1" applyAlignment="1">
      <alignment horizontal="center"/>
    </xf>
    <xf numFmtId="0" fontId="2" fillId="0" borderId="7" xfId="0" applyFont="1" applyBorder="1" applyAlignment="1">
      <alignment wrapText="1"/>
    </xf>
    <xf numFmtId="0" fontId="2" fillId="11" borderId="10" xfId="0" applyFont="1" applyFill="1" applyBorder="1"/>
    <xf numFmtId="0" fontId="2" fillId="11" borderId="0" xfId="0" applyFont="1" applyFill="1" applyBorder="1"/>
    <xf numFmtId="0" fontId="2" fillId="11" borderId="11" xfId="0" applyFont="1" applyFill="1" applyBorder="1"/>
    <xf numFmtId="0" fontId="2" fillId="14" borderId="10" xfId="0" applyFont="1" applyFill="1" applyBorder="1"/>
    <xf numFmtId="0" fontId="2" fillId="14" borderId="0" xfId="0" applyFont="1" applyFill="1" applyBorder="1"/>
    <xf numFmtId="0" fontId="2" fillId="14" borderId="11" xfId="0" applyFont="1" applyFill="1" applyBorder="1"/>
    <xf numFmtId="0" fontId="2" fillId="15" borderId="10" xfId="0" applyFont="1" applyFill="1" applyBorder="1"/>
    <xf numFmtId="0" fontId="2" fillId="15" borderId="0" xfId="0" applyFont="1" applyFill="1" applyBorder="1"/>
    <xf numFmtId="0" fontId="2" fillId="15" borderId="11" xfId="0" applyFont="1" applyFill="1" applyBorder="1"/>
    <xf numFmtId="2" fontId="2" fillId="0" borderId="8" xfId="0" applyNumberFormat="1" applyFont="1" applyBorder="1" applyAlignment="1">
      <alignment horizontal="right" vertical="center"/>
    </xf>
    <xf numFmtId="0" fontId="2" fillId="0" borderId="9" xfId="0" applyFont="1" applyBorder="1" applyAlignment="1">
      <alignment horizontal="center"/>
    </xf>
    <xf numFmtId="0" fontId="2" fillId="9" borderId="0" xfId="0" applyFont="1" applyFill="1" applyBorder="1"/>
    <xf numFmtId="0" fontId="2" fillId="9" borderId="11" xfId="0" applyFont="1" applyFill="1" applyBorder="1"/>
    <xf numFmtId="0" fontId="8" fillId="0" borderId="10" xfId="2" applyFont="1" applyFill="1" applyBorder="1"/>
    <xf numFmtId="0" fontId="7" fillId="0" borderId="10" xfId="1" applyFont="1" applyFill="1" applyBorder="1"/>
    <xf numFmtId="0" fontId="12" fillId="6" borderId="0" xfId="0" applyFont="1" applyFill="1"/>
    <xf numFmtId="0" fontId="2" fillId="9" borderId="10" xfId="0" applyFont="1" applyFill="1" applyBorder="1" applyAlignment="1">
      <alignment horizontal="center"/>
    </xf>
  </cellXfs>
  <cellStyles count="3">
    <cellStyle name="Gut" xfId="1" builtinId="26"/>
    <cellStyle name="Schlecht" xfId="2" builtinId="27"/>
    <cellStyle name="Standard" xfId="0" builtinId="0"/>
  </cellStyles>
  <dxfs count="0"/>
  <tableStyles count="0" defaultTableStyle="TableStyleMedium2" defaultPivotStyle="PivotStyleLight16"/>
  <colors>
    <mruColors>
      <color rgb="FF008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Sea z1</c:v>
          </c:tx>
          <c:spPr>
            <a:ln w="12700"/>
          </c:spPr>
          <c:marker>
            <c:symbol val="none"/>
          </c:marker>
          <c:xVal>
            <c:numRef>
              <c:f>Model_Barrage!$B$39:$B$189</c:f>
              <c:numCache>
                <c:formatCode>General</c:formatCode>
                <c:ptCount val="151"/>
                <c:pt idx="0">
                  <c:v>0</c:v>
                </c:pt>
                <c:pt idx="1">
                  <c:v>300</c:v>
                </c:pt>
                <c:pt idx="2">
                  <c:v>600</c:v>
                </c:pt>
                <c:pt idx="3">
                  <c:v>900</c:v>
                </c:pt>
                <c:pt idx="4">
                  <c:v>1200</c:v>
                </c:pt>
                <c:pt idx="5">
                  <c:v>1500</c:v>
                </c:pt>
                <c:pt idx="6">
                  <c:v>1800</c:v>
                </c:pt>
                <c:pt idx="7">
                  <c:v>2100</c:v>
                </c:pt>
                <c:pt idx="8">
                  <c:v>2400</c:v>
                </c:pt>
                <c:pt idx="9">
                  <c:v>2700</c:v>
                </c:pt>
                <c:pt idx="10">
                  <c:v>3000</c:v>
                </c:pt>
                <c:pt idx="11">
                  <c:v>3300</c:v>
                </c:pt>
                <c:pt idx="12">
                  <c:v>3600</c:v>
                </c:pt>
                <c:pt idx="13">
                  <c:v>3900</c:v>
                </c:pt>
                <c:pt idx="14">
                  <c:v>4200</c:v>
                </c:pt>
                <c:pt idx="15">
                  <c:v>4500</c:v>
                </c:pt>
                <c:pt idx="16">
                  <c:v>4800</c:v>
                </c:pt>
                <c:pt idx="17">
                  <c:v>5100</c:v>
                </c:pt>
                <c:pt idx="18">
                  <c:v>5400</c:v>
                </c:pt>
                <c:pt idx="19">
                  <c:v>5700</c:v>
                </c:pt>
                <c:pt idx="20">
                  <c:v>6000</c:v>
                </c:pt>
                <c:pt idx="21">
                  <c:v>6300</c:v>
                </c:pt>
                <c:pt idx="22">
                  <c:v>6600</c:v>
                </c:pt>
                <c:pt idx="23">
                  <c:v>6900</c:v>
                </c:pt>
                <c:pt idx="24">
                  <c:v>7200</c:v>
                </c:pt>
                <c:pt idx="25">
                  <c:v>7500</c:v>
                </c:pt>
                <c:pt idx="26">
                  <c:v>7800</c:v>
                </c:pt>
                <c:pt idx="27">
                  <c:v>8100</c:v>
                </c:pt>
                <c:pt idx="28">
                  <c:v>8400</c:v>
                </c:pt>
                <c:pt idx="29">
                  <c:v>8700</c:v>
                </c:pt>
                <c:pt idx="30">
                  <c:v>9000</c:v>
                </c:pt>
                <c:pt idx="31">
                  <c:v>9300</c:v>
                </c:pt>
                <c:pt idx="32">
                  <c:v>9600</c:v>
                </c:pt>
                <c:pt idx="33">
                  <c:v>9900</c:v>
                </c:pt>
                <c:pt idx="34">
                  <c:v>10200</c:v>
                </c:pt>
                <c:pt idx="35">
                  <c:v>10500</c:v>
                </c:pt>
                <c:pt idx="36">
                  <c:v>10800</c:v>
                </c:pt>
                <c:pt idx="37">
                  <c:v>11100</c:v>
                </c:pt>
                <c:pt idx="38">
                  <c:v>11400</c:v>
                </c:pt>
                <c:pt idx="39">
                  <c:v>11700</c:v>
                </c:pt>
                <c:pt idx="40">
                  <c:v>12000</c:v>
                </c:pt>
                <c:pt idx="41">
                  <c:v>12300</c:v>
                </c:pt>
                <c:pt idx="42">
                  <c:v>12600</c:v>
                </c:pt>
                <c:pt idx="43">
                  <c:v>12900</c:v>
                </c:pt>
                <c:pt idx="44">
                  <c:v>13200</c:v>
                </c:pt>
                <c:pt idx="45">
                  <c:v>13500</c:v>
                </c:pt>
                <c:pt idx="46">
                  <c:v>13800</c:v>
                </c:pt>
                <c:pt idx="47">
                  <c:v>14100</c:v>
                </c:pt>
                <c:pt idx="48">
                  <c:v>14400</c:v>
                </c:pt>
                <c:pt idx="49">
                  <c:v>14700</c:v>
                </c:pt>
                <c:pt idx="50">
                  <c:v>15000</c:v>
                </c:pt>
                <c:pt idx="51">
                  <c:v>15300</c:v>
                </c:pt>
                <c:pt idx="52">
                  <c:v>15600</c:v>
                </c:pt>
                <c:pt idx="53">
                  <c:v>15900</c:v>
                </c:pt>
                <c:pt idx="54">
                  <c:v>16200</c:v>
                </c:pt>
                <c:pt idx="55">
                  <c:v>16500</c:v>
                </c:pt>
                <c:pt idx="56">
                  <c:v>16800</c:v>
                </c:pt>
                <c:pt idx="57">
                  <c:v>17100</c:v>
                </c:pt>
                <c:pt idx="58">
                  <c:v>17400</c:v>
                </c:pt>
                <c:pt idx="59">
                  <c:v>17700</c:v>
                </c:pt>
                <c:pt idx="60">
                  <c:v>18000</c:v>
                </c:pt>
                <c:pt idx="61">
                  <c:v>18300</c:v>
                </c:pt>
                <c:pt idx="62">
                  <c:v>18600</c:v>
                </c:pt>
                <c:pt idx="63">
                  <c:v>18900</c:v>
                </c:pt>
                <c:pt idx="64">
                  <c:v>19200</c:v>
                </c:pt>
                <c:pt idx="65">
                  <c:v>19500</c:v>
                </c:pt>
                <c:pt idx="66">
                  <c:v>19800</c:v>
                </c:pt>
                <c:pt idx="67">
                  <c:v>20100</c:v>
                </c:pt>
                <c:pt idx="68">
                  <c:v>20400</c:v>
                </c:pt>
                <c:pt idx="69">
                  <c:v>20700</c:v>
                </c:pt>
                <c:pt idx="70">
                  <c:v>21000</c:v>
                </c:pt>
                <c:pt idx="71">
                  <c:v>21300</c:v>
                </c:pt>
                <c:pt idx="72">
                  <c:v>21600</c:v>
                </c:pt>
                <c:pt idx="73">
                  <c:v>21900</c:v>
                </c:pt>
                <c:pt idx="74">
                  <c:v>22200</c:v>
                </c:pt>
                <c:pt idx="75">
                  <c:v>22500</c:v>
                </c:pt>
                <c:pt idx="76">
                  <c:v>22800</c:v>
                </c:pt>
                <c:pt idx="77">
                  <c:v>23100</c:v>
                </c:pt>
                <c:pt idx="78">
                  <c:v>23400</c:v>
                </c:pt>
                <c:pt idx="79">
                  <c:v>23700</c:v>
                </c:pt>
                <c:pt idx="80">
                  <c:v>24000</c:v>
                </c:pt>
                <c:pt idx="81">
                  <c:v>24300</c:v>
                </c:pt>
                <c:pt idx="82">
                  <c:v>24600</c:v>
                </c:pt>
                <c:pt idx="83">
                  <c:v>24900</c:v>
                </c:pt>
                <c:pt idx="84">
                  <c:v>25200</c:v>
                </c:pt>
                <c:pt idx="85">
                  <c:v>25500</c:v>
                </c:pt>
                <c:pt idx="86">
                  <c:v>25800</c:v>
                </c:pt>
                <c:pt idx="87">
                  <c:v>26100</c:v>
                </c:pt>
                <c:pt idx="88">
                  <c:v>26400</c:v>
                </c:pt>
                <c:pt idx="89">
                  <c:v>26700</c:v>
                </c:pt>
                <c:pt idx="90">
                  <c:v>27000</c:v>
                </c:pt>
                <c:pt idx="91">
                  <c:v>27300</c:v>
                </c:pt>
                <c:pt idx="92">
                  <c:v>27600</c:v>
                </c:pt>
                <c:pt idx="93">
                  <c:v>27900</c:v>
                </c:pt>
                <c:pt idx="94">
                  <c:v>28200</c:v>
                </c:pt>
                <c:pt idx="95">
                  <c:v>28500</c:v>
                </c:pt>
                <c:pt idx="96">
                  <c:v>28800</c:v>
                </c:pt>
                <c:pt idx="97">
                  <c:v>29100</c:v>
                </c:pt>
                <c:pt idx="98">
                  <c:v>29400</c:v>
                </c:pt>
                <c:pt idx="99">
                  <c:v>29700</c:v>
                </c:pt>
                <c:pt idx="100">
                  <c:v>30000</c:v>
                </c:pt>
                <c:pt idx="101">
                  <c:v>30300</c:v>
                </c:pt>
                <c:pt idx="102">
                  <c:v>30600</c:v>
                </c:pt>
                <c:pt idx="103">
                  <c:v>30900</c:v>
                </c:pt>
                <c:pt idx="104">
                  <c:v>31200</c:v>
                </c:pt>
                <c:pt idx="105">
                  <c:v>31500</c:v>
                </c:pt>
                <c:pt idx="106">
                  <c:v>31800</c:v>
                </c:pt>
                <c:pt idx="107">
                  <c:v>32100</c:v>
                </c:pt>
                <c:pt idx="108">
                  <c:v>32400</c:v>
                </c:pt>
                <c:pt idx="109">
                  <c:v>32700</c:v>
                </c:pt>
                <c:pt idx="110">
                  <c:v>33000</c:v>
                </c:pt>
                <c:pt idx="111">
                  <c:v>33300</c:v>
                </c:pt>
                <c:pt idx="112">
                  <c:v>33600</c:v>
                </c:pt>
                <c:pt idx="113">
                  <c:v>33900</c:v>
                </c:pt>
                <c:pt idx="114">
                  <c:v>34200</c:v>
                </c:pt>
                <c:pt idx="115">
                  <c:v>34500</c:v>
                </c:pt>
                <c:pt idx="116">
                  <c:v>34800</c:v>
                </c:pt>
                <c:pt idx="117">
                  <c:v>35100</c:v>
                </c:pt>
                <c:pt idx="118">
                  <c:v>35400</c:v>
                </c:pt>
                <c:pt idx="119">
                  <c:v>35700</c:v>
                </c:pt>
                <c:pt idx="120">
                  <c:v>36000</c:v>
                </c:pt>
                <c:pt idx="121">
                  <c:v>36300</c:v>
                </c:pt>
                <c:pt idx="122">
                  <c:v>36600</c:v>
                </c:pt>
                <c:pt idx="123">
                  <c:v>36900</c:v>
                </c:pt>
                <c:pt idx="124">
                  <c:v>37200</c:v>
                </c:pt>
                <c:pt idx="125">
                  <c:v>37500</c:v>
                </c:pt>
                <c:pt idx="126">
                  <c:v>37800</c:v>
                </c:pt>
                <c:pt idx="127">
                  <c:v>38100</c:v>
                </c:pt>
                <c:pt idx="128">
                  <c:v>38400</c:v>
                </c:pt>
                <c:pt idx="129">
                  <c:v>38700</c:v>
                </c:pt>
                <c:pt idx="130">
                  <c:v>39000</c:v>
                </c:pt>
                <c:pt idx="131">
                  <c:v>39300</c:v>
                </c:pt>
                <c:pt idx="132">
                  <c:v>39600</c:v>
                </c:pt>
                <c:pt idx="133">
                  <c:v>39900</c:v>
                </c:pt>
                <c:pt idx="134">
                  <c:v>40200</c:v>
                </c:pt>
                <c:pt idx="135">
                  <c:v>40500</c:v>
                </c:pt>
                <c:pt idx="136">
                  <c:v>40800</c:v>
                </c:pt>
                <c:pt idx="137">
                  <c:v>41100</c:v>
                </c:pt>
                <c:pt idx="138">
                  <c:v>41400</c:v>
                </c:pt>
                <c:pt idx="139">
                  <c:v>41700</c:v>
                </c:pt>
                <c:pt idx="140">
                  <c:v>42000</c:v>
                </c:pt>
                <c:pt idx="141">
                  <c:v>42300</c:v>
                </c:pt>
                <c:pt idx="142">
                  <c:v>42600</c:v>
                </c:pt>
                <c:pt idx="143">
                  <c:v>42900</c:v>
                </c:pt>
                <c:pt idx="144">
                  <c:v>43200</c:v>
                </c:pt>
                <c:pt idx="145">
                  <c:v>43500</c:v>
                </c:pt>
                <c:pt idx="146">
                  <c:v>43800</c:v>
                </c:pt>
                <c:pt idx="147">
                  <c:v>44100</c:v>
                </c:pt>
                <c:pt idx="148">
                  <c:v>44400</c:v>
                </c:pt>
                <c:pt idx="149">
                  <c:v>44700</c:v>
                </c:pt>
                <c:pt idx="150">
                  <c:v>45000</c:v>
                </c:pt>
              </c:numCache>
            </c:numRef>
          </c:xVal>
          <c:yVal>
            <c:numRef>
              <c:f>Model_Barrage!$C$39:$C$189</c:f>
              <c:numCache>
                <c:formatCode>General</c:formatCode>
                <c:ptCount val="151"/>
                <c:pt idx="0">
                  <c:v>7</c:v>
                </c:pt>
                <c:pt idx="1">
                  <c:v>7.1674177478623982</c:v>
                </c:pt>
                <c:pt idx="2">
                  <c:v>7.3345420857816306</c:v>
                </c:pt>
                <c:pt idx="3">
                  <c:v>7.5010801180335793</c:v>
                </c:pt>
                <c:pt idx="4">
                  <c:v>7.6667399764310193</c:v>
                </c:pt>
                <c:pt idx="5">
                  <c:v>7.8312313318406437</c:v>
                </c:pt>
                <c:pt idx="6">
                  <c:v>7.9942659030027983</c:v>
                </c:pt>
                <c:pt idx="7">
                  <c:v>8.1555579617622005</c:v>
                </c:pt>
                <c:pt idx="8">
                  <c:v>8.3148248338241704</c:v>
                </c:pt>
                <c:pt idx="9">
                  <c:v>8.4717873941587989</c:v>
                </c:pt>
                <c:pt idx="10">
                  <c:v>8.6261705561847926</c:v>
                </c:pt>
                <c:pt idx="11">
                  <c:v>8.7777037538757039</c:v>
                </c:pt>
                <c:pt idx="12">
                  <c:v>8.9261214159436069</c:v>
                </c:pt>
                <c:pt idx="13">
                  <c:v>9.07116343126917</c:v>
                </c:pt>
                <c:pt idx="14">
                  <c:v>9.212575604762467</c:v>
                </c:pt>
                <c:pt idx="15">
                  <c:v>9.3501101028555667</c:v>
                </c:pt>
                <c:pt idx="16">
                  <c:v>9.4835258878461719</c:v>
                </c:pt>
                <c:pt idx="17">
                  <c:v>9.6125891403310746</c:v>
                </c:pt>
                <c:pt idx="18">
                  <c:v>9.7370736689891046</c:v>
                </c:pt>
                <c:pt idx="19">
                  <c:v>9.8567613069953914</c:v>
                </c:pt>
                <c:pt idx="20">
                  <c:v>9.9714422943721903</c:v>
                </c:pt>
                <c:pt idx="21">
                  <c:v>10.080915645606211</c:v>
                </c:pt>
                <c:pt idx="22">
                  <c:v>10.184989501888134</c:v>
                </c:pt>
                <c:pt idx="23">
                  <c:v>10.283481467357028</c:v>
                </c:pt>
                <c:pt idx="24">
                  <c:v>10.376218928760359</c:v>
                </c:pt>
                <c:pt idx="25">
                  <c:v>10.463039357969377</c:v>
                </c:pt>
                <c:pt idx="26">
                  <c:v>10.543790596819699</c:v>
                </c:pt>
                <c:pt idx="27">
                  <c:v>10.618331123777891</c:v>
                </c:pt>
                <c:pt idx="28">
                  <c:v>10.686530301966695</c:v>
                </c:pt>
                <c:pt idx="29">
                  <c:v>10.748268608114223</c:v>
                </c:pt>
                <c:pt idx="30">
                  <c:v>10.803437842025879</c:v>
                </c:pt>
                <c:pt idx="31">
                  <c:v>10.851941316211878</c:v>
                </c:pt>
                <c:pt idx="32">
                  <c:v>10.893694025338039</c:v>
                </c:pt>
                <c:pt idx="33">
                  <c:v>10.928622795202896</c:v>
                </c:pt>
                <c:pt idx="34">
                  <c:v>10.956666410979992</c:v>
                </c:pt>
                <c:pt idx="35">
                  <c:v>10.977775724500651</c:v>
                </c:pt>
                <c:pt idx="36">
                  <c:v>10.991913740389178</c:v>
                </c:pt>
                <c:pt idx="37">
                  <c:v>10.999055680899536</c:v>
                </c:pt>
                <c:pt idx="38">
                  <c:v>10.999189029339883</c:v>
                </c:pt>
                <c:pt idx="39">
                  <c:v>10.992313552008838</c:v>
                </c:pt>
                <c:pt idx="40">
                  <c:v>10.978441298605071</c:v>
                </c:pt>
                <c:pt idx="41">
                  <c:v>10.957596581109446</c:v>
                </c:pt>
                <c:pt idx="42">
                  <c:v>10.929815931176783</c:v>
                </c:pt>
                <c:pt idx="43">
                  <c:v>10.895148036111873</c:v>
                </c:pt>
                <c:pt idx="44">
                  <c:v>10.853653653541976</c:v>
                </c:pt>
                <c:pt idx="45">
                  <c:v>10.805405504935315</c:v>
                </c:pt>
                <c:pt idx="46">
                  <c:v>10.750488148152218</c:v>
                </c:pt>
                <c:pt idx="47">
                  <c:v>10.688997829252251</c:v>
                </c:pt>
                <c:pt idx="48">
                  <c:v>10.621042313817043</c:v>
                </c:pt>
                <c:pt idx="49">
                  <c:v>10.546740698084452</c:v>
                </c:pt>
                <c:pt idx="50">
                  <c:v>10.466223200225063</c:v>
                </c:pt>
                <c:pt idx="51">
                  <c:v>10.379630932126783</c:v>
                </c:pt>
                <c:pt idx="52">
                  <c:v>10.287115652087559</c:v>
                </c:pt>
                <c:pt idx="53">
                  <c:v>10.188839498849578</c:v>
                </c:pt>
                <c:pt idx="54">
                  <c:v>10.084974707441109</c:v>
                </c:pt>
                <c:pt idx="55">
                  <c:v>9.9757033073239825</c:v>
                </c:pt>
                <c:pt idx="56">
                  <c:v>9.8612168033757115</c:v>
                </c:pt>
                <c:pt idx="57">
                  <c:v>9.7417158402653676</c:v>
                </c:pt>
                <c:pt idx="58">
                  <c:v>9.6174098508114092</c:v>
                </c:pt>
                <c:pt idx="59">
                  <c:v>9.4885166889377217</c:v>
                </c:pt>
                <c:pt idx="60">
                  <c:v>9.3552622478711811</c:v>
                </c:pt>
                <c:pt idx="61">
                  <c:v>9.2178800642497976</c:v>
                </c:pt>
                <c:pt idx="62">
                  <c:v>9.0766109088353524</c:v>
                </c:pt>
                <c:pt idx="63">
                  <c:v>8.9317023645477605</c:v>
                </c:pt>
                <c:pt idx="64">
                  <c:v>8.7834083925607107</c:v>
                </c:pt>
                <c:pt idx="65">
                  <c:v>8.6319888872190251</c:v>
                </c:pt>
                <c:pt idx="66">
                  <c:v>8.4777092205577702</c:v>
                </c:pt>
                <c:pt idx="67">
                  <c:v>8.3208397772213747</c:v>
                </c:pt>
                <c:pt idx="68">
                  <c:v>8.1616554805978385</c:v>
                </c:pt>
                <c:pt idx="69">
                  <c:v>8.0004353109985171</c:v>
                </c:pt>
                <c:pt idx="70">
                  <c:v>7.8374618167278935</c:v>
                </c:pt>
                <c:pt idx="71">
                  <c:v>7.6730206189002317</c:v>
                </c:pt>
                <c:pt idx="72">
                  <c:v>7.5073999108709222</c:v>
                </c:pt>
                <c:pt idx="73">
                  <c:v>7.3408899531598326</c:v>
                </c:pt>
                <c:pt idx="74">
                  <c:v>7.1737825647518241</c:v>
                </c:pt>
                <c:pt idx="75">
                  <c:v>7.0063706116659477</c:v>
                </c:pt>
                <c:pt idx="76">
                  <c:v>6.8389474936896661</c:v>
                </c:pt>
                <c:pt idx="77">
                  <c:v>6.6718066301776009</c:v>
                </c:pt>
                <c:pt idx="78">
                  <c:v>6.5052409458159905</c:v>
                </c:pt>
                <c:pt idx="79">
                  <c:v>6.3395423572540937</c:v>
                </c:pt>
                <c:pt idx="80">
                  <c:v>6.175001261502219</c:v>
                </c:pt>
                <c:pt idx="81">
                  <c:v>6.0119060269930449</c:v>
                </c:pt>
                <c:pt idx="82">
                  <c:v>5.8505424881981165</c:v>
                </c:pt>
                <c:pt idx="83">
                  <c:v>5.691193444685287</c:v>
                </c:pt>
                <c:pt idx="84">
                  <c:v>5.5341381654950137</c:v>
                </c:pt>
                <c:pt idx="85">
                  <c:v>5.3796518997041076</c:v>
                </c:pt>
                <c:pt idx="86">
                  <c:v>5.2280053940347297</c:v>
                </c:pt>
                <c:pt idx="87">
                  <c:v>5.0794644183540418</c:v>
                </c:pt>
                <c:pt idx="88">
                  <c:v>4.9342892998960934</c:v>
                </c:pt>
                <c:pt idx="89">
                  <c:v>4.7927344670222762</c:v>
                </c:pt>
                <c:pt idx="90">
                  <c:v>4.6550480033198918</c:v>
                </c:pt>
                <c:pt idx="91">
                  <c:v>4.5214712128203542</c:v>
                </c:pt>
                <c:pt idx="92">
                  <c:v>4.3922381970989726</c:v>
                </c:pt>
                <c:pt idx="93">
                  <c:v>4.2675754449974708</c:v>
                </c:pt>
                <c:pt idx="94">
                  <c:v>4.1477014356883135</c:v>
                </c:pt>
                <c:pt idx="95">
                  <c:v>4.0328262557764631</c:v>
                </c:pt>
                <c:pt idx="96">
                  <c:v>3.9231512311096224</c:v>
                </c:pt>
                <c:pt idx="97">
                  <c:v>3.8188685739422534</c:v>
                </c:pt>
                <c:pt idx="98">
                  <c:v>3.7201610460717411</c:v>
                </c:pt>
                <c:pt idx="99">
                  <c:v>3.6272016385370396</c:v>
                </c:pt>
                <c:pt idx="100">
                  <c:v>3.5401532684412023</c:v>
                </c:pt>
                <c:pt idx="101">
                  <c:v>3.4591684934290932</c:v>
                </c:pt>
                <c:pt idx="102">
                  <c:v>3.3843892443206949</c:v>
                </c:pt>
                <c:pt idx="103">
                  <c:v>3.3159465763685754</c:v>
                </c:pt>
                <c:pt idx="104">
                  <c:v>3.2539604395754722</c:v>
                </c:pt>
                <c:pt idx="105">
                  <c:v>3.198539468474495</c:v>
                </c:pt>
                <c:pt idx="106">
                  <c:v>3.1497807917404024</c:v>
                </c:pt>
                <c:pt idx="107">
                  <c:v>3.1077698619655982</c:v>
                </c:pt>
                <c:pt idx="108">
                  <c:v>3.0725803058991872</c:v>
                </c:pt>
                <c:pt idx="109">
                  <c:v>3.04427379541155</c:v>
                </c:pt>
                <c:pt idx="110">
                  <c:v>3.0228999394105793</c:v>
                </c:pt>
                <c:pt idx="111">
                  <c:v>3.0084961968990069</c:v>
                </c:pt>
                <c:pt idx="112">
                  <c:v>3.0010878113251862</c:v>
                </c:pt>
                <c:pt idx="113">
                  <c:v>3.0006877663423914</c:v>
                </c:pt>
                <c:pt idx="114">
                  <c:v>3.0072967630541627</c:v>
                </c:pt>
                <c:pt idx="115">
                  <c:v>3.0209032187855778</c:v>
                </c:pt>
                <c:pt idx="116">
                  <c:v>3.0414832873826079</c:v>
                </c:pt>
                <c:pt idx="117">
                  <c:v>3.0690009010039718</c:v>
                </c:pt>
                <c:pt idx="118">
                  <c:v>3.1034078333322599</c:v>
                </c:pt>
                <c:pt idx="119">
                  <c:v>3.1446437840935277</c:v>
                </c:pt>
                <c:pt idx="120">
                  <c:v>3.1926364847372568</c:v>
                </c:pt>
                <c:pt idx="121">
                  <c:v>3.2473018250914492</c:v>
                </c:pt>
                <c:pt idx="122">
                  <c:v>3.3085440007708993</c:v>
                </c:pt>
                <c:pt idx="123">
                  <c:v>3.3762556810802962</c:v>
                </c:pt>
                <c:pt idx="124">
                  <c:v>3.4503181971178982</c:v>
                </c:pt>
                <c:pt idx="125">
                  <c:v>3.5306017497501054</c:v>
                </c:pt>
                <c:pt idx="126">
                  <c:v>3.6169656370924677</c:v>
                </c:pt>
                <c:pt idx="127">
                  <c:v>3.7092585010984203</c:v>
                </c:pt>
                <c:pt idx="128">
                  <c:v>3.8073185928236106</c:v>
                </c:pt>
                <c:pt idx="129">
                  <c:v>3.9109740559009172</c:v>
                </c:pt>
                <c:pt idx="130">
                  <c:v>4.0200432277293343</c:v>
                </c:pt>
                <c:pt idx="131">
                  <c:v>4.1343349578489175</c:v>
                </c:pt>
                <c:pt idx="132">
                  <c:v>4.2536489429437587</c:v>
                </c:pt>
                <c:pt idx="133">
                  <c:v>4.3777760778859207</c:v>
                </c:pt>
                <c:pt idx="134">
                  <c:v>4.5064988222050957</c:v>
                </c:pt>
                <c:pt idx="135">
                  <c:v>4.6395915813416977</c:v>
                </c:pt>
                <c:pt idx="136">
                  <c:v>4.7768211020152833</c:v>
                </c:pt>
                <c:pt idx="137">
                  <c:v>4.9179468810153164</c:v>
                </c:pt>
                <c:pt idx="138">
                  <c:v>5.0627215866979052</c:v>
                </c:pt>
                <c:pt idx="139">
                  <c:v>5.2108914924497842</c:v>
                </c:pt>
                <c:pt idx="140">
                  <c:v>5.3621969213598648</c:v>
                </c:pt>
                <c:pt idx="141">
                  <c:v>5.5163727013190744</c:v>
                </c:pt>
                <c:pt idx="142">
                  <c:v>5.6731486297508482</c:v>
                </c:pt>
                <c:pt idx="143">
                  <c:v>5.8322499471578322</c:v>
                </c:pt>
                <c:pt idx="144">
                  <c:v>5.9933978186548718</c:v>
                </c:pt>
                <c:pt idx="145">
                  <c:v>6.1563098226443742</c:v>
                </c:pt>
                <c:pt idx="146">
                  <c:v>6.3207004457775895</c:v>
                </c:pt>
                <c:pt idx="147">
                  <c:v>6.486281583334403</c:v>
                </c:pt>
                <c:pt idx="148">
                  <c:v>6.6527630441446428</c:v>
                </c:pt>
                <c:pt idx="149">
                  <c:v>6.8198530591660305</c:v>
                </c:pt>
                <c:pt idx="150">
                  <c:v>6.9872587928274479</c:v>
                </c:pt>
              </c:numCache>
            </c:numRef>
          </c:yVal>
          <c:smooth val="1"/>
        </c:ser>
        <c:ser>
          <c:idx val="1"/>
          <c:order val="1"/>
          <c:tx>
            <c:v>Basin z2</c:v>
          </c:tx>
          <c:spPr>
            <a:ln w="12700">
              <a:solidFill>
                <a:srgbClr val="FF0000"/>
              </a:solidFill>
            </a:ln>
          </c:spPr>
          <c:marker>
            <c:symbol val="none"/>
          </c:marker>
          <c:xVal>
            <c:numRef>
              <c:f>Model_Barrage!$B$39:$B$189</c:f>
              <c:numCache>
                <c:formatCode>General</c:formatCode>
                <c:ptCount val="151"/>
                <c:pt idx="0">
                  <c:v>0</c:v>
                </c:pt>
                <c:pt idx="1">
                  <c:v>300</c:v>
                </c:pt>
                <c:pt idx="2">
                  <c:v>600</c:v>
                </c:pt>
                <c:pt idx="3">
                  <c:v>900</c:v>
                </c:pt>
                <c:pt idx="4">
                  <c:v>1200</c:v>
                </c:pt>
                <c:pt idx="5">
                  <c:v>1500</c:v>
                </c:pt>
                <c:pt idx="6">
                  <c:v>1800</c:v>
                </c:pt>
                <c:pt idx="7">
                  <c:v>2100</c:v>
                </c:pt>
                <c:pt idx="8">
                  <c:v>2400</c:v>
                </c:pt>
                <c:pt idx="9">
                  <c:v>2700</c:v>
                </c:pt>
                <c:pt idx="10">
                  <c:v>3000</c:v>
                </c:pt>
                <c:pt idx="11">
                  <c:v>3300</c:v>
                </c:pt>
                <c:pt idx="12">
                  <c:v>3600</c:v>
                </c:pt>
                <c:pt idx="13">
                  <c:v>3900</c:v>
                </c:pt>
                <c:pt idx="14">
                  <c:v>4200</c:v>
                </c:pt>
                <c:pt idx="15">
                  <c:v>4500</c:v>
                </c:pt>
                <c:pt idx="16">
                  <c:v>4800</c:v>
                </c:pt>
                <c:pt idx="17">
                  <c:v>5100</c:v>
                </c:pt>
                <c:pt idx="18">
                  <c:v>5400</c:v>
                </c:pt>
                <c:pt idx="19">
                  <c:v>5700</c:v>
                </c:pt>
                <c:pt idx="20">
                  <c:v>6000</c:v>
                </c:pt>
                <c:pt idx="21">
                  <c:v>6300</c:v>
                </c:pt>
                <c:pt idx="22">
                  <c:v>6600</c:v>
                </c:pt>
                <c:pt idx="23">
                  <c:v>6900</c:v>
                </c:pt>
                <c:pt idx="24">
                  <c:v>7200</c:v>
                </c:pt>
                <c:pt idx="25">
                  <c:v>7500</c:v>
                </c:pt>
                <c:pt idx="26">
                  <c:v>7800</c:v>
                </c:pt>
                <c:pt idx="27">
                  <c:v>8100</c:v>
                </c:pt>
                <c:pt idx="28">
                  <c:v>8400</c:v>
                </c:pt>
                <c:pt idx="29">
                  <c:v>8700</c:v>
                </c:pt>
                <c:pt idx="30">
                  <c:v>9000</c:v>
                </c:pt>
                <c:pt idx="31">
                  <c:v>9300</c:v>
                </c:pt>
                <c:pt idx="32">
                  <c:v>9600</c:v>
                </c:pt>
                <c:pt idx="33">
                  <c:v>9900</c:v>
                </c:pt>
                <c:pt idx="34">
                  <c:v>10200</c:v>
                </c:pt>
                <c:pt idx="35">
                  <c:v>10500</c:v>
                </c:pt>
                <c:pt idx="36">
                  <c:v>10800</c:v>
                </c:pt>
                <c:pt idx="37">
                  <c:v>11100</c:v>
                </c:pt>
                <c:pt idx="38">
                  <c:v>11400</c:v>
                </c:pt>
                <c:pt idx="39">
                  <c:v>11700</c:v>
                </c:pt>
                <c:pt idx="40">
                  <c:v>12000</c:v>
                </c:pt>
                <c:pt idx="41">
                  <c:v>12300</c:v>
                </c:pt>
                <c:pt idx="42">
                  <c:v>12600</c:v>
                </c:pt>
                <c:pt idx="43">
                  <c:v>12900</c:v>
                </c:pt>
                <c:pt idx="44">
                  <c:v>13200</c:v>
                </c:pt>
                <c:pt idx="45">
                  <c:v>13500</c:v>
                </c:pt>
                <c:pt idx="46">
                  <c:v>13800</c:v>
                </c:pt>
                <c:pt idx="47">
                  <c:v>14100</c:v>
                </c:pt>
                <c:pt idx="48">
                  <c:v>14400</c:v>
                </c:pt>
                <c:pt idx="49">
                  <c:v>14700</c:v>
                </c:pt>
                <c:pt idx="50">
                  <c:v>15000</c:v>
                </c:pt>
                <c:pt idx="51">
                  <c:v>15300</c:v>
                </c:pt>
                <c:pt idx="52">
                  <c:v>15600</c:v>
                </c:pt>
                <c:pt idx="53">
                  <c:v>15900</c:v>
                </c:pt>
                <c:pt idx="54">
                  <c:v>16200</c:v>
                </c:pt>
                <c:pt idx="55">
                  <c:v>16500</c:v>
                </c:pt>
                <c:pt idx="56">
                  <c:v>16800</c:v>
                </c:pt>
                <c:pt idx="57">
                  <c:v>17100</c:v>
                </c:pt>
                <c:pt idx="58">
                  <c:v>17400</c:v>
                </c:pt>
                <c:pt idx="59">
                  <c:v>17700</c:v>
                </c:pt>
                <c:pt idx="60">
                  <c:v>18000</c:v>
                </c:pt>
                <c:pt idx="61">
                  <c:v>18300</c:v>
                </c:pt>
                <c:pt idx="62">
                  <c:v>18600</c:v>
                </c:pt>
                <c:pt idx="63">
                  <c:v>18900</c:v>
                </c:pt>
                <c:pt idx="64">
                  <c:v>19200</c:v>
                </c:pt>
                <c:pt idx="65">
                  <c:v>19500</c:v>
                </c:pt>
                <c:pt idx="66">
                  <c:v>19800</c:v>
                </c:pt>
                <c:pt idx="67">
                  <c:v>20100</c:v>
                </c:pt>
                <c:pt idx="68">
                  <c:v>20400</c:v>
                </c:pt>
                <c:pt idx="69">
                  <c:v>20700</c:v>
                </c:pt>
                <c:pt idx="70">
                  <c:v>21000</c:v>
                </c:pt>
                <c:pt idx="71">
                  <c:v>21300</c:v>
                </c:pt>
                <c:pt idx="72">
                  <c:v>21600</c:v>
                </c:pt>
                <c:pt idx="73">
                  <c:v>21900</c:v>
                </c:pt>
                <c:pt idx="74">
                  <c:v>22200</c:v>
                </c:pt>
                <c:pt idx="75">
                  <c:v>22500</c:v>
                </c:pt>
                <c:pt idx="76">
                  <c:v>22800</c:v>
                </c:pt>
                <c:pt idx="77">
                  <c:v>23100</c:v>
                </c:pt>
                <c:pt idx="78">
                  <c:v>23400</c:v>
                </c:pt>
                <c:pt idx="79">
                  <c:v>23700</c:v>
                </c:pt>
                <c:pt idx="80">
                  <c:v>24000</c:v>
                </c:pt>
                <c:pt idx="81">
                  <c:v>24300</c:v>
                </c:pt>
                <c:pt idx="82">
                  <c:v>24600</c:v>
                </c:pt>
                <c:pt idx="83">
                  <c:v>24900</c:v>
                </c:pt>
                <c:pt idx="84">
                  <c:v>25200</c:v>
                </c:pt>
                <c:pt idx="85">
                  <c:v>25500</c:v>
                </c:pt>
                <c:pt idx="86">
                  <c:v>25800</c:v>
                </c:pt>
                <c:pt idx="87">
                  <c:v>26100</c:v>
                </c:pt>
                <c:pt idx="88">
                  <c:v>26400</c:v>
                </c:pt>
                <c:pt idx="89">
                  <c:v>26700</c:v>
                </c:pt>
                <c:pt idx="90">
                  <c:v>27000</c:v>
                </c:pt>
                <c:pt idx="91">
                  <c:v>27300</c:v>
                </c:pt>
                <c:pt idx="92">
                  <c:v>27600</c:v>
                </c:pt>
                <c:pt idx="93">
                  <c:v>27900</c:v>
                </c:pt>
                <c:pt idx="94">
                  <c:v>28200</c:v>
                </c:pt>
                <c:pt idx="95">
                  <c:v>28500</c:v>
                </c:pt>
                <c:pt idx="96">
                  <c:v>28800</c:v>
                </c:pt>
                <c:pt idx="97">
                  <c:v>29100</c:v>
                </c:pt>
                <c:pt idx="98">
                  <c:v>29400</c:v>
                </c:pt>
                <c:pt idx="99">
                  <c:v>29700</c:v>
                </c:pt>
                <c:pt idx="100">
                  <c:v>30000</c:v>
                </c:pt>
                <c:pt idx="101">
                  <c:v>30300</c:v>
                </c:pt>
                <c:pt idx="102">
                  <c:v>30600</c:v>
                </c:pt>
                <c:pt idx="103">
                  <c:v>30900</c:v>
                </c:pt>
                <c:pt idx="104">
                  <c:v>31200</c:v>
                </c:pt>
                <c:pt idx="105">
                  <c:v>31500</c:v>
                </c:pt>
                <c:pt idx="106">
                  <c:v>31800</c:v>
                </c:pt>
                <c:pt idx="107">
                  <c:v>32100</c:v>
                </c:pt>
                <c:pt idx="108">
                  <c:v>32400</c:v>
                </c:pt>
                <c:pt idx="109">
                  <c:v>32700</c:v>
                </c:pt>
                <c:pt idx="110">
                  <c:v>33000</c:v>
                </c:pt>
                <c:pt idx="111">
                  <c:v>33300</c:v>
                </c:pt>
                <c:pt idx="112">
                  <c:v>33600</c:v>
                </c:pt>
                <c:pt idx="113">
                  <c:v>33900</c:v>
                </c:pt>
                <c:pt idx="114">
                  <c:v>34200</c:v>
                </c:pt>
                <c:pt idx="115">
                  <c:v>34500</c:v>
                </c:pt>
                <c:pt idx="116">
                  <c:v>34800</c:v>
                </c:pt>
                <c:pt idx="117">
                  <c:v>35100</c:v>
                </c:pt>
                <c:pt idx="118">
                  <c:v>35400</c:v>
                </c:pt>
                <c:pt idx="119">
                  <c:v>35700</c:v>
                </c:pt>
                <c:pt idx="120">
                  <c:v>36000</c:v>
                </c:pt>
                <c:pt idx="121">
                  <c:v>36300</c:v>
                </c:pt>
                <c:pt idx="122">
                  <c:v>36600</c:v>
                </c:pt>
                <c:pt idx="123">
                  <c:v>36900</c:v>
                </c:pt>
                <c:pt idx="124">
                  <c:v>37200</c:v>
                </c:pt>
                <c:pt idx="125">
                  <c:v>37500</c:v>
                </c:pt>
                <c:pt idx="126">
                  <c:v>37800</c:v>
                </c:pt>
                <c:pt idx="127">
                  <c:v>38100</c:v>
                </c:pt>
                <c:pt idx="128">
                  <c:v>38400</c:v>
                </c:pt>
                <c:pt idx="129">
                  <c:v>38700</c:v>
                </c:pt>
                <c:pt idx="130">
                  <c:v>39000</c:v>
                </c:pt>
                <c:pt idx="131">
                  <c:v>39300</c:v>
                </c:pt>
                <c:pt idx="132">
                  <c:v>39600</c:v>
                </c:pt>
                <c:pt idx="133">
                  <c:v>39900</c:v>
                </c:pt>
                <c:pt idx="134">
                  <c:v>40200</c:v>
                </c:pt>
                <c:pt idx="135">
                  <c:v>40500</c:v>
                </c:pt>
                <c:pt idx="136">
                  <c:v>40800</c:v>
                </c:pt>
                <c:pt idx="137">
                  <c:v>41100</c:v>
                </c:pt>
                <c:pt idx="138">
                  <c:v>41400</c:v>
                </c:pt>
                <c:pt idx="139">
                  <c:v>41700</c:v>
                </c:pt>
                <c:pt idx="140">
                  <c:v>42000</c:v>
                </c:pt>
                <c:pt idx="141">
                  <c:v>42300</c:v>
                </c:pt>
                <c:pt idx="142">
                  <c:v>42600</c:v>
                </c:pt>
                <c:pt idx="143">
                  <c:v>42900</c:v>
                </c:pt>
                <c:pt idx="144">
                  <c:v>43200</c:v>
                </c:pt>
                <c:pt idx="145">
                  <c:v>43500</c:v>
                </c:pt>
                <c:pt idx="146">
                  <c:v>43800</c:v>
                </c:pt>
                <c:pt idx="147">
                  <c:v>44100</c:v>
                </c:pt>
                <c:pt idx="148">
                  <c:v>44400</c:v>
                </c:pt>
                <c:pt idx="149">
                  <c:v>44700</c:v>
                </c:pt>
                <c:pt idx="150">
                  <c:v>45000</c:v>
                </c:pt>
              </c:numCache>
            </c:numRef>
          </c:xVal>
          <c:yVal>
            <c:numRef>
              <c:f>Model_Barrage!$D$39:$D$189</c:f>
              <c:numCache>
                <c:formatCode>General</c:formatCode>
                <c:ptCount val="151"/>
                <c:pt idx="0">
                  <c:v>7</c:v>
                </c:pt>
                <c:pt idx="1">
                  <c:v>7</c:v>
                </c:pt>
                <c:pt idx="2">
                  <c:v>7.0171299219359913</c:v>
                </c:pt>
                <c:pt idx="3">
                  <c:v>7.0406743941156567</c:v>
                </c:pt>
                <c:pt idx="4">
                  <c:v>7.0689610239856888</c:v>
                </c:pt>
                <c:pt idx="5">
                  <c:v>7.1010978895573746</c:v>
                </c:pt>
                <c:pt idx="6">
                  <c:v>7.1364965903003252</c:v>
                </c:pt>
                <c:pt idx="7">
                  <c:v>7.174724727986507</c:v>
                </c:pt>
                <c:pt idx="8">
                  <c:v>7.2154427531867782</c:v>
                </c:pt>
                <c:pt idx="9">
                  <c:v>7.2583717507090597</c:v>
                </c:pt>
                <c:pt idx="10">
                  <c:v>7.3032750491136582</c:v>
                </c:pt>
                <c:pt idx="11">
                  <c:v>7.3499468558200007</c:v>
                </c:pt>
                <c:pt idx="12">
                  <c:v>7.3982048050919875</c:v>
                </c:pt>
                <c:pt idx="13">
                  <c:v>7.4478848404684683</c:v>
                </c:pt>
                <c:pt idx="14">
                  <c:v>7.4988375667362561</c:v>
                </c:pt>
                <c:pt idx="15">
                  <c:v>7.5509255677016114</c:v>
                </c:pt>
                <c:pt idx="16">
                  <c:v>7.6040213815036202</c:v>
                </c:pt>
                <c:pt idx="17">
                  <c:v>7.6580059369627564</c:v>
                </c:pt>
                <c:pt idx="18">
                  <c:v>7.7127673213017598</c:v>
                </c:pt>
                <c:pt idx="19">
                  <c:v>7.7681997911177918</c:v>
                </c:pt>
                <c:pt idx="20">
                  <c:v>7.8242029651591327</c:v>
                </c:pt>
                <c:pt idx="21">
                  <c:v>7.8806811550762825</c:v>
                </c:pt>
                <c:pt idx="22">
                  <c:v>7.9375428022388999</c:v>
                </c:pt>
                <c:pt idx="23">
                  <c:v>7.9946999969496835</c:v>
                </c:pt>
                <c:pt idx="24">
                  <c:v>8.0520680621854908</c:v>
                </c:pt>
                <c:pt idx="25">
                  <c:v>8.1095651881403814</c:v>
                </c:pt>
                <c:pt idx="26">
                  <c:v>8.1671121068435628</c:v>
                </c:pt>
                <c:pt idx="27">
                  <c:v>8.2246317983132897</c:v>
                </c:pt>
                <c:pt idx="28">
                  <c:v>8.2820492213111407</c:v>
                </c:pt>
                <c:pt idx="29">
                  <c:v>8.3392910629328085</c:v>
                </c:pt>
                <c:pt idx="30">
                  <c:v>8.3962855021162319</c:v>
                </c:pt>
                <c:pt idx="31">
                  <c:v>8.4529619827367437</c:v>
                </c:pt>
                <c:pt idx="32">
                  <c:v>8.5092509923390462</c:v>
                </c:pt>
                <c:pt idx="33">
                  <c:v>8.565083842756593</c:v>
                </c:pt>
                <c:pt idx="34">
                  <c:v>8.6203924489050721</c:v>
                </c:pt>
                <c:pt idx="35">
                  <c:v>8.6751091019102375</c:v>
                </c:pt>
                <c:pt idx="36">
                  <c:v>8.72916623243065</c:v>
                </c:pt>
                <c:pt idx="37">
                  <c:v>8.7824961595381623</c:v>
                </c:pt>
                <c:pt idx="38">
                  <c:v>8.8350308197811067</c:v>
                </c:pt>
                <c:pt idx="39">
                  <c:v>8.8867014700116886</c:v>
                </c:pt>
                <c:pt idx="40">
                  <c:v>8.937438356112219</c:v>
                </c:pt>
                <c:pt idx="41">
                  <c:v>8.9871703377589967</c:v>
                </c:pt>
                <c:pt idx="42">
                  <c:v>9.0358244566005528</c:v>
                </c:pt>
                <c:pt idx="43">
                  <c:v>9.0833254313702181</c:v>
                </c:pt>
                <c:pt idx="44">
                  <c:v>9.1295950579963225</c:v>
                </c:pt>
                <c:pt idx="45">
                  <c:v>9.1745514849234908</c:v>
                </c:pt>
                <c:pt idx="46">
                  <c:v>9.218108322337935</c:v>
                </c:pt>
                <c:pt idx="47">
                  <c:v>9.2601735266822018</c:v>
                </c:pt>
                <c:pt idx="48">
                  <c:v>9.3006479751289692</c:v>
                </c:pt>
                <c:pt idx="49">
                  <c:v>9.3394236021248886</c:v>
                </c:pt>
                <c:pt idx="50">
                  <c:v>9.3763808997753202</c:v>
                </c:pt>
                <c:pt idx="51">
                  <c:v>9.4113854624120155</c:v>
                </c:pt>
                <c:pt idx="52">
                  <c:v>9.4442830348307503</c:v>
                </c:pt>
                <c:pt idx="53">
                  <c:v>9.4748920955348943</c:v>
                </c:pt>
                <c:pt idx="54">
                  <c:v>9.502992107234828</c:v>
                </c:pt>
                <c:pt idx="55">
                  <c:v>9.5283034728123859</c:v>
                </c:pt>
                <c:pt idx="56">
                  <c:v>9.5504496209116159</c:v>
                </c:pt>
                <c:pt idx="57">
                  <c:v>9.5688731563447362</c:v>
                </c:pt>
                <c:pt idx="58">
                  <c:v>9.5825921018350098</c:v>
                </c:pt>
                <c:pt idx="59">
                  <c:v>9.5887425198808813</c:v>
                </c:pt>
                <c:pt idx="60">
                  <c:v>9.5783127624433586</c:v>
                </c:pt>
                <c:pt idx="61">
                  <c:v>9.5627402393237979</c:v>
                </c:pt>
                <c:pt idx="62">
                  <c:v>9.5433520879941973</c:v>
                </c:pt>
                <c:pt idx="63">
                  <c:v>9.5207604327668864</c:v>
                </c:pt>
                <c:pt idx="64">
                  <c:v>9.4953331226687006</c:v>
                </c:pt>
                <c:pt idx="65">
                  <c:v>9.467320521607359</c:v>
                </c:pt>
                <c:pt idx="66">
                  <c:v>9.4369063379347882</c:v>
                </c:pt>
                <c:pt idx="67">
                  <c:v>9.4042324948487011</c:v>
                </c:pt>
                <c:pt idx="68">
                  <c:v>9.3694129063284581</c:v>
                </c:pt>
                <c:pt idx="69">
                  <c:v>9.3325417909956681</c:v>
                </c:pt>
                <c:pt idx="70">
                  <c:v>9.2936990172726581</c:v>
                </c:pt>
                <c:pt idx="71">
                  <c:v>9.2529537119683098</c:v>
                </c:pt>
                <c:pt idx="72">
                  <c:v>9.2103667935584959</c:v>
                </c:pt>
                <c:pt idx="73">
                  <c:v>9.1659928087067435</c:v>
                </c:pt>
                <c:pt idx="74">
                  <c:v>9.1198813002834349</c:v>
                </c:pt>
                <c:pt idx="75">
                  <c:v>9.0720778505446287</c:v>
                </c:pt>
                <c:pt idx="76">
                  <c:v>9.0226248932015842</c:v>
                </c:pt>
                <c:pt idx="77">
                  <c:v>8.9715623574440215</c:v>
                </c:pt>
                <c:pt idx="78">
                  <c:v>8.9189281874909341</c:v>
                </c:pt>
                <c:pt idx="79">
                  <c:v>8.8647587684881053</c:v>
                </c:pt>
                <c:pt idx="80">
                  <c:v>8.8090892810074948</c:v>
                </c:pt>
                <c:pt idx="81">
                  <c:v>8.7519540005227388</c:v>
                </c:pt>
                <c:pt idx="82">
                  <c:v>8.6933865541154258</c:v>
                </c:pt>
                <c:pt idx="83">
                  <c:v>8.6334201437299889</c:v>
                </c:pt>
                <c:pt idx="84">
                  <c:v>8.5720877431683604</c:v>
                </c:pt>
                <c:pt idx="85">
                  <c:v>8.5094222744543462</c:v>
                </c:pt>
                <c:pt idx="86">
                  <c:v>8.4454567680374879</c:v>
                </c:pt>
                <c:pt idx="87">
                  <c:v>8.3802245104351325</c:v>
                </c:pt>
                <c:pt idx="88">
                  <c:v>8.3137591822516583</c:v>
                </c:pt>
                <c:pt idx="89">
                  <c:v>8.246094989010567</c:v>
                </c:pt>
                <c:pt idx="90">
                  <c:v>8.1772667868495574</c:v>
                </c:pt>
                <c:pt idx="91">
                  <c:v>8.1073102048323982</c:v>
                </c:pt>
                <c:pt idx="92">
                  <c:v>8.0362617654041077</c:v>
                </c:pt>
                <c:pt idx="93">
                  <c:v>7.9641590043423207</c:v>
                </c:pt>
                <c:pt idx="94">
                  <c:v>7.8910405914267763</c:v>
                </c:pt>
                <c:pt idx="95">
                  <c:v>7.8169464529521804</c:v>
                </c:pt>
                <c:pt idx="96">
                  <c:v>7.7419178971411506</c:v>
                </c:pt>
                <c:pt idx="97">
                  <c:v>7.6659977434689619</c:v>
                </c:pt>
                <c:pt idx="98">
                  <c:v>7.5892304568870799</c:v>
                </c:pt>
                <c:pt idx="99">
                  <c:v>7.5116622879256507</c:v>
                </c:pt>
                <c:pt idx="100">
                  <c:v>7.4333414196647052</c:v>
                </c:pt>
                <c:pt idx="101">
                  <c:v>7.3543181225891017</c:v>
                </c:pt>
                <c:pt idx="102">
                  <c:v>7.2746449183829718</c:v>
                </c:pt>
                <c:pt idx="103">
                  <c:v>7.1943767537762957</c:v>
                </c:pt>
                <c:pt idx="104">
                  <c:v>7.1135711856304198</c:v>
                </c:pt>
                <c:pt idx="105">
                  <c:v>7.0322885785429676</c:v>
                </c:pt>
                <c:pt idx="106">
                  <c:v>6.9505923163687982</c:v>
                </c:pt>
                <c:pt idx="107">
                  <c:v>6.8685490291967417</c:v>
                </c:pt>
                <c:pt idx="108">
                  <c:v>6.7862288374978519</c:v>
                </c:pt>
                <c:pt idx="109">
                  <c:v>6.7037056153779382</c:v>
                </c:pt>
                <c:pt idx="110">
                  <c:v>6.6210572751363275</c:v>
                </c:pt>
                <c:pt idx="111">
                  <c:v>6.5383660756690949</c:v>
                </c:pt>
                <c:pt idx="112">
                  <c:v>6.4557189576790028</c:v>
                </c:pt>
                <c:pt idx="113">
                  <c:v>6.3732079091940772</c:v>
                </c:pt>
                <c:pt idx="114">
                  <c:v>6.2909303655910191</c:v>
                </c:pt>
                <c:pt idx="115">
                  <c:v>6.2089896492223886</c:v>
                </c:pt>
                <c:pt idx="116">
                  <c:v>6.1274954549335341</c:v>
                </c:pt>
                <c:pt idx="117">
                  <c:v>6.0465643893340939</c:v>
                </c:pt>
                <c:pt idx="118">
                  <c:v>5.9663205738139515</c:v>
                </c:pt>
                <c:pt idx="119">
                  <c:v>5.8868963241893786</c:v>
                </c:pt>
                <c:pt idx="120">
                  <c:v>5.8084329238632497</c:v>
                </c:pt>
                <c:pt idx="121">
                  <c:v>5.7310815129812633</c:v>
                </c:pt>
                <c:pt idx="122">
                  <c:v>5.6550041240251225</c:v>
                </c:pt>
                <c:pt idx="123">
                  <c:v>5.5803749057923877</c:v>
                </c:pt>
                <c:pt idx="124">
                  <c:v>5.5073815946735181</c:v>
                </c:pt>
                <c:pt idx="125">
                  <c:v>5.4362273176775364</c:v>
                </c:pt>
                <c:pt idx="126">
                  <c:v>5.367132851085759</c:v>
                </c:pt>
                <c:pt idx="127">
                  <c:v>5.3003395212599749</c:v>
                </c:pt>
                <c:pt idx="128">
                  <c:v>5.2361130371019522</c:v>
                </c:pt>
                <c:pt idx="129">
                  <c:v>5.1747487198650424</c:v>
                </c:pt>
                <c:pt idx="130">
                  <c:v>5.1165789125216552</c:v>
                </c:pt>
                <c:pt idx="131">
                  <c:v>5.0619839541649201</c:v>
                </c:pt>
                <c:pt idx="132">
                  <c:v>5.01140934335585</c:v>
                </c:pt>
                <c:pt idx="133">
                  <c:v>4.9653945112797704</c:v>
                </c:pt>
                <c:pt idx="134">
                  <c:v>4.924625804695653</c:v>
                </c:pt>
                <c:pt idx="135">
                  <c:v>4.8900483993097925</c:v>
                </c:pt>
                <c:pt idx="136">
                  <c:v>4.8631630524475478</c:v>
                </c:pt>
                <c:pt idx="137">
                  <c:v>4.8473203171171715</c:v>
                </c:pt>
                <c:pt idx="138">
                  <c:v>4.8616795457942832</c:v>
                </c:pt>
                <c:pt idx="139">
                  <c:v>4.8858591662486859</c:v>
                </c:pt>
                <c:pt idx="140">
                  <c:v>4.9165039639309285</c:v>
                </c:pt>
                <c:pt idx="141">
                  <c:v>4.9522417540808412</c:v>
                </c:pt>
                <c:pt idx="142">
                  <c:v>4.9922573117644227</c:v>
                </c:pt>
                <c:pt idx="143">
                  <c:v>5.0359864267020304</c:v>
                </c:pt>
                <c:pt idx="144">
                  <c:v>5.0830032092204309</c:v>
                </c:pt>
                <c:pt idx="145">
                  <c:v>5.1329674840185895</c:v>
                </c:pt>
                <c:pt idx="146">
                  <c:v>5.1855965287144246</c:v>
                </c:pt>
                <c:pt idx="147">
                  <c:v>5.240648386435466</c:v>
                </c:pt>
                <c:pt idx="148">
                  <c:v>5.2979113146493981</c:v>
                </c:pt>
                <c:pt idx="149">
                  <c:v>5.3571967567942922</c:v>
                </c:pt>
                <c:pt idx="150">
                  <c:v>5.4183344632174064</c:v>
                </c:pt>
              </c:numCache>
            </c:numRef>
          </c:yVal>
          <c:smooth val="1"/>
        </c:ser>
        <c:dLbls>
          <c:showLegendKey val="0"/>
          <c:showVal val="0"/>
          <c:showCatName val="0"/>
          <c:showSerName val="0"/>
          <c:showPercent val="0"/>
          <c:showBubbleSize val="0"/>
        </c:dLbls>
        <c:axId val="264934040"/>
        <c:axId val="264939920"/>
      </c:scatterChart>
      <c:valAx>
        <c:axId val="264934040"/>
        <c:scaling>
          <c:orientation val="minMax"/>
        </c:scaling>
        <c:delete val="1"/>
        <c:axPos val="b"/>
        <c:title>
          <c:tx>
            <c:rich>
              <a:bodyPr/>
              <a:lstStyle/>
              <a:p>
                <a:pPr>
                  <a:defRPr/>
                </a:pPr>
                <a:r>
                  <a:rPr lang="de-DE"/>
                  <a:t>Time</a:t>
                </a:r>
              </a:p>
            </c:rich>
          </c:tx>
          <c:layout/>
          <c:overlay val="0"/>
        </c:title>
        <c:numFmt formatCode="General" sourceLinked="1"/>
        <c:majorTickMark val="none"/>
        <c:minorTickMark val="none"/>
        <c:tickLblPos val="none"/>
        <c:crossAx val="264939920"/>
        <c:crosses val="autoZero"/>
        <c:crossBetween val="midCat"/>
      </c:valAx>
      <c:valAx>
        <c:axId val="264939920"/>
        <c:scaling>
          <c:orientation val="minMax"/>
        </c:scaling>
        <c:delete val="0"/>
        <c:axPos val="l"/>
        <c:title>
          <c:tx>
            <c:rich>
              <a:bodyPr rot="-5400000" vert="horz"/>
              <a:lstStyle/>
              <a:p>
                <a:pPr>
                  <a:defRPr/>
                </a:pPr>
                <a:r>
                  <a:rPr lang="de-DE"/>
                  <a:t>Sea level in m</a:t>
                </a:r>
              </a:p>
            </c:rich>
          </c:tx>
          <c:layout/>
          <c:overlay val="0"/>
        </c:title>
        <c:numFmt formatCode="General" sourceLinked="1"/>
        <c:majorTickMark val="none"/>
        <c:minorTickMark val="none"/>
        <c:tickLblPos val="nextTo"/>
        <c:crossAx val="264934040"/>
        <c:crosses val="autoZero"/>
        <c:crossBetween val="midCat"/>
      </c:valAx>
    </c:plotArea>
    <c:legend>
      <c:legendPos val="r"/>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1"/>
          <c:order val="0"/>
          <c:tx>
            <c:v>a</c:v>
          </c:tx>
          <c:spPr>
            <a:ln w="12700">
              <a:solidFill>
                <a:srgbClr val="FF0000"/>
              </a:solidFill>
            </a:ln>
          </c:spPr>
          <c:marker>
            <c:symbol val="none"/>
          </c:marker>
          <c:trendline>
            <c:trendlineType val="linear"/>
            <c:dispRSqr val="0"/>
            <c:dispEq val="0"/>
          </c:trendline>
          <c:trendline>
            <c:trendlineType val="linear"/>
            <c:dispRSqr val="0"/>
            <c:dispEq val="1"/>
            <c:trendlineLbl>
              <c:layout/>
              <c:numFmt formatCode="General" sourceLinked="0"/>
            </c:trendlineLbl>
          </c:trendline>
          <c:xVal>
            <c:numRef>
              <c:f>Model_Barrage!$U$8:$U$20</c:f>
              <c:numCache>
                <c:formatCode>General</c:formatCode>
                <c:ptCount val="13"/>
              </c:numCache>
            </c:numRef>
          </c:xVal>
          <c:yVal>
            <c:numRef>
              <c:f>Model_Barrage!$V$8:$V$20</c:f>
              <c:numCache>
                <c:formatCode>General</c:formatCode>
                <c:ptCount val="13"/>
              </c:numCache>
            </c:numRef>
          </c:yVal>
          <c:smooth val="1"/>
        </c:ser>
        <c:dLbls>
          <c:showLegendKey val="0"/>
          <c:showVal val="0"/>
          <c:showCatName val="0"/>
          <c:showSerName val="0"/>
          <c:showPercent val="0"/>
          <c:showBubbleSize val="0"/>
        </c:dLbls>
        <c:axId val="221034592"/>
        <c:axId val="221034984"/>
      </c:scatterChart>
      <c:valAx>
        <c:axId val="221034592"/>
        <c:scaling>
          <c:orientation val="minMax"/>
        </c:scaling>
        <c:delete val="0"/>
        <c:axPos val="b"/>
        <c:title>
          <c:tx>
            <c:rich>
              <a:bodyPr/>
              <a:lstStyle/>
              <a:p>
                <a:pPr>
                  <a:defRPr/>
                </a:pPr>
                <a:r>
                  <a:rPr lang="de-DE"/>
                  <a:t>Water level [m]</a:t>
                </a:r>
              </a:p>
            </c:rich>
          </c:tx>
          <c:layout/>
          <c:overlay val="0"/>
        </c:title>
        <c:numFmt formatCode="General" sourceLinked="1"/>
        <c:majorTickMark val="out"/>
        <c:minorTickMark val="none"/>
        <c:tickLblPos val="nextTo"/>
        <c:crossAx val="221034984"/>
        <c:crosses val="autoZero"/>
        <c:crossBetween val="midCat"/>
      </c:valAx>
      <c:valAx>
        <c:axId val="221034984"/>
        <c:scaling>
          <c:orientation val="minMax"/>
        </c:scaling>
        <c:delete val="0"/>
        <c:axPos val="l"/>
        <c:title>
          <c:tx>
            <c:rich>
              <a:bodyPr rot="-5400000" vert="horz"/>
              <a:lstStyle/>
              <a:p>
                <a:pPr>
                  <a:defRPr/>
                </a:pPr>
                <a:r>
                  <a:rPr lang="de-DE"/>
                  <a:t>Basin Area in [km²]</a:t>
                </a:r>
              </a:p>
            </c:rich>
          </c:tx>
          <c:layout/>
          <c:overlay val="0"/>
        </c:title>
        <c:numFmt formatCode="General" sourceLinked="1"/>
        <c:majorTickMark val="none"/>
        <c:minorTickMark val="none"/>
        <c:tickLblPos val="nextTo"/>
        <c:crossAx val="221034592"/>
        <c:crosses val="autoZero"/>
        <c:crossBetween val="midCat"/>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28575</xdr:colOff>
      <xdr:row>12</xdr:row>
      <xdr:rowOff>57150</xdr:rowOff>
    </xdr:from>
    <xdr:to>
      <xdr:col>11</xdr:col>
      <xdr:colOff>644525</xdr:colOff>
      <xdr:row>32</xdr:row>
      <xdr:rowOff>179388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11206</xdr:colOff>
      <xdr:row>12</xdr:row>
      <xdr:rowOff>67235</xdr:rowOff>
    </xdr:from>
    <xdr:to>
      <xdr:col>17</xdr:col>
      <xdr:colOff>617631</xdr:colOff>
      <xdr:row>32</xdr:row>
      <xdr:rowOff>189473</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4"/>
  <sheetViews>
    <sheetView showGridLines="0" zoomScale="85" zoomScaleNormal="85" workbookViewId="0">
      <selection activeCell="K18" sqref="K18"/>
    </sheetView>
  </sheetViews>
  <sheetFormatPr baseColWidth="10" defaultColWidth="11.42578125" defaultRowHeight="14.25"/>
  <cols>
    <col min="1" max="1" width="25.42578125" style="2" customWidth="1"/>
    <col min="2" max="2" width="16.140625" style="6" customWidth="1"/>
    <col min="3" max="3" width="28.7109375" style="2" customWidth="1"/>
    <col min="4" max="4" width="19.5703125" style="1" customWidth="1"/>
    <col min="5" max="5" width="20" style="2" bestFit="1" customWidth="1"/>
    <col min="6" max="6" width="20" style="2" customWidth="1"/>
    <col min="7" max="7" width="20" style="2" hidden="1" customWidth="1"/>
    <col min="8" max="8" width="0" style="2" hidden="1" customWidth="1"/>
    <col min="9" max="16384" width="11.42578125" style="2"/>
  </cols>
  <sheetData>
    <row r="1" spans="1:14" ht="25.5">
      <c r="A1" s="42" t="s">
        <v>14</v>
      </c>
      <c r="B1" s="43"/>
      <c r="C1" s="44"/>
      <c r="D1" s="45"/>
      <c r="E1" s="44"/>
      <c r="F1" s="44"/>
      <c r="G1" s="44"/>
      <c r="I1" s="107"/>
      <c r="J1" s="42" t="s">
        <v>16</v>
      </c>
      <c r="K1" s="44"/>
      <c r="L1" s="44"/>
      <c r="M1" s="44"/>
      <c r="N1" s="44"/>
    </row>
    <row r="4" spans="1:14" ht="15" thickBot="1">
      <c r="A4" s="3"/>
      <c r="C4" s="3"/>
      <c r="D4" s="5"/>
      <c r="E4" s="3"/>
      <c r="F4" s="3"/>
      <c r="G4" s="3"/>
    </row>
    <row r="5" spans="1:14" ht="15" thickBot="1">
      <c r="A5" s="84" t="s">
        <v>1</v>
      </c>
      <c r="B5" s="85" t="s">
        <v>0</v>
      </c>
      <c r="C5" s="85" t="s">
        <v>53</v>
      </c>
      <c r="D5" s="85" t="s">
        <v>2</v>
      </c>
      <c r="E5" s="86" t="s">
        <v>3</v>
      </c>
      <c r="F5" s="85" t="s">
        <v>15</v>
      </c>
      <c r="G5" s="85" t="s">
        <v>50</v>
      </c>
      <c r="H5" s="87" t="s">
        <v>51</v>
      </c>
      <c r="J5" s="38" t="s">
        <v>17</v>
      </c>
      <c r="K5" s="39">
        <f>AVERAGE(F6:F759)</f>
        <v>5.0492307692307685</v>
      </c>
      <c r="L5" s="40" t="s">
        <v>7</v>
      </c>
      <c r="M5" s="40"/>
      <c r="N5" s="41"/>
    </row>
    <row r="6" spans="1:14" ht="15" thickBot="1">
      <c r="A6" s="79">
        <v>41991</v>
      </c>
      <c r="B6" s="80">
        <v>0</v>
      </c>
      <c r="C6" s="80">
        <f>B6*60</f>
        <v>0</v>
      </c>
      <c r="D6" s="81">
        <v>1.8</v>
      </c>
      <c r="E6" s="80"/>
      <c r="F6" s="82">
        <f>ABS(E6)</f>
        <v>0</v>
      </c>
      <c r="G6" s="82">
        <f>IF(F6&lt;5.05,F6,FALSE)</f>
        <v>0</v>
      </c>
      <c r="H6" s="83" t="b">
        <f>IF(F6&gt;5.05,F6,FALSE)</f>
        <v>0</v>
      </c>
      <c r="J6" s="31"/>
      <c r="K6" s="32"/>
      <c r="L6" s="33"/>
      <c r="M6" s="33"/>
      <c r="N6" s="34"/>
    </row>
    <row r="7" spans="1:14" ht="15" thickBot="1">
      <c r="A7" s="23">
        <v>41991</v>
      </c>
      <c r="B7" s="12">
        <v>351</v>
      </c>
      <c r="C7" s="80">
        <f t="shared" ref="C7:C70" si="0">B7*60</f>
        <v>21060</v>
      </c>
      <c r="D7" s="10">
        <v>5.7</v>
      </c>
      <c r="E7" s="12">
        <v>-3.9</v>
      </c>
      <c r="F7" s="9">
        <f t="shared" ref="F7:F70" si="1">ABS(E7)</f>
        <v>3.9</v>
      </c>
      <c r="G7" s="9">
        <f t="shared" ref="G7:G70" si="2">IF(F7&lt;5.05,F7,FALSE)</f>
        <v>3.9</v>
      </c>
      <c r="H7" s="24" t="b">
        <f t="shared" ref="H7:H70" si="3">IF(F7&gt;5.05,F7,FALSE)</f>
        <v>0</v>
      </c>
      <c r="J7" s="38" t="s">
        <v>18</v>
      </c>
      <c r="K7" s="39">
        <f>MAX(F7:F759)</f>
        <v>8</v>
      </c>
      <c r="L7" s="40" t="s">
        <v>7</v>
      </c>
      <c r="M7" s="40"/>
      <c r="N7" s="41"/>
    </row>
    <row r="8" spans="1:14" ht="15" thickBot="1">
      <c r="A8" s="23">
        <v>41991</v>
      </c>
      <c r="B8" s="12">
        <v>738</v>
      </c>
      <c r="C8" s="80">
        <f t="shared" si="0"/>
        <v>44280</v>
      </c>
      <c r="D8" s="10">
        <v>1.9</v>
      </c>
      <c r="E8" s="12">
        <v>3.8</v>
      </c>
      <c r="F8" s="9">
        <f t="shared" si="1"/>
        <v>3.8</v>
      </c>
      <c r="G8" s="9">
        <f t="shared" si="2"/>
        <v>3.8</v>
      </c>
      <c r="H8" s="24" t="b">
        <f t="shared" si="3"/>
        <v>0</v>
      </c>
      <c r="J8" s="31"/>
      <c r="K8" s="32"/>
      <c r="L8" s="33"/>
      <c r="M8" s="33"/>
      <c r="N8" s="34"/>
    </row>
    <row r="9" spans="1:14" ht="15" thickBot="1">
      <c r="A9" s="23">
        <v>41991</v>
      </c>
      <c r="B9" s="12">
        <v>1093</v>
      </c>
      <c r="C9" s="80">
        <f t="shared" si="0"/>
        <v>65580</v>
      </c>
      <c r="D9" s="13">
        <v>5.8</v>
      </c>
      <c r="E9" s="12">
        <v>-3.9</v>
      </c>
      <c r="F9" s="9">
        <f t="shared" si="1"/>
        <v>3.9</v>
      </c>
      <c r="G9" s="9">
        <f t="shared" si="2"/>
        <v>3.9</v>
      </c>
      <c r="H9" s="24" t="b">
        <f t="shared" si="3"/>
        <v>0</v>
      </c>
      <c r="J9" s="38" t="s">
        <v>19</v>
      </c>
      <c r="K9" s="39">
        <f>MIN(F7:F759)</f>
        <v>1.75</v>
      </c>
      <c r="L9" s="40" t="s">
        <v>7</v>
      </c>
      <c r="M9" s="40"/>
      <c r="N9" s="41"/>
    </row>
    <row r="10" spans="1:14" ht="15" thickBot="1">
      <c r="A10" s="23">
        <v>41992</v>
      </c>
      <c r="B10" s="12">
        <v>1491</v>
      </c>
      <c r="C10" s="80">
        <f t="shared" si="0"/>
        <v>89460</v>
      </c>
      <c r="D10" s="10">
        <v>1.6</v>
      </c>
      <c r="E10" s="12">
        <v>4.2</v>
      </c>
      <c r="F10" s="9">
        <f t="shared" si="1"/>
        <v>4.2</v>
      </c>
      <c r="G10" s="9">
        <f t="shared" si="2"/>
        <v>4.2</v>
      </c>
      <c r="H10" s="24" t="b">
        <f t="shared" si="3"/>
        <v>0</v>
      </c>
      <c r="J10" s="31"/>
      <c r="K10" s="32"/>
      <c r="L10" s="33"/>
      <c r="M10" s="33"/>
      <c r="N10" s="34"/>
    </row>
    <row r="11" spans="1:14" ht="15" thickBot="1">
      <c r="A11" s="23">
        <v>41992</v>
      </c>
      <c r="B11" s="12">
        <v>1840</v>
      </c>
      <c r="C11" s="80">
        <f t="shared" si="0"/>
        <v>110400</v>
      </c>
      <c r="D11" s="10">
        <v>6.1</v>
      </c>
      <c r="E11" s="12">
        <v>-4.5</v>
      </c>
      <c r="F11" s="9">
        <f t="shared" si="1"/>
        <v>4.5</v>
      </c>
      <c r="G11" s="9">
        <f t="shared" si="2"/>
        <v>4.5</v>
      </c>
      <c r="H11" s="24" t="b">
        <f t="shared" si="3"/>
        <v>0</v>
      </c>
      <c r="J11" s="38" t="s">
        <v>49</v>
      </c>
      <c r="K11" s="39">
        <f>AVERAGE(G6:G759)</f>
        <v>4.0140821917808243</v>
      </c>
      <c r="L11" s="40" t="s">
        <v>7</v>
      </c>
      <c r="M11" s="40"/>
      <c r="N11" s="41"/>
    </row>
    <row r="12" spans="1:14" ht="15" thickBot="1">
      <c r="A12" s="23">
        <v>41992</v>
      </c>
      <c r="B12" s="12">
        <v>2230</v>
      </c>
      <c r="C12" s="80">
        <f t="shared" si="0"/>
        <v>133800</v>
      </c>
      <c r="D12" s="10">
        <v>1.6</v>
      </c>
      <c r="E12" s="12">
        <v>4.5</v>
      </c>
      <c r="F12" s="9">
        <f t="shared" si="1"/>
        <v>4.5</v>
      </c>
      <c r="G12" s="9">
        <f t="shared" si="2"/>
        <v>4.5</v>
      </c>
      <c r="H12" s="24" t="b">
        <f t="shared" si="3"/>
        <v>0</v>
      </c>
      <c r="J12" s="31"/>
      <c r="K12" s="32"/>
      <c r="L12" s="33"/>
      <c r="M12" s="33"/>
      <c r="N12" s="34"/>
    </row>
    <row r="13" spans="1:14" ht="15" thickBot="1">
      <c r="A13" s="23">
        <v>41992</v>
      </c>
      <c r="B13" s="12">
        <v>2580</v>
      </c>
      <c r="C13" s="80">
        <f t="shared" si="0"/>
        <v>154800</v>
      </c>
      <c r="D13" s="13">
        <v>6.1</v>
      </c>
      <c r="E13" s="12">
        <v>-4.5</v>
      </c>
      <c r="F13" s="9">
        <f t="shared" si="1"/>
        <v>4.5</v>
      </c>
      <c r="G13" s="9">
        <f t="shared" si="2"/>
        <v>4.5</v>
      </c>
      <c r="H13" s="24" t="b">
        <f t="shared" si="3"/>
        <v>0</v>
      </c>
      <c r="J13" s="38" t="s">
        <v>48</v>
      </c>
      <c r="K13" s="39">
        <f>AVERAGE(H6:H759)</f>
        <v>6.0205141388174805</v>
      </c>
      <c r="L13" s="40" t="s">
        <v>7</v>
      </c>
      <c r="M13" s="40"/>
      <c r="N13" s="41"/>
    </row>
    <row r="14" spans="1:14">
      <c r="A14" s="23">
        <v>41993</v>
      </c>
      <c r="B14" s="12">
        <v>2978</v>
      </c>
      <c r="C14" s="80">
        <f t="shared" si="0"/>
        <v>178680</v>
      </c>
      <c r="D14" s="10">
        <v>1.3</v>
      </c>
      <c r="E14" s="12">
        <v>4.8</v>
      </c>
      <c r="F14" s="9">
        <f t="shared" si="1"/>
        <v>4.8</v>
      </c>
      <c r="G14" s="9">
        <f t="shared" si="2"/>
        <v>4.8</v>
      </c>
      <c r="H14" s="24" t="b">
        <f t="shared" si="3"/>
        <v>0</v>
      </c>
    </row>
    <row r="15" spans="1:14">
      <c r="A15" s="23">
        <v>41993</v>
      </c>
      <c r="B15" s="12">
        <v>3325</v>
      </c>
      <c r="C15" s="80">
        <f t="shared" si="0"/>
        <v>199500</v>
      </c>
      <c r="D15" s="10">
        <v>6.4</v>
      </c>
      <c r="E15" s="12">
        <v>-5.0999999999999996</v>
      </c>
      <c r="F15" s="9">
        <f t="shared" si="1"/>
        <v>5.0999999999999996</v>
      </c>
      <c r="G15" s="9" t="b">
        <f t="shared" si="2"/>
        <v>0</v>
      </c>
      <c r="H15" s="24">
        <f t="shared" si="3"/>
        <v>5.0999999999999996</v>
      </c>
    </row>
    <row r="16" spans="1:14">
      <c r="A16" s="23">
        <v>41993</v>
      </c>
      <c r="B16" s="12">
        <v>3718</v>
      </c>
      <c r="C16" s="80">
        <f t="shared" si="0"/>
        <v>223080</v>
      </c>
      <c r="D16" s="10">
        <v>1.3</v>
      </c>
      <c r="E16" s="12">
        <v>5.0999999999999996</v>
      </c>
      <c r="F16" s="9">
        <f t="shared" si="1"/>
        <v>5.0999999999999996</v>
      </c>
      <c r="G16" s="9" t="b">
        <f t="shared" si="2"/>
        <v>0</v>
      </c>
      <c r="H16" s="24">
        <f t="shared" si="3"/>
        <v>5.0999999999999996</v>
      </c>
    </row>
    <row r="17" spans="1:12">
      <c r="A17" s="23">
        <v>41993</v>
      </c>
      <c r="B17" s="12">
        <v>4064</v>
      </c>
      <c r="C17" s="80">
        <f t="shared" si="0"/>
        <v>243840</v>
      </c>
      <c r="D17" s="13">
        <v>6.4</v>
      </c>
      <c r="E17" s="12">
        <v>-5.0999999999999996</v>
      </c>
      <c r="F17" s="9">
        <f t="shared" si="1"/>
        <v>5.0999999999999996</v>
      </c>
      <c r="G17" s="9" t="b">
        <f t="shared" si="2"/>
        <v>0</v>
      </c>
      <c r="H17" s="24">
        <f t="shared" si="3"/>
        <v>5.0999999999999996</v>
      </c>
    </row>
    <row r="18" spans="1:12">
      <c r="A18" s="23">
        <v>41994</v>
      </c>
      <c r="B18" s="12">
        <v>4461</v>
      </c>
      <c r="C18" s="80">
        <f t="shared" si="0"/>
        <v>267660</v>
      </c>
      <c r="D18" s="10">
        <v>1.1000000000000001</v>
      </c>
      <c r="E18" s="12">
        <v>5.3</v>
      </c>
      <c r="F18" s="9">
        <f t="shared" si="1"/>
        <v>5.3</v>
      </c>
      <c r="G18" s="9" t="b">
        <f t="shared" si="2"/>
        <v>0</v>
      </c>
      <c r="H18" s="24">
        <f t="shared" si="3"/>
        <v>5.3</v>
      </c>
    </row>
    <row r="19" spans="1:12">
      <c r="A19" s="23">
        <v>41994</v>
      </c>
      <c r="B19" s="12">
        <v>4806</v>
      </c>
      <c r="C19" s="80">
        <f t="shared" si="0"/>
        <v>288360</v>
      </c>
      <c r="D19" s="10">
        <v>6.7</v>
      </c>
      <c r="E19" s="12">
        <v>-5.6</v>
      </c>
      <c r="F19" s="9">
        <f t="shared" si="1"/>
        <v>5.6</v>
      </c>
      <c r="G19" s="9" t="b">
        <f t="shared" si="2"/>
        <v>0</v>
      </c>
      <c r="H19" s="24">
        <f t="shared" si="3"/>
        <v>5.6</v>
      </c>
      <c r="L19" s="30"/>
    </row>
    <row r="20" spans="1:12">
      <c r="A20" s="23">
        <v>41994</v>
      </c>
      <c r="B20" s="12">
        <v>5203</v>
      </c>
      <c r="C20" s="80">
        <f t="shared" si="0"/>
        <v>312180</v>
      </c>
      <c r="D20" s="10">
        <v>1</v>
      </c>
      <c r="E20" s="12">
        <v>5.7</v>
      </c>
      <c r="F20" s="9">
        <f t="shared" si="1"/>
        <v>5.7</v>
      </c>
      <c r="G20" s="9" t="b">
        <f t="shared" si="2"/>
        <v>0</v>
      </c>
      <c r="H20" s="24">
        <f t="shared" si="3"/>
        <v>5.7</v>
      </c>
    </row>
    <row r="21" spans="1:12">
      <c r="A21" s="23">
        <v>41994</v>
      </c>
      <c r="B21" s="12">
        <v>5548</v>
      </c>
      <c r="C21" s="80">
        <f t="shared" si="0"/>
        <v>332880</v>
      </c>
      <c r="D21" s="13">
        <v>6.7</v>
      </c>
      <c r="E21" s="12">
        <v>-5.7</v>
      </c>
      <c r="F21" s="9">
        <f t="shared" si="1"/>
        <v>5.7</v>
      </c>
      <c r="G21" s="9" t="b">
        <f t="shared" si="2"/>
        <v>0</v>
      </c>
      <c r="H21" s="24">
        <f t="shared" si="3"/>
        <v>5.7</v>
      </c>
    </row>
    <row r="22" spans="1:12">
      <c r="A22" s="23">
        <v>41995</v>
      </c>
      <c r="B22" s="12">
        <v>5945</v>
      </c>
      <c r="C22" s="80">
        <f t="shared" si="0"/>
        <v>356700</v>
      </c>
      <c r="D22" s="10">
        <v>0.9</v>
      </c>
      <c r="E22" s="12">
        <v>5.8</v>
      </c>
      <c r="F22" s="9">
        <f t="shared" si="1"/>
        <v>5.8</v>
      </c>
      <c r="G22" s="9" t="b">
        <f t="shared" si="2"/>
        <v>0</v>
      </c>
      <c r="H22" s="24">
        <f t="shared" si="3"/>
        <v>5.8</v>
      </c>
    </row>
    <row r="23" spans="1:12">
      <c r="A23" s="23">
        <v>41995</v>
      </c>
      <c r="B23" s="12">
        <v>6288</v>
      </c>
      <c r="C23" s="80">
        <f t="shared" si="0"/>
        <v>377280</v>
      </c>
      <c r="D23" s="10">
        <v>7</v>
      </c>
      <c r="E23" s="12">
        <v>-6.1</v>
      </c>
      <c r="F23" s="9">
        <f t="shared" si="1"/>
        <v>6.1</v>
      </c>
      <c r="G23" s="9" t="b">
        <f t="shared" si="2"/>
        <v>0</v>
      </c>
      <c r="H23" s="24">
        <f t="shared" si="3"/>
        <v>6.1</v>
      </c>
    </row>
    <row r="24" spans="1:12">
      <c r="A24" s="23">
        <v>41995</v>
      </c>
      <c r="B24" s="12">
        <v>6687</v>
      </c>
      <c r="C24" s="80">
        <f t="shared" si="0"/>
        <v>401220</v>
      </c>
      <c r="D24" s="10">
        <v>0.8</v>
      </c>
      <c r="E24" s="12">
        <v>6.2</v>
      </c>
      <c r="F24" s="9">
        <f t="shared" si="1"/>
        <v>6.2</v>
      </c>
      <c r="G24" s="9" t="b">
        <f t="shared" si="2"/>
        <v>0</v>
      </c>
      <c r="H24" s="24">
        <f t="shared" si="3"/>
        <v>6.2</v>
      </c>
    </row>
    <row r="25" spans="1:12">
      <c r="A25" s="23">
        <v>41995</v>
      </c>
      <c r="B25" s="12">
        <v>7031</v>
      </c>
      <c r="C25" s="80">
        <f t="shared" si="0"/>
        <v>421860</v>
      </c>
      <c r="D25" s="13">
        <v>6.9</v>
      </c>
      <c r="E25" s="12">
        <v>-6.1</v>
      </c>
      <c r="F25" s="9">
        <f t="shared" si="1"/>
        <v>6.1</v>
      </c>
      <c r="G25" s="9" t="b">
        <f t="shared" si="2"/>
        <v>0</v>
      </c>
      <c r="H25" s="24">
        <f t="shared" si="3"/>
        <v>6.1</v>
      </c>
    </row>
    <row r="26" spans="1:12">
      <c r="A26" s="23">
        <v>41996</v>
      </c>
      <c r="B26" s="12">
        <v>7426</v>
      </c>
      <c r="C26" s="80">
        <f t="shared" si="0"/>
        <v>445560</v>
      </c>
      <c r="D26" s="10">
        <v>0.8</v>
      </c>
      <c r="E26" s="12">
        <v>6.1</v>
      </c>
      <c r="F26" s="9">
        <f t="shared" si="1"/>
        <v>6.1</v>
      </c>
      <c r="G26" s="9" t="b">
        <f t="shared" si="2"/>
        <v>0</v>
      </c>
      <c r="H26" s="24">
        <f t="shared" si="3"/>
        <v>6.1</v>
      </c>
    </row>
    <row r="27" spans="1:12">
      <c r="A27" s="23">
        <v>41996</v>
      </c>
      <c r="B27" s="12">
        <v>7771</v>
      </c>
      <c r="C27" s="80">
        <f t="shared" si="0"/>
        <v>466260</v>
      </c>
      <c r="D27" s="10">
        <v>7.1</v>
      </c>
      <c r="E27" s="12">
        <v>-6.3</v>
      </c>
      <c r="F27" s="9">
        <f t="shared" si="1"/>
        <v>6.3</v>
      </c>
      <c r="G27" s="9" t="b">
        <f t="shared" si="2"/>
        <v>0</v>
      </c>
      <c r="H27" s="24">
        <f t="shared" si="3"/>
        <v>6.3</v>
      </c>
    </row>
    <row r="28" spans="1:12">
      <c r="A28" s="23">
        <v>41996</v>
      </c>
      <c r="B28" s="12">
        <v>8171</v>
      </c>
      <c r="C28" s="80">
        <f t="shared" si="0"/>
        <v>490260</v>
      </c>
      <c r="D28" s="13">
        <v>0.7</v>
      </c>
      <c r="E28" s="12">
        <v>6.4</v>
      </c>
      <c r="F28" s="9">
        <f t="shared" si="1"/>
        <v>6.4</v>
      </c>
      <c r="G28" s="9" t="b">
        <f t="shared" si="2"/>
        <v>0</v>
      </c>
      <c r="H28" s="24">
        <f t="shared" si="3"/>
        <v>6.4</v>
      </c>
    </row>
    <row r="29" spans="1:12">
      <c r="A29" s="23">
        <v>41997</v>
      </c>
      <c r="B29" s="12">
        <v>8516</v>
      </c>
      <c r="C29" s="80">
        <f t="shared" si="0"/>
        <v>510960</v>
      </c>
      <c r="D29" s="10">
        <v>7</v>
      </c>
      <c r="E29" s="12">
        <v>-6.3</v>
      </c>
      <c r="F29" s="9">
        <f t="shared" si="1"/>
        <v>6.3</v>
      </c>
      <c r="G29" s="9" t="b">
        <f t="shared" si="2"/>
        <v>0</v>
      </c>
      <c r="H29" s="24">
        <f t="shared" si="3"/>
        <v>6.3</v>
      </c>
    </row>
    <row r="30" spans="1:12">
      <c r="A30" s="23">
        <v>41997</v>
      </c>
      <c r="B30" s="12">
        <v>8909</v>
      </c>
      <c r="C30" s="80">
        <f t="shared" si="0"/>
        <v>534540</v>
      </c>
      <c r="D30" s="10">
        <v>0.7</v>
      </c>
      <c r="E30" s="12">
        <v>6.3</v>
      </c>
      <c r="F30" s="9">
        <f t="shared" si="1"/>
        <v>6.3</v>
      </c>
      <c r="G30" s="9" t="b">
        <f t="shared" si="2"/>
        <v>0</v>
      </c>
      <c r="H30" s="24">
        <f t="shared" si="3"/>
        <v>6.3</v>
      </c>
    </row>
    <row r="31" spans="1:12">
      <c r="A31" s="23">
        <v>41997</v>
      </c>
      <c r="B31" s="12">
        <v>9256</v>
      </c>
      <c r="C31" s="80">
        <f t="shared" si="0"/>
        <v>555360</v>
      </c>
      <c r="D31" s="10">
        <v>7.2</v>
      </c>
      <c r="E31" s="12">
        <v>-6.5</v>
      </c>
      <c r="F31" s="9">
        <f t="shared" si="1"/>
        <v>6.5</v>
      </c>
      <c r="G31" s="9" t="b">
        <f t="shared" si="2"/>
        <v>0</v>
      </c>
      <c r="H31" s="24">
        <f t="shared" si="3"/>
        <v>6.5</v>
      </c>
    </row>
    <row r="32" spans="1:12">
      <c r="A32" s="23">
        <v>41997</v>
      </c>
      <c r="B32" s="12">
        <v>9654</v>
      </c>
      <c r="C32" s="80">
        <f t="shared" si="0"/>
        <v>579240</v>
      </c>
      <c r="D32" s="13">
        <v>0.6</v>
      </c>
      <c r="E32" s="12">
        <v>6.6</v>
      </c>
      <c r="F32" s="9">
        <f t="shared" si="1"/>
        <v>6.6</v>
      </c>
      <c r="G32" s="9" t="b">
        <f t="shared" si="2"/>
        <v>0</v>
      </c>
      <c r="H32" s="24">
        <f t="shared" si="3"/>
        <v>6.6</v>
      </c>
    </row>
    <row r="33" spans="1:8">
      <c r="A33" s="23">
        <v>41998</v>
      </c>
      <c r="B33" s="12">
        <v>10002</v>
      </c>
      <c r="C33" s="80">
        <f t="shared" si="0"/>
        <v>600120</v>
      </c>
      <c r="D33" s="10">
        <v>7</v>
      </c>
      <c r="E33" s="12">
        <v>-6.4</v>
      </c>
      <c r="F33" s="9">
        <f t="shared" si="1"/>
        <v>6.4</v>
      </c>
      <c r="G33" s="9" t="b">
        <f t="shared" si="2"/>
        <v>0</v>
      </c>
      <c r="H33" s="24">
        <f t="shared" si="3"/>
        <v>6.4</v>
      </c>
    </row>
    <row r="34" spans="1:8">
      <c r="A34" s="23">
        <v>41998</v>
      </c>
      <c r="B34" s="12">
        <v>10390</v>
      </c>
      <c r="C34" s="80">
        <f t="shared" si="0"/>
        <v>623400</v>
      </c>
      <c r="D34" s="10">
        <v>0.8</v>
      </c>
      <c r="E34" s="12">
        <v>6.2</v>
      </c>
      <c r="F34" s="9">
        <f t="shared" si="1"/>
        <v>6.2</v>
      </c>
      <c r="G34" s="9" t="b">
        <f t="shared" si="2"/>
        <v>0</v>
      </c>
      <c r="H34" s="24">
        <f t="shared" si="3"/>
        <v>6.2</v>
      </c>
    </row>
    <row r="35" spans="1:8">
      <c r="A35" s="23">
        <v>41998</v>
      </c>
      <c r="B35" s="12">
        <v>10743</v>
      </c>
      <c r="C35" s="80">
        <f t="shared" si="0"/>
        <v>644580</v>
      </c>
      <c r="D35" s="10">
        <v>7.2</v>
      </c>
      <c r="E35" s="12">
        <v>-6.4</v>
      </c>
      <c r="F35" s="9">
        <f t="shared" si="1"/>
        <v>6.4</v>
      </c>
      <c r="G35" s="9" t="b">
        <f t="shared" si="2"/>
        <v>0</v>
      </c>
      <c r="H35" s="24">
        <f t="shared" si="3"/>
        <v>6.4</v>
      </c>
    </row>
    <row r="36" spans="1:8">
      <c r="A36" s="23">
        <v>41998</v>
      </c>
      <c r="B36" s="12">
        <v>11139</v>
      </c>
      <c r="C36" s="80">
        <f t="shared" si="0"/>
        <v>668340</v>
      </c>
      <c r="D36" s="13">
        <v>0.7</v>
      </c>
      <c r="E36" s="12">
        <v>6.5</v>
      </c>
      <c r="F36" s="9">
        <f t="shared" si="1"/>
        <v>6.5</v>
      </c>
      <c r="G36" s="9" t="b">
        <f t="shared" si="2"/>
        <v>0</v>
      </c>
      <c r="H36" s="24">
        <f t="shared" si="3"/>
        <v>6.5</v>
      </c>
    </row>
    <row r="37" spans="1:8">
      <c r="A37" s="23">
        <v>41999</v>
      </c>
      <c r="B37" s="12">
        <v>11491</v>
      </c>
      <c r="C37" s="80">
        <f t="shared" si="0"/>
        <v>689460</v>
      </c>
      <c r="D37" s="10">
        <v>6.8</v>
      </c>
      <c r="E37" s="12">
        <v>-6.1</v>
      </c>
      <c r="F37" s="9">
        <f t="shared" si="1"/>
        <v>6.1</v>
      </c>
      <c r="G37" s="9" t="b">
        <f t="shared" si="2"/>
        <v>0</v>
      </c>
      <c r="H37" s="24">
        <f t="shared" si="3"/>
        <v>6.1</v>
      </c>
    </row>
    <row r="38" spans="1:8">
      <c r="A38" s="23">
        <v>41999</v>
      </c>
      <c r="B38" s="12">
        <v>11875</v>
      </c>
      <c r="C38" s="80">
        <f t="shared" si="0"/>
        <v>712500</v>
      </c>
      <c r="D38" s="10">
        <v>0.9</v>
      </c>
      <c r="E38" s="12">
        <v>5.9</v>
      </c>
      <c r="F38" s="9">
        <f t="shared" si="1"/>
        <v>5.9</v>
      </c>
      <c r="G38" s="9" t="b">
        <f t="shared" si="2"/>
        <v>0</v>
      </c>
      <c r="H38" s="24">
        <f t="shared" si="3"/>
        <v>5.9</v>
      </c>
    </row>
    <row r="39" spans="1:8">
      <c r="A39" s="23">
        <v>41999</v>
      </c>
      <c r="B39" s="12">
        <v>12232</v>
      </c>
      <c r="C39" s="80">
        <f t="shared" si="0"/>
        <v>733920</v>
      </c>
      <c r="D39" s="10">
        <v>7</v>
      </c>
      <c r="E39" s="12">
        <v>-6.1</v>
      </c>
      <c r="F39" s="9">
        <f t="shared" si="1"/>
        <v>6.1</v>
      </c>
      <c r="G39" s="9" t="b">
        <f t="shared" si="2"/>
        <v>0</v>
      </c>
      <c r="H39" s="24">
        <f t="shared" si="3"/>
        <v>6.1</v>
      </c>
    </row>
    <row r="40" spans="1:8">
      <c r="A40" s="23">
        <v>41999</v>
      </c>
      <c r="B40" s="12">
        <v>12629</v>
      </c>
      <c r="C40" s="80">
        <f t="shared" si="0"/>
        <v>757740</v>
      </c>
      <c r="D40" s="13">
        <v>0.8</v>
      </c>
      <c r="E40" s="12">
        <v>6.2</v>
      </c>
      <c r="F40" s="9">
        <f t="shared" si="1"/>
        <v>6.2</v>
      </c>
      <c r="G40" s="9" t="b">
        <f t="shared" si="2"/>
        <v>0</v>
      </c>
      <c r="H40" s="24">
        <f t="shared" si="3"/>
        <v>6.2</v>
      </c>
    </row>
    <row r="41" spans="1:8">
      <c r="A41" s="23">
        <v>42000</v>
      </c>
      <c r="B41" s="12">
        <v>12982</v>
      </c>
      <c r="C41" s="80">
        <f t="shared" si="0"/>
        <v>778920</v>
      </c>
      <c r="D41" s="10">
        <v>6.6</v>
      </c>
      <c r="E41" s="12">
        <v>-5.8</v>
      </c>
      <c r="F41" s="9">
        <f t="shared" si="1"/>
        <v>5.8</v>
      </c>
      <c r="G41" s="9" t="b">
        <f t="shared" si="2"/>
        <v>0</v>
      </c>
      <c r="H41" s="24">
        <f t="shared" si="3"/>
        <v>5.8</v>
      </c>
    </row>
    <row r="42" spans="1:8">
      <c r="A42" s="23">
        <v>42000</v>
      </c>
      <c r="B42" s="12">
        <v>13365</v>
      </c>
      <c r="C42" s="80">
        <f t="shared" si="0"/>
        <v>801900</v>
      </c>
      <c r="D42" s="10">
        <v>1.1000000000000001</v>
      </c>
      <c r="E42" s="12">
        <v>5.5</v>
      </c>
      <c r="F42" s="9">
        <f t="shared" si="1"/>
        <v>5.5</v>
      </c>
      <c r="G42" s="9" t="b">
        <f t="shared" si="2"/>
        <v>0</v>
      </c>
      <c r="H42" s="24">
        <f t="shared" si="3"/>
        <v>5.5</v>
      </c>
    </row>
    <row r="43" spans="1:8">
      <c r="A43" s="23">
        <v>42000</v>
      </c>
      <c r="B43" s="12">
        <v>13725</v>
      </c>
      <c r="C43" s="80">
        <f t="shared" si="0"/>
        <v>823500</v>
      </c>
      <c r="D43" s="10">
        <v>6.8</v>
      </c>
      <c r="E43" s="12">
        <v>-5.7</v>
      </c>
      <c r="F43" s="9">
        <f t="shared" si="1"/>
        <v>5.7</v>
      </c>
      <c r="G43" s="9" t="b">
        <f t="shared" si="2"/>
        <v>0</v>
      </c>
      <c r="H43" s="24">
        <f t="shared" si="3"/>
        <v>5.7</v>
      </c>
    </row>
    <row r="44" spans="1:8">
      <c r="A44" s="23">
        <v>42000</v>
      </c>
      <c r="B44" s="12">
        <v>14121</v>
      </c>
      <c r="C44" s="80">
        <f t="shared" si="0"/>
        <v>847260</v>
      </c>
      <c r="D44" s="13">
        <v>1</v>
      </c>
      <c r="E44" s="12">
        <v>5.8</v>
      </c>
      <c r="F44" s="9">
        <f t="shared" si="1"/>
        <v>5.8</v>
      </c>
      <c r="G44" s="9" t="b">
        <f t="shared" si="2"/>
        <v>0</v>
      </c>
      <c r="H44" s="24">
        <f t="shared" si="3"/>
        <v>5.8</v>
      </c>
    </row>
    <row r="45" spans="1:8">
      <c r="A45" s="23">
        <v>42001</v>
      </c>
      <c r="B45" s="12">
        <v>14476</v>
      </c>
      <c r="C45" s="80">
        <f t="shared" si="0"/>
        <v>868560</v>
      </c>
      <c r="D45" s="10">
        <v>6.3</v>
      </c>
      <c r="E45" s="12">
        <v>-5.3</v>
      </c>
      <c r="F45" s="9">
        <f t="shared" si="1"/>
        <v>5.3</v>
      </c>
      <c r="G45" s="9" t="b">
        <f t="shared" si="2"/>
        <v>0</v>
      </c>
      <c r="H45" s="24">
        <f t="shared" si="3"/>
        <v>5.3</v>
      </c>
    </row>
    <row r="46" spans="1:8">
      <c r="A46" s="23">
        <v>42001</v>
      </c>
      <c r="B46" s="12">
        <v>14860</v>
      </c>
      <c r="C46" s="80">
        <f t="shared" si="0"/>
        <v>891600</v>
      </c>
      <c r="D46" s="10">
        <v>1.4</v>
      </c>
      <c r="E46" s="12">
        <v>4.9000000000000004</v>
      </c>
      <c r="F46" s="9">
        <f t="shared" si="1"/>
        <v>4.9000000000000004</v>
      </c>
      <c r="G46" s="9">
        <f t="shared" si="2"/>
        <v>4.9000000000000004</v>
      </c>
      <c r="H46" s="24" t="b">
        <f t="shared" si="3"/>
        <v>0</v>
      </c>
    </row>
    <row r="47" spans="1:8">
      <c r="A47" s="23">
        <v>42001</v>
      </c>
      <c r="B47" s="12">
        <v>15223</v>
      </c>
      <c r="C47" s="80">
        <f t="shared" si="0"/>
        <v>913380</v>
      </c>
      <c r="D47" s="10">
        <v>6.5</v>
      </c>
      <c r="E47" s="12">
        <v>-5.0999999999999996</v>
      </c>
      <c r="F47" s="9">
        <f t="shared" si="1"/>
        <v>5.0999999999999996</v>
      </c>
      <c r="G47" s="9" t="b">
        <f t="shared" si="2"/>
        <v>0</v>
      </c>
      <c r="H47" s="24">
        <f t="shared" si="3"/>
        <v>5.0999999999999996</v>
      </c>
    </row>
    <row r="48" spans="1:8">
      <c r="A48" s="23">
        <v>42001</v>
      </c>
      <c r="B48" s="12">
        <v>15619</v>
      </c>
      <c r="C48" s="80">
        <f t="shared" si="0"/>
        <v>937140</v>
      </c>
      <c r="D48" s="13">
        <v>1.3</v>
      </c>
      <c r="E48" s="12">
        <v>5.2</v>
      </c>
      <c r="F48" s="9">
        <f t="shared" si="1"/>
        <v>5.2</v>
      </c>
      <c r="G48" s="9" t="b">
        <f t="shared" si="2"/>
        <v>0</v>
      </c>
      <c r="H48" s="24">
        <f t="shared" si="3"/>
        <v>5.2</v>
      </c>
    </row>
    <row r="49" spans="1:8">
      <c r="A49" s="23">
        <v>42002</v>
      </c>
      <c r="B49" s="12">
        <v>15977</v>
      </c>
      <c r="C49" s="80">
        <f t="shared" si="0"/>
        <v>958620</v>
      </c>
      <c r="D49" s="10">
        <v>6</v>
      </c>
      <c r="E49" s="12">
        <v>-4.7</v>
      </c>
      <c r="F49" s="9">
        <f t="shared" si="1"/>
        <v>4.7</v>
      </c>
      <c r="G49" s="9">
        <f t="shared" si="2"/>
        <v>4.7</v>
      </c>
      <c r="H49" s="24" t="b">
        <f t="shared" si="3"/>
        <v>0</v>
      </c>
    </row>
    <row r="50" spans="1:8">
      <c r="A50" s="23">
        <v>42002</v>
      </c>
      <c r="B50" s="12">
        <v>16362</v>
      </c>
      <c r="C50" s="80">
        <f t="shared" si="0"/>
        <v>981720</v>
      </c>
      <c r="D50" s="10">
        <v>1.6</v>
      </c>
      <c r="E50" s="12">
        <v>4.4000000000000004</v>
      </c>
      <c r="F50" s="9">
        <f t="shared" si="1"/>
        <v>4.4000000000000004</v>
      </c>
      <c r="G50" s="9">
        <f t="shared" si="2"/>
        <v>4.4000000000000004</v>
      </c>
      <c r="H50" s="24" t="b">
        <f t="shared" si="3"/>
        <v>0</v>
      </c>
    </row>
    <row r="51" spans="1:8">
      <c r="A51" s="23">
        <v>42002</v>
      </c>
      <c r="B51" s="12">
        <v>16727</v>
      </c>
      <c r="C51" s="80">
        <f t="shared" si="0"/>
        <v>1003620</v>
      </c>
      <c r="D51" s="13">
        <v>6.2</v>
      </c>
      <c r="E51" s="12">
        <v>-4.5999999999999996</v>
      </c>
      <c r="F51" s="9">
        <f t="shared" si="1"/>
        <v>4.5999999999999996</v>
      </c>
      <c r="G51" s="9">
        <f t="shared" si="2"/>
        <v>4.5999999999999996</v>
      </c>
      <c r="H51" s="24" t="b">
        <f t="shared" si="3"/>
        <v>0</v>
      </c>
    </row>
    <row r="52" spans="1:8">
      <c r="A52" s="23">
        <v>42003</v>
      </c>
      <c r="B52" s="12">
        <v>17124</v>
      </c>
      <c r="C52" s="80">
        <f t="shared" si="0"/>
        <v>1027440</v>
      </c>
      <c r="D52" s="10">
        <v>1.5</v>
      </c>
      <c r="E52" s="12">
        <v>4.7</v>
      </c>
      <c r="F52" s="9">
        <f t="shared" si="1"/>
        <v>4.7</v>
      </c>
      <c r="G52" s="9">
        <f t="shared" si="2"/>
        <v>4.7</v>
      </c>
      <c r="H52" s="24" t="b">
        <f t="shared" si="3"/>
        <v>0</v>
      </c>
    </row>
    <row r="53" spans="1:8">
      <c r="A53" s="23">
        <v>42003</v>
      </c>
      <c r="B53" s="12">
        <v>17486</v>
      </c>
      <c r="C53" s="80">
        <f t="shared" si="0"/>
        <v>1049160</v>
      </c>
      <c r="D53" s="10">
        <v>5.8</v>
      </c>
      <c r="E53" s="12">
        <v>-4.3</v>
      </c>
      <c r="F53" s="9">
        <f t="shared" si="1"/>
        <v>4.3</v>
      </c>
      <c r="G53" s="9">
        <f t="shared" si="2"/>
        <v>4.3</v>
      </c>
      <c r="H53" s="24" t="b">
        <f t="shared" si="3"/>
        <v>0</v>
      </c>
    </row>
    <row r="54" spans="1:8">
      <c r="A54" s="23">
        <v>42003</v>
      </c>
      <c r="B54" s="12">
        <v>17875</v>
      </c>
      <c r="C54" s="80">
        <f t="shared" si="0"/>
        <v>1072500</v>
      </c>
      <c r="D54" s="10">
        <v>1.7</v>
      </c>
      <c r="E54" s="12">
        <v>4.0999999999999996</v>
      </c>
      <c r="F54" s="9">
        <f t="shared" si="1"/>
        <v>4.0999999999999996</v>
      </c>
      <c r="G54" s="9">
        <f t="shared" si="2"/>
        <v>4.0999999999999996</v>
      </c>
      <c r="H54" s="24" t="b">
        <f t="shared" si="3"/>
        <v>0</v>
      </c>
    </row>
    <row r="55" spans="1:8">
      <c r="A55" s="23">
        <v>42003</v>
      </c>
      <c r="B55" s="12">
        <v>18236</v>
      </c>
      <c r="C55" s="80">
        <f t="shared" si="0"/>
        <v>1094160</v>
      </c>
      <c r="D55" s="13">
        <v>6</v>
      </c>
      <c r="E55" s="12">
        <v>-4.3</v>
      </c>
      <c r="F55" s="9">
        <f t="shared" si="1"/>
        <v>4.3</v>
      </c>
      <c r="G55" s="9">
        <f t="shared" si="2"/>
        <v>4.3</v>
      </c>
      <c r="H55" s="24" t="b">
        <f t="shared" si="3"/>
        <v>0</v>
      </c>
    </row>
    <row r="56" spans="1:8">
      <c r="A56" s="23">
        <v>42004</v>
      </c>
      <c r="B56" s="12">
        <v>18637</v>
      </c>
      <c r="C56" s="80">
        <f t="shared" si="0"/>
        <v>1118220</v>
      </c>
      <c r="D56" s="10">
        <v>1.7</v>
      </c>
      <c r="E56" s="12">
        <v>4.3</v>
      </c>
      <c r="F56" s="9">
        <f t="shared" si="1"/>
        <v>4.3</v>
      </c>
      <c r="G56" s="9">
        <f t="shared" si="2"/>
        <v>4.3</v>
      </c>
      <c r="H56" s="24" t="b">
        <f t="shared" si="3"/>
        <v>0</v>
      </c>
    </row>
    <row r="57" spans="1:8">
      <c r="A57" s="23">
        <v>42004</v>
      </c>
      <c r="B57" s="12">
        <v>19000</v>
      </c>
      <c r="C57" s="80">
        <f t="shared" si="0"/>
        <v>1140000</v>
      </c>
      <c r="D57" s="10">
        <v>5.8</v>
      </c>
      <c r="E57" s="12">
        <v>-4.0999999999999996</v>
      </c>
      <c r="F57" s="9">
        <f t="shared" si="1"/>
        <v>4.0999999999999996</v>
      </c>
      <c r="G57" s="9">
        <f t="shared" si="2"/>
        <v>4.0999999999999996</v>
      </c>
      <c r="H57" s="24" t="b">
        <f t="shared" si="3"/>
        <v>0</v>
      </c>
    </row>
    <row r="58" spans="1:8">
      <c r="A58" s="23">
        <v>42004</v>
      </c>
      <c r="B58" s="12">
        <v>19392</v>
      </c>
      <c r="C58" s="80">
        <f t="shared" si="0"/>
        <v>1163520</v>
      </c>
      <c r="D58" s="10">
        <v>1.7</v>
      </c>
      <c r="E58" s="12">
        <v>4.0999999999999996</v>
      </c>
      <c r="F58" s="9">
        <f t="shared" si="1"/>
        <v>4.0999999999999996</v>
      </c>
      <c r="G58" s="9">
        <f t="shared" si="2"/>
        <v>4.0999999999999996</v>
      </c>
      <c r="H58" s="24" t="b">
        <f t="shared" si="3"/>
        <v>0</v>
      </c>
    </row>
    <row r="59" spans="1:8">
      <c r="A59" s="23">
        <v>42004</v>
      </c>
      <c r="B59" s="12">
        <v>19746</v>
      </c>
      <c r="C59" s="80">
        <f t="shared" si="0"/>
        <v>1184760</v>
      </c>
      <c r="D59" s="13">
        <v>6</v>
      </c>
      <c r="E59" s="12">
        <v>-4.3</v>
      </c>
      <c r="F59" s="9">
        <f t="shared" si="1"/>
        <v>4.3</v>
      </c>
      <c r="G59" s="9">
        <f t="shared" si="2"/>
        <v>4.3</v>
      </c>
      <c r="H59" s="24" t="b">
        <f t="shared" si="3"/>
        <v>0</v>
      </c>
    </row>
    <row r="60" spans="1:8">
      <c r="A60" s="23">
        <v>42005</v>
      </c>
      <c r="B60" s="12">
        <v>20091</v>
      </c>
      <c r="C60" s="80">
        <f t="shared" si="0"/>
        <v>1205460</v>
      </c>
      <c r="D60" s="14">
        <v>1.6</v>
      </c>
      <c r="E60" s="12">
        <v>4.4000000000000004</v>
      </c>
      <c r="F60" s="9">
        <f t="shared" si="1"/>
        <v>4.4000000000000004</v>
      </c>
      <c r="G60" s="9">
        <f t="shared" si="2"/>
        <v>4.4000000000000004</v>
      </c>
      <c r="H60" s="24" t="b">
        <f t="shared" si="3"/>
        <v>0</v>
      </c>
    </row>
    <row r="61" spans="1:8">
      <c r="A61" s="23">
        <v>42005</v>
      </c>
      <c r="B61" s="12">
        <v>20449</v>
      </c>
      <c r="C61" s="80">
        <f t="shared" si="0"/>
        <v>1226940</v>
      </c>
      <c r="D61" s="14">
        <v>5.9</v>
      </c>
      <c r="E61" s="12">
        <v>-4.3</v>
      </c>
      <c r="F61" s="9">
        <f t="shared" si="1"/>
        <v>4.3</v>
      </c>
      <c r="G61" s="9">
        <f t="shared" si="2"/>
        <v>4.3</v>
      </c>
      <c r="H61" s="24" t="b">
        <f t="shared" si="3"/>
        <v>0</v>
      </c>
    </row>
    <row r="62" spans="1:8">
      <c r="A62" s="23">
        <v>42005</v>
      </c>
      <c r="B62" s="12">
        <v>20842</v>
      </c>
      <c r="C62" s="80">
        <f t="shared" si="0"/>
        <v>1250520</v>
      </c>
      <c r="D62" s="14">
        <v>1.6</v>
      </c>
      <c r="E62" s="12">
        <v>4.3</v>
      </c>
      <c r="F62" s="9">
        <f t="shared" si="1"/>
        <v>4.3</v>
      </c>
      <c r="G62" s="9">
        <f t="shared" si="2"/>
        <v>4.3</v>
      </c>
      <c r="H62" s="24" t="b">
        <f t="shared" si="3"/>
        <v>0</v>
      </c>
    </row>
    <row r="63" spans="1:8">
      <c r="A63" s="23">
        <v>42005</v>
      </c>
      <c r="B63" s="12">
        <v>21193</v>
      </c>
      <c r="C63" s="80">
        <f t="shared" si="0"/>
        <v>1271580</v>
      </c>
      <c r="D63" s="15">
        <v>6.1</v>
      </c>
      <c r="E63" s="12">
        <v>-4.5</v>
      </c>
      <c r="F63" s="9">
        <f t="shared" si="1"/>
        <v>4.5</v>
      </c>
      <c r="G63" s="9">
        <f t="shared" si="2"/>
        <v>4.5</v>
      </c>
      <c r="H63" s="24" t="b">
        <f t="shared" si="3"/>
        <v>0</v>
      </c>
    </row>
    <row r="64" spans="1:8">
      <c r="A64" s="23">
        <v>42006</v>
      </c>
      <c r="B64" s="12">
        <v>21591</v>
      </c>
      <c r="C64" s="80">
        <f t="shared" si="0"/>
        <v>1295460</v>
      </c>
      <c r="D64" s="14">
        <v>1.5</v>
      </c>
      <c r="E64" s="12">
        <v>4.5999999999999996</v>
      </c>
      <c r="F64" s="9">
        <f t="shared" si="1"/>
        <v>4.5999999999999996</v>
      </c>
      <c r="G64" s="9">
        <f t="shared" si="2"/>
        <v>4.5999999999999996</v>
      </c>
      <c r="H64" s="24" t="b">
        <f t="shared" si="3"/>
        <v>0</v>
      </c>
    </row>
    <row r="65" spans="1:8">
      <c r="A65" s="23">
        <v>42006</v>
      </c>
      <c r="B65" s="12">
        <v>21947</v>
      </c>
      <c r="C65" s="80">
        <f t="shared" si="0"/>
        <v>1316820</v>
      </c>
      <c r="D65" s="14">
        <v>6.1</v>
      </c>
      <c r="E65" s="12">
        <v>-4.5999999999999996</v>
      </c>
      <c r="F65" s="9">
        <f t="shared" si="1"/>
        <v>4.5999999999999996</v>
      </c>
      <c r="G65" s="9">
        <f t="shared" si="2"/>
        <v>4.5999999999999996</v>
      </c>
      <c r="H65" s="24" t="b">
        <f t="shared" si="3"/>
        <v>0</v>
      </c>
    </row>
    <row r="66" spans="1:8">
      <c r="A66" s="23">
        <v>42006</v>
      </c>
      <c r="B66" s="12">
        <v>22342</v>
      </c>
      <c r="C66" s="80">
        <f t="shared" si="0"/>
        <v>1340520</v>
      </c>
      <c r="D66" s="14">
        <v>1.4</v>
      </c>
      <c r="E66" s="12">
        <v>4.7</v>
      </c>
      <c r="F66" s="9">
        <f t="shared" si="1"/>
        <v>4.7</v>
      </c>
      <c r="G66" s="9">
        <f t="shared" si="2"/>
        <v>4.7</v>
      </c>
      <c r="H66" s="24" t="b">
        <f t="shared" si="3"/>
        <v>0</v>
      </c>
    </row>
    <row r="67" spans="1:8">
      <c r="A67" s="23">
        <v>42006</v>
      </c>
      <c r="B67" s="12">
        <v>22690</v>
      </c>
      <c r="C67" s="80">
        <f t="shared" si="0"/>
        <v>1361400</v>
      </c>
      <c r="D67" s="15">
        <v>6.2</v>
      </c>
      <c r="E67" s="12">
        <v>-4.8</v>
      </c>
      <c r="F67" s="9">
        <f t="shared" si="1"/>
        <v>4.8</v>
      </c>
      <c r="G67" s="9">
        <f t="shared" si="2"/>
        <v>4.8</v>
      </c>
      <c r="H67" s="24" t="b">
        <f t="shared" si="3"/>
        <v>0</v>
      </c>
    </row>
    <row r="68" spans="1:8">
      <c r="A68" s="23">
        <v>42007</v>
      </c>
      <c r="B68" s="12">
        <v>23083</v>
      </c>
      <c r="C68" s="80">
        <f t="shared" si="0"/>
        <v>1384980</v>
      </c>
      <c r="D68" s="14">
        <v>1.3</v>
      </c>
      <c r="E68" s="12">
        <v>4.9000000000000004</v>
      </c>
      <c r="F68" s="9">
        <f t="shared" si="1"/>
        <v>4.9000000000000004</v>
      </c>
      <c r="G68" s="9">
        <f t="shared" si="2"/>
        <v>4.9000000000000004</v>
      </c>
      <c r="H68" s="24" t="b">
        <f t="shared" si="3"/>
        <v>0</v>
      </c>
    </row>
    <row r="69" spans="1:8">
      <c r="A69" s="23">
        <v>42007</v>
      </c>
      <c r="B69" s="12">
        <v>23437</v>
      </c>
      <c r="C69" s="80">
        <f t="shared" si="0"/>
        <v>1406220</v>
      </c>
      <c r="D69" s="14">
        <v>6.4</v>
      </c>
      <c r="E69" s="12">
        <v>-5.0999999999999996</v>
      </c>
      <c r="F69" s="9">
        <f t="shared" si="1"/>
        <v>5.0999999999999996</v>
      </c>
      <c r="G69" s="9" t="b">
        <f t="shared" si="2"/>
        <v>0</v>
      </c>
      <c r="H69" s="24">
        <f t="shared" si="3"/>
        <v>5.0999999999999996</v>
      </c>
    </row>
    <row r="70" spans="1:8">
      <c r="A70" s="23">
        <v>42007</v>
      </c>
      <c r="B70" s="12">
        <v>23833</v>
      </c>
      <c r="C70" s="80">
        <f t="shared" si="0"/>
        <v>1429980</v>
      </c>
      <c r="D70" s="14">
        <v>1.2</v>
      </c>
      <c r="E70" s="12">
        <v>5.2</v>
      </c>
      <c r="F70" s="9">
        <f t="shared" si="1"/>
        <v>5.2</v>
      </c>
      <c r="G70" s="9" t="b">
        <f t="shared" si="2"/>
        <v>0</v>
      </c>
      <c r="H70" s="24">
        <f t="shared" si="3"/>
        <v>5.2</v>
      </c>
    </row>
    <row r="71" spans="1:8">
      <c r="A71" s="23">
        <v>42007</v>
      </c>
      <c r="B71" s="12">
        <v>24178</v>
      </c>
      <c r="C71" s="80">
        <f t="shared" ref="C71:C134" si="4">B71*60</f>
        <v>1450680</v>
      </c>
      <c r="D71" s="15">
        <v>6.4</v>
      </c>
      <c r="E71" s="12">
        <v>-5.2</v>
      </c>
      <c r="F71" s="9">
        <f t="shared" ref="F71:F134" si="5">ABS(E71)</f>
        <v>5.2</v>
      </c>
      <c r="G71" s="9" t="b">
        <f t="shared" ref="G71:G134" si="6">IF(F71&lt;5.05,F71,FALSE)</f>
        <v>0</v>
      </c>
      <c r="H71" s="24">
        <f t="shared" ref="H71:H134" si="7">IF(F71&gt;5.05,F71,FALSE)</f>
        <v>5.2</v>
      </c>
    </row>
    <row r="72" spans="1:8">
      <c r="A72" s="23">
        <v>42008</v>
      </c>
      <c r="B72" s="12">
        <v>24568</v>
      </c>
      <c r="C72" s="80">
        <f t="shared" si="4"/>
        <v>1474080</v>
      </c>
      <c r="D72" s="14">
        <v>1.2</v>
      </c>
      <c r="E72" s="12">
        <v>5.2</v>
      </c>
      <c r="F72" s="9">
        <f t="shared" si="5"/>
        <v>5.2</v>
      </c>
      <c r="G72" s="9" t="b">
        <f t="shared" si="6"/>
        <v>0</v>
      </c>
      <c r="H72" s="24">
        <f t="shared" si="7"/>
        <v>5.2</v>
      </c>
    </row>
    <row r="73" spans="1:8">
      <c r="A73" s="23">
        <v>42008</v>
      </c>
      <c r="B73" s="12">
        <v>24921</v>
      </c>
      <c r="C73" s="80">
        <f t="shared" si="4"/>
        <v>1495260</v>
      </c>
      <c r="D73" s="14">
        <v>6.6</v>
      </c>
      <c r="E73" s="12">
        <v>-5.4</v>
      </c>
      <c r="F73" s="9">
        <f t="shared" si="5"/>
        <v>5.4</v>
      </c>
      <c r="G73" s="9" t="b">
        <f t="shared" si="6"/>
        <v>0</v>
      </c>
      <c r="H73" s="24">
        <f t="shared" si="7"/>
        <v>5.4</v>
      </c>
    </row>
    <row r="74" spans="1:8">
      <c r="A74" s="23">
        <v>42008</v>
      </c>
      <c r="B74" s="12">
        <v>25317</v>
      </c>
      <c r="C74" s="80">
        <f t="shared" si="4"/>
        <v>1519020</v>
      </c>
      <c r="D74" s="14">
        <v>1.1000000000000001</v>
      </c>
      <c r="E74" s="12">
        <v>5.5</v>
      </c>
      <c r="F74" s="9">
        <f t="shared" si="5"/>
        <v>5.5</v>
      </c>
      <c r="G74" s="9" t="b">
        <f t="shared" si="6"/>
        <v>0</v>
      </c>
      <c r="H74" s="24">
        <f t="shared" si="7"/>
        <v>5.5</v>
      </c>
    </row>
    <row r="75" spans="1:8">
      <c r="A75" s="23">
        <v>42008</v>
      </c>
      <c r="B75" s="12">
        <v>25660</v>
      </c>
      <c r="C75" s="80">
        <f t="shared" si="4"/>
        <v>1539600</v>
      </c>
      <c r="D75" s="15">
        <v>6.5</v>
      </c>
      <c r="E75" s="12">
        <v>-5.4</v>
      </c>
      <c r="F75" s="9">
        <f t="shared" si="5"/>
        <v>5.4</v>
      </c>
      <c r="G75" s="9" t="b">
        <f t="shared" si="6"/>
        <v>0</v>
      </c>
      <c r="H75" s="24">
        <f t="shared" si="7"/>
        <v>5.4</v>
      </c>
    </row>
    <row r="76" spans="1:8">
      <c r="A76" s="23">
        <v>42009</v>
      </c>
      <c r="B76" s="12">
        <v>26043</v>
      </c>
      <c r="C76" s="80">
        <f t="shared" si="4"/>
        <v>1562580</v>
      </c>
      <c r="D76" s="14">
        <v>1.1000000000000001</v>
      </c>
      <c r="E76" s="12">
        <v>5.4</v>
      </c>
      <c r="F76" s="9">
        <f t="shared" si="5"/>
        <v>5.4</v>
      </c>
      <c r="G76" s="9" t="b">
        <f t="shared" si="6"/>
        <v>0</v>
      </c>
      <c r="H76" s="24">
        <f t="shared" si="7"/>
        <v>5.4</v>
      </c>
    </row>
    <row r="77" spans="1:8">
      <c r="A77" s="23">
        <v>42009</v>
      </c>
      <c r="B77" s="12">
        <v>26395</v>
      </c>
      <c r="C77" s="80">
        <f t="shared" si="4"/>
        <v>1583700</v>
      </c>
      <c r="D77" s="14">
        <v>6.7</v>
      </c>
      <c r="E77" s="12">
        <v>-5.6</v>
      </c>
      <c r="F77" s="9">
        <f t="shared" si="5"/>
        <v>5.6</v>
      </c>
      <c r="G77" s="9" t="b">
        <f t="shared" si="6"/>
        <v>0</v>
      </c>
      <c r="H77" s="24">
        <f t="shared" si="7"/>
        <v>5.6</v>
      </c>
    </row>
    <row r="78" spans="1:8">
      <c r="A78" s="23">
        <v>42009</v>
      </c>
      <c r="B78" s="12">
        <v>26782</v>
      </c>
      <c r="C78" s="80">
        <f t="shared" si="4"/>
        <v>1606920</v>
      </c>
      <c r="D78" s="14">
        <v>1</v>
      </c>
      <c r="E78" s="12">
        <v>5.7</v>
      </c>
      <c r="F78" s="9">
        <f t="shared" si="5"/>
        <v>5.7</v>
      </c>
      <c r="G78" s="9" t="b">
        <f t="shared" si="6"/>
        <v>0</v>
      </c>
      <c r="H78" s="24">
        <f t="shared" si="7"/>
        <v>5.7</v>
      </c>
    </row>
    <row r="79" spans="1:8">
      <c r="A79" s="23">
        <v>42009</v>
      </c>
      <c r="B79" s="12">
        <v>27125</v>
      </c>
      <c r="C79" s="80">
        <f t="shared" si="4"/>
        <v>1627500</v>
      </c>
      <c r="D79" s="15">
        <v>6.6</v>
      </c>
      <c r="E79" s="12">
        <v>-5.6</v>
      </c>
      <c r="F79" s="9">
        <f t="shared" si="5"/>
        <v>5.6</v>
      </c>
      <c r="G79" s="9" t="b">
        <f t="shared" si="6"/>
        <v>0</v>
      </c>
      <c r="H79" s="24">
        <f t="shared" si="7"/>
        <v>5.6</v>
      </c>
    </row>
    <row r="80" spans="1:8">
      <c r="A80" s="23">
        <v>42010</v>
      </c>
      <c r="B80" s="12">
        <v>27507</v>
      </c>
      <c r="C80" s="80">
        <f t="shared" si="4"/>
        <v>1650420</v>
      </c>
      <c r="D80" s="14">
        <v>1.1000000000000001</v>
      </c>
      <c r="E80" s="12">
        <v>5.5</v>
      </c>
      <c r="F80" s="9">
        <f t="shared" si="5"/>
        <v>5.5</v>
      </c>
      <c r="G80" s="9" t="b">
        <f t="shared" si="6"/>
        <v>0</v>
      </c>
      <c r="H80" s="24">
        <f t="shared" si="7"/>
        <v>5.5</v>
      </c>
    </row>
    <row r="81" spans="1:8">
      <c r="A81" s="23">
        <v>42010</v>
      </c>
      <c r="B81" s="12">
        <v>27861</v>
      </c>
      <c r="C81" s="80">
        <f t="shared" si="4"/>
        <v>1671660</v>
      </c>
      <c r="D81" s="14">
        <v>6.7</v>
      </c>
      <c r="E81" s="12">
        <v>-5.6</v>
      </c>
      <c r="F81" s="9">
        <f t="shared" si="5"/>
        <v>5.6</v>
      </c>
      <c r="G81" s="9" t="b">
        <f t="shared" si="6"/>
        <v>0</v>
      </c>
      <c r="H81" s="24">
        <f t="shared" si="7"/>
        <v>5.6</v>
      </c>
    </row>
    <row r="82" spans="1:8">
      <c r="A82" s="23">
        <v>42010</v>
      </c>
      <c r="B82" s="12">
        <v>28257</v>
      </c>
      <c r="C82" s="80">
        <f t="shared" si="4"/>
        <v>1695420</v>
      </c>
      <c r="D82" s="15">
        <v>1</v>
      </c>
      <c r="E82" s="12">
        <v>5.7</v>
      </c>
      <c r="F82" s="9">
        <f t="shared" si="5"/>
        <v>5.7</v>
      </c>
      <c r="G82" s="9" t="b">
        <f t="shared" si="6"/>
        <v>0</v>
      </c>
      <c r="H82" s="24">
        <f t="shared" si="7"/>
        <v>5.7</v>
      </c>
    </row>
    <row r="83" spans="1:8">
      <c r="A83" s="23">
        <v>42011</v>
      </c>
      <c r="B83" s="12">
        <v>28600</v>
      </c>
      <c r="C83" s="80">
        <f t="shared" si="4"/>
        <v>1716000</v>
      </c>
      <c r="D83" s="14">
        <v>6.6</v>
      </c>
      <c r="E83" s="12">
        <v>-5.6</v>
      </c>
      <c r="F83" s="9">
        <f t="shared" si="5"/>
        <v>5.6</v>
      </c>
      <c r="G83" s="9" t="b">
        <f t="shared" si="6"/>
        <v>0</v>
      </c>
      <c r="H83" s="24">
        <f t="shared" si="7"/>
        <v>5.6</v>
      </c>
    </row>
    <row r="84" spans="1:8">
      <c r="A84" s="23">
        <v>42011</v>
      </c>
      <c r="B84" s="12">
        <v>28980</v>
      </c>
      <c r="C84" s="80">
        <f t="shared" si="4"/>
        <v>1738800</v>
      </c>
      <c r="D84" s="14">
        <v>1.1000000000000001</v>
      </c>
      <c r="E84" s="12">
        <v>5.5</v>
      </c>
      <c r="F84" s="9">
        <f t="shared" si="5"/>
        <v>5.5</v>
      </c>
      <c r="G84" s="9" t="b">
        <f t="shared" si="6"/>
        <v>0</v>
      </c>
      <c r="H84" s="24">
        <f t="shared" si="7"/>
        <v>5.5</v>
      </c>
    </row>
    <row r="85" spans="1:8">
      <c r="A85" s="23">
        <v>42011</v>
      </c>
      <c r="B85" s="12">
        <v>29334</v>
      </c>
      <c r="C85" s="80">
        <f t="shared" si="4"/>
        <v>1760040</v>
      </c>
      <c r="D85" s="14">
        <v>6.7</v>
      </c>
      <c r="E85" s="12">
        <v>-5.6</v>
      </c>
      <c r="F85" s="9">
        <f t="shared" si="5"/>
        <v>5.6</v>
      </c>
      <c r="G85" s="9" t="b">
        <f t="shared" si="6"/>
        <v>0</v>
      </c>
      <c r="H85" s="24">
        <f t="shared" si="7"/>
        <v>5.6</v>
      </c>
    </row>
    <row r="86" spans="1:8">
      <c r="A86" s="23">
        <v>42011</v>
      </c>
      <c r="B86" s="12">
        <v>29729</v>
      </c>
      <c r="C86" s="80">
        <f t="shared" si="4"/>
        <v>1783740</v>
      </c>
      <c r="D86" s="15">
        <v>1</v>
      </c>
      <c r="E86" s="12">
        <v>5.7</v>
      </c>
      <c r="F86" s="9">
        <f t="shared" si="5"/>
        <v>5.7</v>
      </c>
      <c r="G86" s="9" t="b">
        <f t="shared" si="6"/>
        <v>0</v>
      </c>
      <c r="H86" s="24">
        <f t="shared" si="7"/>
        <v>5.7</v>
      </c>
    </row>
    <row r="87" spans="1:8">
      <c r="A87" s="23">
        <v>42012</v>
      </c>
      <c r="B87" s="12">
        <v>30074</v>
      </c>
      <c r="C87" s="80">
        <f t="shared" si="4"/>
        <v>1804440</v>
      </c>
      <c r="D87" s="14">
        <v>6.5</v>
      </c>
      <c r="E87" s="12">
        <v>-5.5</v>
      </c>
      <c r="F87" s="9">
        <f t="shared" si="5"/>
        <v>5.5</v>
      </c>
      <c r="G87" s="9" t="b">
        <f t="shared" si="6"/>
        <v>0</v>
      </c>
      <c r="H87" s="24">
        <f t="shared" si="7"/>
        <v>5.5</v>
      </c>
    </row>
    <row r="88" spans="1:8">
      <c r="A88" s="23">
        <v>42012</v>
      </c>
      <c r="B88" s="12">
        <v>30448</v>
      </c>
      <c r="C88" s="80">
        <f t="shared" si="4"/>
        <v>1826880</v>
      </c>
      <c r="D88" s="14">
        <v>1.2</v>
      </c>
      <c r="E88" s="12">
        <v>5.3</v>
      </c>
      <c r="F88" s="9">
        <f t="shared" si="5"/>
        <v>5.3</v>
      </c>
      <c r="G88" s="9" t="b">
        <f t="shared" si="6"/>
        <v>0</v>
      </c>
      <c r="H88" s="24">
        <f t="shared" si="7"/>
        <v>5.3</v>
      </c>
    </row>
    <row r="89" spans="1:8">
      <c r="A89" s="23">
        <v>42012</v>
      </c>
      <c r="B89" s="12">
        <v>30807</v>
      </c>
      <c r="C89" s="80">
        <f t="shared" si="4"/>
        <v>1848420</v>
      </c>
      <c r="D89" s="14">
        <v>6.6</v>
      </c>
      <c r="E89" s="12">
        <v>-5.4</v>
      </c>
      <c r="F89" s="9">
        <f t="shared" si="5"/>
        <v>5.4</v>
      </c>
      <c r="G89" s="9" t="b">
        <f t="shared" si="6"/>
        <v>0</v>
      </c>
      <c r="H89" s="24">
        <f t="shared" si="7"/>
        <v>5.4</v>
      </c>
    </row>
    <row r="90" spans="1:8">
      <c r="A90" s="23">
        <v>42012</v>
      </c>
      <c r="B90" s="12">
        <v>31199</v>
      </c>
      <c r="C90" s="80">
        <f t="shared" si="4"/>
        <v>1871940</v>
      </c>
      <c r="D90" s="15">
        <v>1.1000000000000001</v>
      </c>
      <c r="E90" s="12">
        <v>5.5</v>
      </c>
      <c r="F90" s="9">
        <f t="shared" si="5"/>
        <v>5.5</v>
      </c>
      <c r="G90" s="9" t="b">
        <f t="shared" si="6"/>
        <v>0</v>
      </c>
      <c r="H90" s="24">
        <f t="shared" si="7"/>
        <v>5.5</v>
      </c>
    </row>
    <row r="91" spans="1:8">
      <c r="A91" s="23">
        <v>42013</v>
      </c>
      <c r="B91" s="12">
        <v>31548</v>
      </c>
      <c r="C91" s="80">
        <f t="shared" si="4"/>
        <v>1892880</v>
      </c>
      <c r="D91" s="14">
        <v>6.4</v>
      </c>
      <c r="E91" s="12">
        <v>-5.3</v>
      </c>
      <c r="F91" s="9">
        <f t="shared" si="5"/>
        <v>5.3</v>
      </c>
      <c r="G91" s="9" t="b">
        <f t="shared" si="6"/>
        <v>0</v>
      </c>
      <c r="H91" s="24">
        <f t="shared" si="7"/>
        <v>5.3</v>
      </c>
    </row>
    <row r="92" spans="1:8">
      <c r="A92" s="23">
        <v>42013</v>
      </c>
      <c r="B92" s="12">
        <v>31917</v>
      </c>
      <c r="C92" s="80">
        <f t="shared" si="4"/>
        <v>1915020</v>
      </c>
      <c r="D92" s="14">
        <v>1.3</v>
      </c>
      <c r="E92" s="12">
        <v>5.0999999999999996</v>
      </c>
      <c r="F92" s="9">
        <f t="shared" si="5"/>
        <v>5.0999999999999996</v>
      </c>
      <c r="G92" s="9" t="b">
        <f t="shared" si="6"/>
        <v>0</v>
      </c>
      <c r="H92" s="24">
        <f t="shared" si="7"/>
        <v>5.0999999999999996</v>
      </c>
    </row>
    <row r="93" spans="1:8">
      <c r="A93" s="23">
        <v>42013</v>
      </c>
      <c r="B93" s="12">
        <v>32281</v>
      </c>
      <c r="C93" s="80">
        <f t="shared" si="4"/>
        <v>1936860</v>
      </c>
      <c r="D93" s="14">
        <v>6.5</v>
      </c>
      <c r="E93" s="12">
        <v>-5.2</v>
      </c>
      <c r="F93" s="9">
        <f t="shared" si="5"/>
        <v>5.2</v>
      </c>
      <c r="G93" s="9" t="b">
        <f t="shared" si="6"/>
        <v>0</v>
      </c>
      <c r="H93" s="24">
        <f t="shared" si="7"/>
        <v>5.2</v>
      </c>
    </row>
    <row r="94" spans="1:8">
      <c r="A94" s="23">
        <v>42013</v>
      </c>
      <c r="B94" s="12">
        <v>32669</v>
      </c>
      <c r="C94" s="80">
        <f t="shared" si="4"/>
        <v>1960140</v>
      </c>
      <c r="D94" s="15">
        <v>1.3</v>
      </c>
      <c r="E94" s="12">
        <v>5.2</v>
      </c>
      <c r="F94" s="9">
        <f t="shared" si="5"/>
        <v>5.2</v>
      </c>
      <c r="G94" s="9" t="b">
        <f t="shared" si="6"/>
        <v>0</v>
      </c>
      <c r="H94" s="24">
        <f t="shared" si="7"/>
        <v>5.2</v>
      </c>
    </row>
    <row r="95" spans="1:8">
      <c r="A95" s="23">
        <v>42014</v>
      </c>
      <c r="B95" s="12">
        <v>33022</v>
      </c>
      <c r="C95" s="80">
        <f t="shared" si="4"/>
        <v>1981320</v>
      </c>
      <c r="D95" s="14">
        <v>6.2</v>
      </c>
      <c r="E95" s="12">
        <v>-4.9000000000000004</v>
      </c>
      <c r="F95" s="9">
        <f t="shared" si="5"/>
        <v>4.9000000000000004</v>
      </c>
      <c r="G95" s="9">
        <f t="shared" si="6"/>
        <v>4.9000000000000004</v>
      </c>
      <c r="H95" s="24" t="b">
        <f t="shared" si="7"/>
        <v>0</v>
      </c>
    </row>
    <row r="96" spans="1:8">
      <c r="A96" s="23">
        <v>42014</v>
      </c>
      <c r="B96" s="12">
        <v>33389</v>
      </c>
      <c r="C96" s="80">
        <f t="shared" si="4"/>
        <v>2003340</v>
      </c>
      <c r="D96" s="14">
        <v>1.4</v>
      </c>
      <c r="E96" s="12">
        <v>4.8</v>
      </c>
      <c r="F96" s="9">
        <f t="shared" si="5"/>
        <v>4.8</v>
      </c>
      <c r="G96" s="9">
        <f t="shared" si="6"/>
        <v>4.8</v>
      </c>
      <c r="H96" s="24" t="b">
        <f t="shared" si="7"/>
        <v>0</v>
      </c>
    </row>
    <row r="97" spans="1:8">
      <c r="A97" s="23">
        <v>42014</v>
      </c>
      <c r="B97" s="12">
        <v>33755</v>
      </c>
      <c r="C97" s="80">
        <f t="shared" si="4"/>
        <v>2025300</v>
      </c>
      <c r="D97" s="14">
        <v>6.3</v>
      </c>
      <c r="E97" s="12">
        <v>-4.9000000000000004</v>
      </c>
      <c r="F97" s="9">
        <f t="shared" si="5"/>
        <v>4.9000000000000004</v>
      </c>
      <c r="G97" s="9">
        <f t="shared" si="6"/>
        <v>4.9000000000000004</v>
      </c>
      <c r="H97" s="24" t="b">
        <f t="shared" si="7"/>
        <v>0</v>
      </c>
    </row>
    <row r="98" spans="1:8">
      <c r="A98" s="23">
        <v>42014</v>
      </c>
      <c r="B98" s="12">
        <v>34142</v>
      </c>
      <c r="C98" s="80">
        <f t="shared" si="4"/>
        <v>2048520</v>
      </c>
      <c r="D98" s="15">
        <v>1.4</v>
      </c>
      <c r="E98" s="12">
        <v>4.9000000000000004</v>
      </c>
      <c r="F98" s="9">
        <f t="shared" si="5"/>
        <v>4.9000000000000004</v>
      </c>
      <c r="G98" s="9">
        <f t="shared" si="6"/>
        <v>4.9000000000000004</v>
      </c>
      <c r="H98" s="24" t="b">
        <f t="shared" si="7"/>
        <v>0</v>
      </c>
    </row>
    <row r="99" spans="1:8">
      <c r="A99" s="23">
        <v>42015</v>
      </c>
      <c r="B99" s="12">
        <v>34498</v>
      </c>
      <c r="C99" s="80">
        <f t="shared" si="4"/>
        <v>2069880</v>
      </c>
      <c r="D99" s="14">
        <v>6</v>
      </c>
      <c r="E99" s="12">
        <v>-4.5999999999999996</v>
      </c>
      <c r="F99" s="9">
        <f t="shared" si="5"/>
        <v>4.5999999999999996</v>
      </c>
      <c r="G99" s="9">
        <f t="shared" si="6"/>
        <v>4.5999999999999996</v>
      </c>
      <c r="H99" s="24" t="b">
        <f t="shared" si="7"/>
        <v>0</v>
      </c>
    </row>
    <row r="100" spans="1:8">
      <c r="A100" s="23">
        <v>42015</v>
      </c>
      <c r="B100" s="12">
        <v>34865</v>
      </c>
      <c r="C100" s="80">
        <f t="shared" si="4"/>
        <v>2091900</v>
      </c>
      <c r="D100" s="14">
        <v>1.6</v>
      </c>
      <c r="E100" s="12">
        <v>4.4000000000000004</v>
      </c>
      <c r="F100" s="9">
        <f t="shared" si="5"/>
        <v>4.4000000000000004</v>
      </c>
      <c r="G100" s="9">
        <f t="shared" si="6"/>
        <v>4.4000000000000004</v>
      </c>
      <c r="H100" s="24" t="b">
        <f t="shared" si="7"/>
        <v>0</v>
      </c>
    </row>
    <row r="101" spans="1:8">
      <c r="A101" s="23">
        <v>42015</v>
      </c>
      <c r="B101" s="12">
        <v>35232</v>
      </c>
      <c r="C101" s="80">
        <f t="shared" si="4"/>
        <v>2113920</v>
      </c>
      <c r="D101" s="14">
        <v>6.1</v>
      </c>
      <c r="E101" s="12">
        <v>-4.5</v>
      </c>
      <c r="F101" s="9">
        <f t="shared" si="5"/>
        <v>4.5</v>
      </c>
      <c r="G101" s="9">
        <f t="shared" si="6"/>
        <v>4.5</v>
      </c>
      <c r="H101" s="24" t="b">
        <f t="shared" si="7"/>
        <v>0</v>
      </c>
    </row>
    <row r="102" spans="1:8">
      <c r="A102" s="23">
        <v>42015</v>
      </c>
      <c r="B102" s="12">
        <v>35619</v>
      </c>
      <c r="C102" s="80">
        <f t="shared" si="4"/>
        <v>2137140</v>
      </c>
      <c r="D102" s="15">
        <v>1.6</v>
      </c>
      <c r="E102" s="12">
        <v>4.5</v>
      </c>
      <c r="F102" s="9">
        <f t="shared" si="5"/>
        <v>4.5</v>
      </c>
      <c r="G102" s="9">
        <f t="shared" si="6"/>
        <v>4.5</v>
      </c>
      <c r="H102" s="24" t="b">
        <f t="shared" si="7"/>
        <v>0</v>
      </c>
    </row>
    <row r="103" spans="1:8">
      <c r="A103" s="23">
        <v>42016</v>
      </c>
      <c r="B103" s="12">
        <v>35977</v>
      </c>
      <c r="C103" s="80">
        <f t="shared" si="4"/>
        <v>2158620</v>
      </c>
      <c r="D103" s="14">
        <v>5.8</v>
      </c>
      <c r="E103" s="12">
        <v>-4.2</v>
      </c>
      <c r="F103" s="9">
        <f t="shared" si="5"/>
        <v>4.2</v>
      </c>
      <c r="G103" s="9">
        <f t="shared" si="6"/>
        <v>4.2</v>
      </c>
      <c r="H103" s="24" t="b">
        <f t="shared" si="7"/>
        <v>0</v>
      </c>
    </row>
    <row r="104" spans="1:8">
      <c r="A104" s="23">
        <v>42016</v>
      </c>
      <c r="B104" s="12">
        <v>36347</v>
      </c>
      <c r="C104" s="80">
        <f t="shared" si="4"/>
        <v>2180820</v>
      </c>
      <c r="D104" s="14">
        <v>1.8</v>
      </c>
      <c r="E104" s="12">
        <v>4</v>
      </c>
      <c r="F104" s="9">
        <f t="shared" si="5"/>
        <v>4</v>
      </c>
      <c r="G104" s="9">
        <f t="shared" si="6"/>
        <v>4</v>
      </c>
      <c r="H104" s="24" t="b">
        <f t="shared" si="7"/>
        <v>0</v>
      </c>
    </row>
    <row r="105" spans="1:8">
      <c r="A105" s="23">
        <v>42016</v>
      </c>
      <c r="B105" s="12">
        <v>36712</v>
      </c>
      <c r="C105" s="80">
        <f t="shared" si="4"/>
        <v>2202720</v>
      </c>
      <c r="D105" s="14">
        <v>5.8</v>
      </c>
      <c r="E105" s="12">
        <v>-4</v>
      </c>
      <c r="F105" s="9">
        <f t="shared" si="5"/>
        <v>4</v>
      </c>
      <c r="G105" s="9">
        <f t="shared" si="6"/>
        <v>4</v>
      </c>
      <c r="H105" s="24" t="b">
        <f t="shared" si="7"/>
        <v>0</v>
      </c>
    </row>
    <row r="106" spans="1:8">
      <c r="A106" s="23">
        <v>42016</v>
      </c>
      <c r="B106" s="12">
        <v>37103</v>
      </c>
      <c r="C106" s="80">
        <f t="shared" si="4"/>
        <v>2226180</v>
      </c>
      <c r="D106" s="15">
        <v>1.8</v>
      </c>
      <c r="E106" s="12">
        <v>4</v>
      </c>
      <c r="F106" s="9">
        <f t="shared" si="5"/>
        <v>4</v>
      </c>
      <c r="G106" s="9">
        <f t="shared" si="6"/>
        <v>4</v>
      </c>
      <c r="H106" s="24" t="b">
        <f t="shared" si="7"/>
        <v>0</v>
      </c>
    </row>
    <row r="107" spans="1:8">
      <c r="A107" s="23">
        <v>42017</v>
      </c>
      <c r="B107" s="12">
        <v>37463</v>
      </c>
      <c r="C107" s="80">
        <f t="shared" si="4"/>
        <v>2247780</v>
      </c>
      <c r="D107" s="14">
        <v>5.5</v>
      </c>
      <c r="E107" s="12">
        <v>-3.7</v>
      </c>
      <c r="F107" s="9">
        <f t="shared" si="5"/>
        <v>3.7</v>
      </c>
      <c r="G107" s="9">
        <f t="shared" si="6"/>
        <v>3.7</v>
      </c>
      <c r="H107" s="24" t="b">
        <f t="shared" si="7"/>
        <v>0</v>
      </c>
    </row>
    <row r="108" spans="1:8">
      <c r="A108" s="23">
        <v>42017</v>
      </c>
      <c r="B108" s="12">
        <v>37836</v>
      </c>
      <c r="C108" s="80">
        <f t="shared" si="4"/>
        <v>2270160</v>
      </c>
      <c r="D108" s="14">
        <v>2.1</v>
      </c>
      <c r="E108" s="12">
        <v>3.4</v>
      </c>
      <c r="F108" s="9">
        <f t="shared" si="5"/>
        <v>3.4</v>
      </c>
      <c r="G108" s="9">
        <f t="shared" si="6"/>
        <v>3.4</v>
      </c>
      <c r="H108" s="24" t="b">
        <f t="shared" si="7"/>
        <v>0</v>
      </c>
    </row>
    <row r="109" spans="1:8">
      <c r="A109" s="23">
        <v>42017</v>
      </c>
      <c r="B109" s="12">
        <v>38201</v>
      </c>
      <c r="C109" s="80">
        <f t="shared" si="4"/>
        <v>2292060</v>
      </c>
      <c r="D109" s="14">
        <v>5.6</v>
      </c>
      <c r="E109" s="12">
        <v>-3.5</v>
      </c>
      <c r="F109" s="9">
        <f t="shared" si="5"/>
        <v>3.5</v>
      </c>
      <c r="G109" s="9">
        <f t="shared" si="6"/>
        <v>3.5</v>
      </c>
      <c r="H109" s="24" t="b">
        <f t="shared" si="7"/>
        <v>0</v>
      </c>
    </row>
    <row r="110" spans="1:8">
      <c r="A110" s="23">
        <v>42017</v>
      </c>
      <c r="B110" s="12">
        <v>38597</v>
      </c>
      <c r="C110" s="80">
        <f t="shared" si="4"/>
        <v>2315820</v>
      </c>
      <c r="D110" s="15">
        <v>2</v>
      </c>
      <c r="E110" s="12">
        <v>3.6</v>
      </c>
      <c r="F110" s="9">
        <f t="shared" si="5"/>
        <v>3.6</v>
      </c>
      <c r="G110" s="9">
        <f t="shared" si="6"/>
        <v>3.6</v>
      </c>
      <c r="H110" s="24" t="b">
        <f t="shared" si="7"/>
        <v>0</v>
      </c>
    </row>
    <row r="111" spans="1:8">
      <c r="A111" s="23">
        <v>42018</v>
      </c>
      <c r="B111" s="12">
        <v>38960</v>
      </c>
      <c r="C111" s="80">
        <f t="shared" si="4"/>
        <v>2337600</v>
      </c>
      <c r="D111" s="14">
        <v>5.3</v>
      </c>
      <c r="E111" s="12">
        <v>-3.3</v>
      </c>
      <c r="F111" s="9">
        <f t="shared" si="5"/>
        <v>3.3</v>
      </c>
      <c r="G111" s="9">
        <f t="shared" si="6"/>
        <v>3.3</v>
      </c>
      <c r="H111" s="24" t="b">
        <f t="shared" si="7"/>
        <v>0</v>
      </c>
    </row>
    <row r="112" spans="1:8">
      <c r="A112" s="23">
        <v>42018</v>
      </c>
      <c r="B112" s="12">
        <v>39340</v>
      </c>
      <c r="C112" s="80">
        <f t="shared" si="4"/>
        <v>2360400</v>
      </c>
      <c r="D112" s="14">
        <v>2.2000000000000002</v>
      </c>
      <c r="E112" s="12">
        <v>3.1</v>
      </c>
      <c r="F112" s="9">
        <f t="shared" si="5"/>
        <v>3.1</v>
      </c>
      <c r="G112" s="9">
        <f t="shared" si="6"/>
        <v>3.1</v>
      </c>
      <c r="H112" s="24" t="b">
        <f t="shared" si="7"/>
        <v>0</v>
      </c>
    </row>
    <row r="113" spans="1:8">
      <c r="A113" s="23">
        <v>42018</v>
      </c>
      <c r="B113" s="12">
        <v>39706</v>
      </c>
      <c r="C113" s="80">
        <f t="shared" si="4"/>
        <v>2382360</v>
      </c>
      <c r="D113" s="15">
        <v>5.4</v>
      </c>
      <c r="E113" s="12">
        <v>-3.2</v>
      </c>
      <c r="F113" s="9">
        <f t="shared" si="5"/>
        <v>3.2</v>
      </c>
      <c r="G113" s="9">
        <f t="shared" si="6"/>
        <v>3.2</v>
      </c>
      <c r="H113" s="24" t="b">
        <f t="shared" si="7"/>
        <v>0</v>
      </c>
    </row>
    <row r="114" spans="1:8">
      <c r="A114" s="23">
        <v>42019</v>
      </c>
      <c r="B114" s="12">
        <v>40109</v>
      </c>
      <c r="C114" s="80">
        <f t="shared" si="4"/>
        <v>2406540</v>
      </c>
      <c r="D114" s="14">
        <v>2.1</v>
      </c>
      <c r="E114" s="12">
        <v>3.3</v>
      </c>
      <c r="F114" s="9">
        <f t="shared" si="5"/>
        <v>3.3</v>
      </c>
      <c r="G114" s="9">
        <f t="shared" si="6"/>
        <v>3.3</v>
      </c>
      <c r="H114" s="24" t="b">
        <f t="shared" si="7"/>
        <v>0</v>
      </c>
    </row>
    <row r="115" spans="1:8">
      <c r="A115" s="23">
        <v>42019</v>
      </c>
      <c r="B115" s="12">
        <v>40471</v>
      </c>
      <c r="C115" s="80">
        <f t="shared" si="4"/>
        <v>2428260</v>
      </c>
      <c r="D115" s="14">
        <v>5.3</v>
      </c>
      <c r="E115" s="12">
        <v>-3.2</v>
      </c>
      <c r="F115" s="9">
        <f t="shared" si="5"/>
        <v>3.2</v>
      </c>
      <c r="G115" s="9">
        <f t="shared" si="6"/>
        <v>3.2</v>
      </c>
      <c r="H115" s="24" t="b">
        <f t="shared" si="7"/>
        <v>0</v>
      </c>
    </row>
    <row r="116" spans="1:8">
      <c r="A116" s="23">
        <v>42019</v>
      </c>
      <c r="B116" s="12">
        <v>40859</v>
      </c>
      <c r="C116" s="80">
        <f t="shared" si="4"/>
        <v>2451540</v>
      </c>
      <c r="D116" s="14">
        <v>2.2000000000000002</v>
      </c>
      <c r="E116" s="12">
        <v>3.1</v>
      </c>
      <c r="F116" s="9">
        <f t="shared" si="5"/>
        <v>3.1</v>
      </c>
      <c r="G116" s="9">
        <f t="shared" si="6"/>
        <v>3.1</v>
      </c>
      <c r="H116" s="24" t="b">
        <f t="shared" si="7"/>
        <v>0</v>
      </c>
    </row>
    <row r="117" spans="1:8">
      <c r="A117" s="23">
        <v>42019</v>
      </c>
      <c r="B117" s="12">
        <v>41222</v>
      </c>
      <c r="C117" s="80">
        <f t="shared" si="4"/>
        <v>2473320</v>
      </c>
      <c r="D117" s="15">
        <v>5.4</v>
      </c>
      <c r="E117" s="12">
        <v>-3.2</v>
      </c>
      <c r="F117" s="9">
        <f t="shared" si="5"/>
        <v>3.2</v>
      </c>
      <c r="G117" s="9">
        <f t="shared" si="6"/>
        <v>3.2</v>
      </c>
      <c r="H117" s="24" t="b">
        <f t="shared" si="7"/>
        <v>0</v>
      </c>
    </row>
    <row r="118" spans="1:8">
      <c r="A118" s="23">
        <v>42020</v>
      </c>
      <c r="B118" s="12">
        <v>41633</v>
      </c>
      <c r="C118" s="80">
        <f t="shared" si="4"/>
        <v>2497980</v>
      </c>
      <c r="D118" s="16">
        <v>2</v>
      </c>
      <c r="E118" s="12">
        <v>3.4</v>
      </c>
      <c r="F118" s="9">
        <f t="shared" si="5"/>
        <v>3.4</v>
      </c>
      <c r="G118" s="9">
        <f t="shared" si="6"/>
        <v>3.4</v>
      </c>
      <c r="H118" s="24" t="b">
        <f t="shared" si="7"/>
        <v>0</v>
      </c>
    </row>
    <row r="119" spans="1:8">
      <c r="A119" s="23">
        <v>42020</v>
      </c>
      <c r="B119" s="12">
        <v>41985</v>
      </c>
      <c r="C119" s="80">
        <f t="shared" si="4"/>
        <v>2519100</v>
      </c>
      <c r="D119" s="16">
        <v>5.4</v>
      </c>
      <c r="E119" s="12">
        <v>-3.4</v>
      </c>
      <c r="F119" s="9">
        <f t="shared" si="5"/>
        <v>3.4</v>
      </c>
      <c r="G119" s="9">
        <f t="shared" si="6"/>
        <v>3.4</v>
      </c>
      <c r="H119" s="24" t="b">
        <f t="shared" si="7"/>
        <v>0</v>
      </c>
    </row>
    <row r="120" spans="1:8">
      <c r="A120" s="23">
        <v>42020</v>
      </c>
      <c r="B120" s="12">
        <v>42382</v>
      </c>
      <c r="C120" s="80">
        <f t="shared" si="4"/>
        <v>2542920</v>
      </c>
      <c r="D120" s="16">
        <v>2</v>
      </c>
      <c r="E120" s="12">
        <v>3.4</v>
      </c>
      <c r="F120" s="9">
        <f t="shared" si="5"/>
        <v>3.4</v>
      </c>
      <c r="G120" s="9">
        <f t="shared" si="6"/>
        <v>3.4</v>
      </c>
      <c r="H120" s="24" t="b">
        <f t="shared" si="7"/>
        <v>0</v>
      </c>
    </row>
    <row r="121" spans="1:8">
      <c r="A121" s="23">
        <v>42020</v>
      </c>
      <c r="B121" s="12">
        <v>42734</v>
      </c>
      <c r="C121" s="80">
        <f t="shared" si="4"/>
        <v>2564040</v>
      </c>
      <c r="D121" s="17">
        <v>5.5</v>
      </c>
      <c r="E121" s="12">
        <v>-3.5</v>
      </c>
      <c r="F121" s="9">
        <f t="shared" si="5"/>
        <v>3.5</v>
      </c>
      <c r="G121" s="9">
        <f t="shared" si="6"/>
        <v>3.5</v>
      </c>
      <c r="H121" s="24" t="b">
        <f t="shared" si="7"/>
        <v>0</v>
      </c>
    </row>
    <row r="122" spans="1:8">
      <c r="A122" s="23">
        <v>42021</v>
      </c>
      <c r="B122" s="12">
        <v>43141</v>
      </c>
      <c r="C122" s="80">
        <f t="shared" si="4"/>
        <v>2588460</v>
      </c>
      <c r="D122" s="16">
        <v>1.8</v>
      </c>
      <c r="E122" s="12">
        <v>3.7</v>
      </c>
      <c r="F122" s="9">
        <f t="shared" si="5"/>
        <v>3.7</v>
      </c>
      <c r="G122" s="9">
        <f t="shared" si="6"/>
        <v>3.7</v>
      </c>
      <c r="H122" s="24" t="b">
        <f t="shared" si="7"/>
        <v>0</v>
      </c>
    </row>
    <row r="123" spans="1:8">
      <c r="A123" s="23">
        <v>42021</v>
      </c>
      <c r="B123" s="12">
        <v>43489</v>
      </c>
      <c r="C123" s="80">
        <f t="shared" si="4"/>
        <v>2609340</v>
      </c>
      <c r="D123" s="16">
        <v>5.8</v>
      </c>
      <c r="E123" s="12">
        <v>-4</v>
      </c>
      <c r="F123" s="9">
        <f t="shared" si="5"/>
        <v>4</v>
      </c>
      <c r="G123" s="9">
        <f t="shared" si="6"/>
        <v>4</v>
      </c>
      <c r="H123" s="24" t="b">
        <f t="shared" si="7"/>
        <v>0</v>
      </c>
    </row>
    <row r="124" spans="1:8">
      <c r="A124" s="23">
        <v>42021</v>
      </c>
      <c r="B124" s="12">
        <v>43886</v>
      </c>
      <c r="C124" s="80">
        <f t="shared" si="4"/>
        <v>2633160</v>
      </c>
      <c r="D124" s="16">
        <v>1.7</v>
      </c>
      <c r="E124" s="12">
        <v>4.0999999999999996</v>
      </c>
      <c r="F124" s="9">
        <f t="shared" si="5"/>
        <v>4.0999999999999996</v>
      </c>
      <c r="G124" s="9">
        <f t="shared" si="6"/>
        <v>4.0999999999999996</v>
      </c>
      <c r="H124" s="24" t="b">
        <f t="shared" si="7"/>
        <v>0</v>
      </c>
    </row>
    <row r="125" spans="1:8">
      <c r="A125" s="23">
        <v>42021</v>
      </c>
      <c r="B125" s="12">
        <v>44236</v>
      </c>
      <c r="C125" s="80">
        <f t="shared" si="4"/>
        <v>2654160</v>
      </c>
      <c r="D125" s="17">
        <v>5.9</v>
      </c>
      <c r="E125" s="12">
        <v>-4.2</v>
      </c>
      <c r="F125" s="9">
        <f t="shared" si="5"/>
        <v>4.2</v>
      </c>
      <c r="G125" s="9">
        <f t="shared" si="6"/>
        <v>4.2</v>
      </c>
      <c r="H125" s="24" t="b">
        <f t="shared" si="7"/>
        <v>0</v>
      </c>
    </row>
    <row r="126" spans="1:8">
      <c r="A126" s="23">
        <v>42022</v>
      </c>
      <c r="B126" s="12">
        <v>44636</v>
      </c>
      <c r="C126" s="80">
        <f t="shared" si="4"/>
        <v>2678160</v>
      </c>
      <c r="D126" s="16">
        <v>1.4</v>
      </c>
      <c r="E126" s="12">
        <v>4.5</v>
      </c>
      <c r="F126" s="9">
        <f t="shared" si="5"/>
        <v>4.5</v>
      </c>
      <c r="G126" s="9">
        <f t="shared" si="6"/>
        <v>4.5</v>
      </c>
      <c r="H126" s="24" t="b">
        <f t="shared" si="7"/>
        <v>0</v>
      </c>
    </row>
    <row r="127" spans="1:8">
      <c r="A127" s="23">
        <v>42022</v>
      </c>
      <c r="B127" s="12">
        <v>44984</v>
      </c>
      <c r="C127" s="80">
        <f t="shared" si="4"/>
        <v>2699040</v>
      </c>
      <c r="D127" s="16">
        <v>6.2</v>
      </c>
      <c r="E127" s="12">
        <v>-4.8</v>
      </c>
      <c r="F127" s="9">
        <f t="shared" si="5"/>
        <v>4.8</v>
      </c>
      <c r="G127" s="9">
        <f t="shared" si="6"/>
        <v>4.8</v>
      </c>
      <c r="H127" s="24" t="b">
        <f t="shared" si="7"/>
        <v>0</v>
      </c>
    </row>
    <row r="128" spans="1:8">
      <c r="A128" s="23">
        <v>42022</v>
      </c>
      <c r="B128" s="12">
        <v>45381</v>
      </c>
      <c r="C128" s="80">
        <f t="shared" si="4"/>
        <v>2722860</v>
      </c>
      <c r="D128" s="16">
        <v>1.3</v>
      </c>
      <c r="E128" s="12">
        <v>4.9000000000000004</v>
      </c>
      <c r="F128" s="9">
        <f t="shared" si="5"/>
        <v>4.9000000000000004</v>
      </c>
      <c r="G128" s="9">
        <f t="shared" si="6"/>
        <v>4.9000000000000004</v>
      </c>
      <c r="H128" s="24" t="b">
        <f t="shared" si="7"/>
        <v>0</v>
      </c>
    </row>
    <row r="129" spans="1:8">
      <c r="A129" s="23">
        <v>42022</v>
      </c>
      <c r="B129" s="12">
        <v>45730</v>
      </c>
      <c r="C129" s="80">
        <f t="shared" si="4"/>
        <v>2743800</v>
      </c>
      <c r="D129" s="17">
        <v>6.3</v>
      </c>
      <c r="E129" s="12">
        <v>-5</v>
      </c>
      <c r="F129" s="9">
        <f t="shared" si="5"/>
        <v>5</v>
      </c>
      <c r="G129" s="9">
        <f t="shared" si="6"/>
        <v>5</v>
      </c>
      <c r="H129" s="24" t="b">
        <f t="shared" si="7"/>
        <v>0</v>
      </c>
    </row>
    <row r="130" spans="1:8">
      <c r="A130" s="23">
        <v>42023</v>
      </c>
      <c r="B130" s="12">
        <v>46126</v>
      </c>
      <c r="C130" s="80">
        <f t="shared" si="4"/>
        <v>2767560</v>
      </c>
      <c r="D130" s="16">
        <v>1.1000000000000001</v>
      </c>
      <c r="E130" s="12">
        <v>5.2</v>
      </c>
      <c r="F130" s="9">
        <f t="shared" si="5"/>
        <v>5.2</v>
      </c>
      <c r="G130" s="9" t="b">
        <f t="shared" si="6"/>
        <v>0</v>
      </c>
      <c r="H130" s="24">
        <f t="shared" si="7"/>
        <v>5.2</v>
      </c>
    </row>
    <row r="131" spans="1:8">
      <c r="A131" s="23">
        <v>42023</v>
      </c>
      <c r="B131" s="12">
        <v>46472</v>
      </c>
      <c r="C131" s="80">
        <f t="shared" si="4"/>
        <v>2788320</v>
      </c>
      <c r="D131" s="16">
        <v>6.6</v>
      </c>
      <c r="E131" s="12">
        <v>-5.5</v>
      </c>
      <c r="F131" s="9">
        <f t="shared" si="5"/>
        <v>5.5</v>
      </c>
      <c r="G131" s="9" t="b">
        <f t="shared" si="6"/>
        <v>0</v>
      </c>
      <c r="H131" s="24">
        <f t="shared" si="7"/>
        <v>5.5</v>
      </c>
    </row>
    <row r="132" spans="1:8">
      <c r="A132" s="23">
        <v>42023</v>
      </c>
      <c r="B132" s="12">
        <v>46873</v>
      </c>
      <c r="C132" s="80">
        <f t="shared" si="4"/>
        <v>2812380</v>
      </c>
      <c r="D132" s="16">
        <v>1</v>
      </c>
      <c r="E132" s="12">
        <v>5.6</v>
      </c>
      <c r="F132" s="9">
        <f t="shared" si="5"/>
        <v>5.6</v>
      </c>
      <c r="G132" s="9" t="b">
        <f t="shared" si="6"/>
        <v>0</v>
      </c>
      <c r="H132" s="24">
        <f t="shared" si="7"/>
        <v>5.6</v>
      </c>
    </row>
    <row r="133" spans="1:8">
      <c r="A133" s="23">
        <v>42023</v>
      </c>
      <c r="B133" s="12">
        <v>47218</v>
      </c>
      <c r="C133" s="80">
        <f t="shared" si="4"/>
        <v>2833080</v>
      </c>
      <c r="D133" s="17">
        <v>6.6</v>
      </c>
      <c r="E133" s="12">
        <v>-5.6</v>
      </c>
      <c r="F133" s="9">
        <f t="shared" si="5"/>
        <v>5.6</v>
      </c>
      <c r="G133" s="9" t="b">
        <f t="shared" si="6"/>
        <v>0</v>
      </c>
      <c r="H133" s="24">
        <f t="shared" si="7"/>
        <v>5.6</v>
      </c>
    </row>
    <row r="134" spans="1:8">
      <c r="A134" s="23">
        <v>42024</v>
      </c>
      <c r="B134" s="12">
        <v>47615</v>
      </c>
      <c r="C134" s="80">
        <f t="shared" si="4"/>
        <v>2856900</v>
      </c>
      <c r="D134" s="16">
        <v>0.8</v>
      </c>
      <c r="E134" s="12">
        <v>5.8</v>
      </c>
      <c r="F134" s="9">
        <f t="shared" si="5"/>
        <v>5.8</v>
      </c>
      <c r="G134" s="9" t="b">
        <f t="shared" si="6"/>
        <v>0</v>
      </c>
      <c r="H134" s="24">
        <f t="shared" si="7"/>
        <v>5.8</v>
      </c>
    </row>
    <row r="135" spans="1:8">
      <c r="A135" s="23">
        <v>42024</v>
      </c>
      <c r="B135" s="12">
        <v>47959</v>
      </c>
      <c r="C135" s="80">
        <f t="shared" ref="C135:C198" si="8">B135*60</f>
        <v>2877540</v>
      </c>
      <c r="D135" s="16">
        <v>7</v>
      </c>
      <c r="E135" s="12">
        <v>-6.2</v>
      </c>
      <c r="F135" s="9">
        <f t="shared" ref="F135:F198" si="9">ABS(E135)</f>
        <v>6.2</v>
      </c>
      <c r="G135" s="9" t="b">
        <f t="shared" ref="G135:G198" si="10">IF(F135&lt;5.05,F135,FALSE)</f>
        <v>0</v>
      </c>
      <c r="H135" s="24">
        <f t="shared" ref="H135:H198" si="11">IF(F135&gt;5.05,F135,FALSE)</f>
        <v>6.2</v>
      </c>
    </row>
    <row r="136" spans="1:8">
      <c r="A136" s="23">
        <v>42024</v>
      </c>
      <c r="B136" s="12">
        <v>48361</v>
      </c>
      <c r="C136" s="80">
        <f t="shared" si="8"/>
        <v>2901660</v>
      </c>
      <c r="D136" s="16">
        <v>0.7</v>
      </c>
      <c r="E136" s="12">
        <v>6.3</v>
      </c>
      <c r="F136" s="9">
        <f t="shared" si="9"/>
        <v>6.3</v>
      </c>
      <c r="G136" s="9" t="b">
        <f t="shared" si="10"/>
        <v>0</v>
      </c>
      <c r="H136" s="24">
        <f t="shared" si="11"/>
        <v>6.3</v>
      </c>
    </row>
    <row r="137" spans="1:8">
      <c r="A137" s="23">
        <v>42024</v>
      </c>
      <c r="B137" s="12">
        <v>48704</v>
      </c>
      <c r="C137" s="80">
        <f t="shared" si="8"/>
        <v>2922240</v>
      </c>
      <c r="D137" s="17">
        <v>6.9</v>
      </c>
      <c r="E137" s="12">
        <v>-6.2</v>
      </c>
      <c r="F137" s="9">
        <f t="shared" si="9"/>
        <v>6.2</v>
      </c>
      <c r="G137" s="9" t="b">
        <f t="shared" si="10"/>
        <v>0</v>
      </c>
      <c r="H137" s="24">
        <f t="shared" si="11"/>
        <v>6.2</v>
      </c>
    </row>
    <row r="138" spans="1:8">
      <c r="A138" s="23">
        <v>42025</v>
      </c>
      <c r="B138" s="12">
        <v>49100</v>
      </c>
      <c r="C138" s="80">
        <f t="shared" si="8"/>
        <v>2946000</v>
      </c>
      <c r="D138" s="16">
        <v>0.6</v>
      </c>
      <c r="E138" s="12">
        <v>6.3</v>
      </c>
      <c r="F138" s="9">
        <f t="shared" si="9"/>
        <v>6.3</v>
      </c>
      <c r="G138" s="9" t="b">
        <f t="shared" si="10"/>
        <v>0</v>
      </c>
      <c r="H138" s="24">
        <f t="shared" si="11"/>
        <v>6.3</v>
      </c>
    </row>
    <row r="139" spans="1:8">
      <c r="A139" s="23">
        <v>42025</v>
      </c>
      <c r="B139" s="12">
        <v>49444</v>
      </c>
      <c r="C139" s="80">
        <f t="shared" si="8"/>
        <v>2966640</v>
      </c>
      <c r="D139" s="16">
        <v>7.3</v>
      </c>
      <c r="E139" s="12">
        <v>-6.7</v>
      </c>
      <c r="F139" s="9">
        <f t="shared" si="9"/>
        <v>6.7</v>
      </c>
      <c r="G139" s="9" t="b">
        <f t="shared" si="10"/>
        <v>0</v>
      </c>
      <c r="H139" s="24">
        <f t="shared" si="11"/>
        <v>6.7</v>
      </c>
    </row>
    <row r="140" spans="1:8">
      <c r="A140" s="23">
        <v>42025</v>
      </c>
      <c r="B140" s="12">
        <v>49847</v>
      </c>
      <c r="C140" s="80">
        <f t="shared" si="8"/>
        <v>2990820</v>
      </c>
      <c r="D140" s="17">
        <v>0.4</v>
      </c>
      <c r="E140" s="12">
        <v>6.9</v>
      </c>
      <c r="F140" s="9">
        <f t="shared" si="9"/>
        <v>6.9</v>
      </c>
      <c r="G140" s="9" t="b">
        <f t="shared" si="10"/>
        <v>0</v>
      </c>
      <c r="H140" s="24">
        <f t="shared" si="11"/>
        <v>6.9</v>
      </c>
    </row>
    <row r="141" spans="1:8">
      <c r="A141" s="23">
        <v>42026</v>
      </c>
      <c r="B141" s="12">
        <v>50191</v>
      </c>
      <c r="C141" s="80">
        <f t="shared" si="8"/>
        <v>3011460</v>
      </c>
      <c r="D141" s="16">
        <v>7.1</v>
      </c>
      <c r="E141" s="12">
        <v>-6.7</v>
      </c>
      <c r="F141" s="9">
        <f t="shared" si="9"/>
        <v>6.7</v>
      </c>
      <c r="G141" s="9" t="b">
        <f t="shared" si="10"/>
        <v>0</v>
      </c>
      <c r="H141" s="24">
        <f t="shared" si="11"/>
        <v>6.7</v>
      </c>
    </row>
    <row r="142" spans="1:8">
      <c r="A142" s="23">
        <v>42026</v>
      </c>
      <c r="B142" s="12">
        <v>50583</v>
      </c>
      <c r="C142" s="80">
        <f t="shared" si="8"/>
        <v>3034980</v>
      </c>
      <c r="D142" s="16">
        <v>0.5</v>
      </c>
      <c r="E142" s="12">
        <v>6.6</v>
      </c>
      <c r="F142" s="9">
        <f t="shared" si="9"/>
        <v>6.6</v>
      </c>
      <c r="G142" s="9" t="b">
        <f t="shared" si="10"/>
        <v>0</v>
      </c>
      <c r="H142" s="24">
        <f t="shared" si="11"/>
        <v>6.6</v>
      </c>
    </row>
    <row r="143" spans="1:8">
      <c r="A143" s="23">
        <v>42026</v>
      </c>
      <c r="B143" s="12">
        <v>50930</v>
      </c>
      <c r="C143" s="80">
        <f t="shared" si="8"/>
        <v>3055800</v>
      </c>
      <c r="D143" s="16">
        <v>7.4</v>
      </c>
      <c r="E143" s="12">
        <v>-6.9</v>
      </c>
      <c r="F143" s="9">
        <f t="shared" si="9"/>
        <v>6.9</v>
      </c>
      <c r="G143" s="9" t="b">
        <f t="shared" si="10"/>
        <v>0</v>
      </c>
      <c r="H143" s="24">
        <f t="shared" si="11"/>
        <v>6.9</v>
      </c>
    </row>
    <row r="144" spans="1:8">
      <c r="A144" s="23">
        <v>42026</v>
      </c>
      <c r="B144" s="12">
        <v>51331</v>
      </c>
      <c r="C144" s="80">
        <f t="shared" si="8"/>
        <v>3079860</v>
      </c>
      <c r="D144" s="17">
        <v>0.3</v>
      </c>
      <c r="E144" s="12">
        <v>7.1</v>
      </c>
      <c r="F144" s="9">
        <f t="shared" si="9"/>
        <v>7.1</v>
      </c>
      <c r="G144" s="9" t="b">
        <f t="shared" si="10"/>
        <v>0</v>
      </c>
      <c r="H144" s="24">
        <f t="shared" si="11"/>
        <v>7.1</v>
      </c>
    </row>
    <row r="145" spans="1:8">
      <c r="A145" s="23">
        <v>42027</v>
      </c>
      <c r="B145" s="12">
        <v>51676</v>
      </c>
      <c r="C145" s="80">
        <f t="shared" si="8"/>
        <v>3100560</v>
      </c>
      <c r="D145" s="16">
        <v>7.2</v>
      </c>
      <c r="E145" s="12">
        <v>-6.9</v>
      </c>
      <c r="F145" s="9">
        <f t="shared" si="9"/>
        <v>6.9</v>
      </c>
      <c r="G145" s="9" t="b">
        <f t="shared" si="10"/>
        <v>0</v>
      </c>
      <c r="H145" s="24">
        <f t="shared" si="11"/>
        <v>6.9</v>
      </c>
    </row>
    <row r="146" spans="1:8">
      <c r="A146" s="23">
        <v>42027</v>
      </c>
      <c r="B146" s="12">
        <v>52067</v>
      </c>
      <c r="C146" s="80">
        <f t="shared" si="8"/>
        <v>3124020</v>
      </c>
      <c r="D146" s="16">
        <v>0.5</v>
      </c>
      <c r="E146" s="12">
        <v>6.7</v>
      </c>
      <c r="F146" s="9">
        <f t="shared" si="9"/>
        <v>6.7</v>
      </c>
      <c r="G146" s="9" t="b">
        <f t="shared" si="10"/>
        <v>0</v>
      </c>
      <c r="H146" s="24">
        <f t="shared" si="11"/>
        <v>6.7</v>
      </c>
    </row>
    <row r="147" spans="1:8">
      <c r="A147" s="23">
        <v>42027</v>
      </c>
      <c r="B147" s="12">
        <v>52415</v>
      </c>
      <c r="C147" s="80">
        <f t="shared" si="8"/>
        <v>3144900</v>
      </c>
      <c r="D147" s="16">
        <v>7.5</v>
      </c>
      <c r="E147" s="12">
        <v>-7</v>
      </c>
      <c r="F147" s="9">
        <f t="shared" si="9"/>
        <v>7</v>
      </c>
      <c r="G147" s="9" t="b">
        <f t="shared" si="10"/>
        <v>0</v>
      </c>
      <c r="H147" s="24">
        <f t="shared" si="11"/>
        <v>7</v>
      </c>
    </row>
    <row r="148" spans="1:8">
      <c r="A148" s="23">
        <v>42027</v>
      </c>
      <c r="B148" s="12">
        <v>52814</v>
      </c>
      <c r="C148" s="80">
        <f t="shared" si="8"/>
        <v>3168840</v>
      </c>
      <c r="D148" s="17">
        <v>0.3</v>
      </c>
      <c r="E148" s="12">
        <v>7.2</v>
      </c>
      <c r="F148" s="9">
        <f t="shared" si="9"/>
        <v>7.2</v>
      </c>
      <c r="G148" s="9" t="b">
        <f t="shared" si="10"/>
        <v>0</v>
      </c>
      <c r="H148" s="24">
        <f t="shared" si="11"/>
        <v>7.2</v>
      </c>
    </row>
    <row r="149" spans="1:8">
      <c r="A149" s="23">
        <v>42028</v>
      </c>
      <c r="B149" s="12">
        <v>53163</v>
      </c>
      <c r="C149" s="80">
        <f t="shared" si="8"/>
        <v>3189780</v>
      </c>
      <c r="D149" s="16">
        <v>7.1</v>
      </c>
      <c r="E149" s="12">
        <v>-6.8</v>
      </c>
      <c r="F149" s="9">
        <f t="shared" si="9"/>
        <v>6.8</v>
      </c>
      <c r="G149" s="9" t="b">
        <f t="shared" si="10"/>
        <v>0</v>
      </c>
      <c r="H149" s="24">
        <f t="shared" si="11"/>
        <v>6.8</v>
      </c>
    </row>
    <row r="150" spans="1:8">
      <c r="A150" s="23">
        <v>42028</v>
      </c>
      <c r="B150" s="12">
        <v>53550</v>
      </c>
      <c r="C150" s="80">
        <f t="shared" si="8"/>
        <v>3213000</v>
      </c>
      <c r="D150" s="16">
        <v>0.6</v>
      </c>
      <c r="E150" s="12">
        <v>6.5</v>
      </c>
      <c r="F150" s="9">
        <f t="shared" si="9"/>
        <v>6.5</v>
      </c>
      <c r="G150" s="9" t="b">
        <f t="shared" si="10"/>
        <v>0</v>
      </c>
      <c r="H150" s="24">
        <f t="shared" si="11"/>
        <v>6.5</v>
      </c>
    </row>
    <row r="151" spans="1:8">
      <c r="A151" s="23">
        <v>42028</v>
      </c>
      <c r="B151" s="12">
        <v>53903</v>
      </c>
      <c r="C151" s="80">
        <f t="shared" si="8"/>
        <v>3234180</v>
      </c>
      <c r="D151" s="16">
        <v>7.3</v>
      </c>
      <c r="E151" s="12">
        <v>-6.7</v>
      </c>
      <c r="F151" s="9">
        <f t="shared" si="9"/>
        <v>6.7</v>
      </c>
      <c r="G151" s="9" t="b">
        <f t="shared" si="10"/>
        <v>0</v>
      </c>
      <c r="H151" s="24">
        <f t="shared" si="11"/>
        <v>6.7</v>
      </c>
    </row>
    <row r="152" spans="1:8">
      <c r="A152" s="23">
        <v>42028</v>
      </c>
      <c r="B152" s="12">
        <v>54300</v>
      </c>
      <c r="C152" s="80">
        <f t="shared" si="8"/>
        <v>3258000</v>
      </c>
      <c r="D152" s="17">
        <v>0.5</v>
      </c>
      <c r="E152" s="12">
        <v>6.8</v>
      </c>
      <c r="F152" s="9">
        <f t="shared" si="9"/>
        <v>6.8</v>
      </c>
      <c r="G152" s="9" t="b">
        <f t="shared" si="10"/>
        <v>0</v>
      </c>
      <c r="H152" s="24">
        <f t="shared" si="11"/>
        <v>6.8</v>
      </c>
    </row>
    <row r="153" spans="1:8">
      <c r="A153" s="23">
        <v>42029</v>
      </c>
      <c r="B153" s="12">
        <v>54649</v>
      </c>
      <c r="C153" s="80">
        <f t="shared" si="8"/>
        <v>3278940</v>
      </c>
      <c r="D153" s="16">
        <v>6.9</v>
      </c>
      <c r="E153" s="12">
        <v>-6.4</v>
      </c>
      <c r="F153" s="9">
        <f t="shared" si="9"/>
        <v>6.4</v>
      </c>
      <c r="G153" s="9" t="b">
        <f t="shared" si="10"/>
        <v>0</v>
      </c>
      <c r="H153" s="24">
        <f t="shared" si="11"/>
        <v>6.4</v>
      </c>
    </row>
    <row r="154" spans="1:8">
      <c r="A154" s="23">
        <v>42029</v>
      </c>
      <c r="B154" s="12">
        <v>55036</v>
      </c>
      <c r="C154" s="80">
        <f t="shared" si="8"/>
        <v>3302160</v>
      </c>
      <c r="D154" s="16">
        <v>0.8</v>
      </c>
      <c r="E154" s="12">
        <v>6.1</v>
      </c>
      <c r="F154" s="9">
        <f t="shared" si="9"/>
        <v>6.1</v>
      </c>
      <c r="G154" s="9" t="b">
        <f t="shared" si="10"/>
        <v>0</v>
      </c>
      <c r="H154" s="24">
        <f t="shared" si="11"/>
        <v>6.1</v>
      </c>
    </row>
    <row r="155" spans="1:8">
      <c r="A155" s="23">
        <v>42029</v>
      </c>
      <c r="B155" s="12">
        <v>55391</v>
      </c>
      <c r="C155" s="80">
        <f t="shared" si="8"/>
        <v>3323460</v>
      </c>
      <c r="D155" s="16">
        <v>7.1</v>
      </c>
      <c r="E155" s="12">
        <v>-6.3</v>
      </c>
      <c r="F155" s="9">
        <f t="shared" si="9"/>
        <v>6.3</v>
      </c>
      <c r="G155" s="9" t="b">
        <f t="shared" si="10"/>
        <v>0</v>
      </c>
      <c r="H155" s="24">
        <f t="shared" si="11"/>
        <v>6.3</v>
      </c>
    </row>
    <row r="156" spans="1:8">
      <c r="A156" s="23">
        <v>42029</v>
      </c>
      <c r="B156" s="12">
        <v>55787</v>
      </c>
      <c r="C156" s="80">
        <f t="shared" si="8"/>
        <v>3347220</v>
      </c>
      <c r="D156" s="17">
        <v>0.8</v>
      </c>
      <c r="E156" s="12">
        <v>6.3</v>
      </c>
      <c r="F156" s="9">
        <f t="shared" si="9"/>
        <v>6.3</v>
      </c>
      <c r="G156" s="9" t="b">
        <f t="shared" si="10"/>
        <v>0</v>
      </c>
      <c r="H156" s="24">
        <f t="shared" si="11"/>
        <v>6.3</v>
      </c>
    </row>
    <row r="157" spans="1:8">
      <c r="A157" s="23">
        <v>42030</v>
      </c>
      <c r="B157" s="12">
        <v>56138</v>
      </c>
      <c r="C157" s="80">
        <f t="shared" si="8"/>
        <v>3368280</v>
      </c>
      <c r="D157" s="16">
        <v>6.5</v>
      </c>
      <c r="E157" s="12">
        <v>-5.7</v>
      </c>
      <c r="F157" s="9">
        <f t="shared" si="9"/>
        <v>5.7</v>
      </c>
      <c r="G157" s="9" t="b">
        <f t="shared" si="10"/>
        <v>0</v>
      </c>
      <c r="H157" s="24">
        <f t="shared" si="11"/>
        <v>5.7</v>
      </c>
    </row>
    <row r="158" spans="1:8">
      <c r="A158" s="23">
        <v>42030</v>
      </c>
      <c r="B158" s="12">
        <v>56524</v>
      </c>
      <c r="C158" s="80">
        <f t="shared" si="8"/>
        <v>3391440</v>
      </c>
      <c r="D158" s="16">
        <v>1.1000000000000001</v>
      </c>
      <c r="E158" s="12">
        <v>5.4</v>
      </c>
      <c r="F158" s="9">
        <f t="shared" si="9"/>
        <v>5.4</v>
      </c>
      <c r="G158" s="9" t="b">
        <f t="shared" si="10"/>
        <v>0</v>
      </c>
      <c r="H158" s="24">
        <f t="shared" si="11"/>
        <v>5.4</v>
      </c>
    </row>
    <row r="159" spans="1:8">
      <c r="A159" s="23">
        <v>42030</v>
      </c>
      <c r="B159" s="12">
        <v>56882</v>
      </c>
      <c r="C159" s="80">
        <f t="shared" si="8"/>
        <v>3412920</v>
      </c>
      <c r="D159" s="16">
        <v>6.7</v>
      </c>
      <c r="E159" s="12">
        <v>-5.6</v>
      </c>
      <c r="F159" s="9">
        <f t="shared" si="9"/>
        <v>5.6</v>
      </c>
      <c r="G159" s="9" t="b">
        <f t="shared" si="10"/>
        <v>0</v>
      </c>
      <c r="H159" s="24">
        <f t="shared" si="11"/>
        <v>5.6</v>
      </c>
    </row>
    <row r="160" spans="1:8">
      <c r="A160" s="23">
        <v>42030</v>
      </c>
      <c r="B160" s="12">
        <v>57276</v>
      </c>
      <c r="C160" s="80">
        <f t="shared" si="8"/>
        <v>3436560</v>
      </c>
      <c r="D160" s="17">
        <v>1.1000000000000001</v>
      </c>
      <c r="E160" s="12">
        <v>5.6</v>
      </c>
      <c r="F160" s="9">
        <f t="shared" si="9"/>
        <v>5.6</v>
      </c>
      <c r="G160" s="9" t="b">
        <f t="shared" si="10"/>
        <v>0</v>
      </c>
      <c r="H160" s="24">
        <f t="shared" si="11"/>
        <v>5.6</v>
      </c>
    </row>
    <row r="161" spans="1:8">
      <c r="A161" s="23">
        <v>42031</v>
      </c>
      <c r="B161" s="12">
        <v>57632</v>
      </c>
      <c r="C161" s="80">
        <f t="shared" si="8"/>
        <v>3457920</v>
      </c>
      <c r="D161" s="16">
        <v>6.1</v>
      </c>
      <c r="E161" s="12">
        <v>-5</v>
      </c>
      <c r="F161" s="9">
        <f t="shared" si="9"/>
        <v>5</v>
      </c>
      <c r="G161" s="9">
        <f t="shared" si="10"/>
        <v>5</v>
      </c>
      <c r="H161" s="24" t="b">
        <f t="shared" si="11"/>
        <v>0</v>
      </c>
    </row>
    <row r="162" spans="1:8">
      <c r="A162" s="23">
        <v>42031</v>
      </c>
      <c r="B162" s="12">
        <v>58018</v>
      </c>
      <c r="C162" s="80">
        <f t="shared" si="8"/>
        <v>3481080</v>
      </c>
      <c r="D162" s="16">
        <v>1.4</v>
      </c>
      <c r="E162" s="12">
        <v>4.7</v>
      </c>
      <c r="F162" s="9">
        <f t="shared" si="9"/>
        <v>4.7</v>
      </c>
      <c r="G162" s="9">
        <f t="shared" si="10"/>
        <v>4.7</v>
      </c>
      <c r="H162" s="24" t="b">
        <f t="shared" si="11"/>
        <v>0</v>
      </c>
    </row>
    <row r="163" spans="1:8">
      <c r="A163" s="23">
        <v>42031</v>
      </c>
      <c r="B163" s="12">
        <v>58380</v>
      </c>
      <c r="C163" s="80">
        <f t="shared" si="8"/>
        <v>3502800</v>
      </c>
      <c r="D163" s="16">
        <v>6.2</v>
      </c>
      <c r="E163" s="12">
        <v>-4.8</v>
      </c>
      <c r="F163" s="9">
        <f t="shared" si="9"/>
        <v>4.8</v>
      </c>
      <c r="G163" s="9">
        <f t="shared" si="10"/>
        <v>4.8</v>
      </c>
      <c r="H163" s="24" t="b">
        <f t="shared" si="11"/>
        <v>0</v>
      </c>
    </row>
    <row r="164" spans="1:8">
      <c r="A164" s="23">
        <v>42031</v>
      </c>
      <c r="B164" s="12">
        <v>58774</v>
      </c>
      <c r="C164" s="80">
        <f t="shared" si="8"/>
        <v>3526440</v>
      </c>
      <c r="D164" s="17">
        <v>1.5</v>
      </c>
      <c r="E164" s="12">
        <v>4.7</v>
      </c>
      <c r="F164" s="9">
        <f t="shared" si="9"/>
        <v>4.7</v>
      </c>
      <c r="G164" s="9">
        <f t="shared" si="10"/>
        <v>4.7</v>
      </c>
      <c r="H164" s="24" t="b">
        <f t="shared" si="11"/>
        <v>0</v>
      </c>
    </row>
    <row r="165" spans="1:8">
      <c r="A165" s="23">
        <v>42032</v>
      </c>
      <c r="B165" s="12">
        <v>59135</v>
      </c>
      <c r="C165" s="80">
        <f t="shared" si="8"/>
        <v>3548100</v>
      </c>
      <c r="D165" s="16">
        <v>5.8</v>
      </c>
      <c r="E165" s="12">
        <v>-4.3</v>
      </c>
      <c r="F165" s="9">
        <f t="shared" si="9"/>
        <v>4.3</v>
      </c>
      <c r="G165" s="9">
        <f t="shared" si="10"/>
        <v>4.3</v>
      </c>
      <c r="H165" s="24" t="b">
        <f t="shared" si="11"/>
        <v>0</v>
      </c>
    </row>
    <row r="166" spans="1:8">
      <c r="A166" s="23">
        <v>42032</v>
      </c>
      <c r="B166" s="12">
        <v>59526</v>
      </c>
      <c r="C166" s="80">
        <f t="shared" si="8"/>
        <v>3571560</v>
      </c>
      <c r="D166" s="16">
        <v>1.7</v>
      </c>
      <c r="E166" s="12">
        <v>4.0999999999999996</v>
      </c>
      <c r="F166" s="9">
        <f t="shared" si="9"/>
        <v>4.0999999999999996</v>
      </c>
      <c r="G166" s="9">
        <f t="shared" si="10"/>
        <v>4.0999999999999996</v>
      </c>
      <c r="H166" s="24" t="b">
        <f t="shared" si="11"/>
        <v>0</v>
      </c>
    </row>
    <row r="167" spans="1:8">
      <c r="A167" s="23">
        <v>42032</v>
      </c>
      <c r="B167" s="12">
        <v>59888</v>
      </c>
      <c r="C167" s="80">
        <f t="shared" si="8"/>
        <v>3593280</v>
      </c>
      <c r="D167" s="17">
        <v>5.9</v>
      </c>
      <c r="E167" s="12">
        <v>-4.2</v>
      </c>
      <c r="F167" s="9">
        <f t="shared" si="9"/>
        <v>4.2</v>
      </c>
      <c r="G167" s="9">
        <f t="shared" si="10"/>
        <v>4.2</v>
      </c>
      <c r="H167" s="24" t="b">
        <f t="shared" si="11"/>
        <v>0</v>
      </c>
    </row>
    <row r="168" spans="1:8">
      <c r="A168" s="23">
        <v>42033</v>
      </c>
      <c r="B168" s="12">
        <v>60285</v>
      </c>
      <c r="C168" s="80">
        <f t="shared" si="8"/>
        <v>3617100</v>
      </c>
      <c r="D168" s="16">
        <v>1.8</v>
      </c>
      <c r="E168" s="12">
        <v>4.0999999999999996</v>
      </c>
      <c r="F168" s="9">
        <f t="shared" si="9"/>
        <v>4.0999999999999996</v>
      </c>
      <c r="G168" s="9">
        <f t="shared" si="10"/>
        <v>4.0999999999999996</v>
      </c>
      <c r="H168" s="24" t="b">
        <f t="shared" si="11"/>
        <v>0</v>
      </c>
    </row>
    <row r="169" spans="1:8">
      <c r="A169" s="23">
        <v>42033</v>
      </c>
      <c r="B169" s="12">
        <v>60650</v>
      </c>
      <c r="C169" s="80">
        <f t="shared" si="8"/>
        <v>3639000</v>
      </c>
      <c r="D169" s="16">
        <v>5.6</v>
      </c>
      <c r="E169" s="12">
        <v>-3.8</v>
      </c>
      <c r="F169" s="9">
        <f t="shared" si="9"/>
        <v>3.8</v>
      </c>
      <c r="G169" s="9">
        <f t="shared" si="10"/>
        <v>3.8</v>
      </c>
      <c r="H169" s="24" t="b">
        <f t="shared" si="11"/>
        <v>0</v>
      </c>
    </row>
    <row r="170" spans="1:8">
      <c r="A170" s="23">
        <v>42033</v>
      </c>
      <c r="B170" s="12">
        <v>61047</v>
      </c>
      <c r="C170" s="80">
        <f t="shared" si="8"/>
        <v>3662820</v>
      </c>
      <c r="D170" s="16">
        <v>1.9</v>
      </c>
      <c r="E170" s="12">
        <v>3.7</v>
      </c>
      <c r="F170" s="9">
        <f t="shared" si="9"/>
        <v>3.7</v>
      </c>
      <c r="G170" s="9">
        <f t="shared" si="10"/>
        <v>3.7</v>
      </c>
      <c r="H170" s="24" t="b">
        <f t="shared" si="11"/>
        <v>0</v>
      </c>
    </row>
    <row r="171" spans="1:8">
      <c r="A171" s="23">
        <v>42033</v>
      </c>
      <c r="B171" s="12">
        <v>61405</v>
      </c>
      <c r="C171" s="80">
        <f t="shared" si="8"/>
        <v>3684300</v>
      </c>
      <c r="D171" s="17">
        <v>5.6</v>
      </c>
      <c r="E171" s="12">
        <v>-3.7</v>
      </c>
      <c r="F171" s="9">
        <f t="shared" si="9"/>
        <v>3.7</v>
      </c>
      <c r="G171" s="9">
        <f t="shared" si="10"/>
        <v>3.7</v>
      </c>
      <c r="H171" s="24" t="b">
        <f t="shared" si="11"/>
        <v>0</v>
      </c>
    </row>
    <row r="172" spans="1:8">
      <c r="A172" s="23">
        <v>42034</v>
      </c>
      <c r="B172" s="12">
        <v>61807</v>
      </c>
      <c r="C172" s="80">
        <f t="shared" si="8"/>
        <v>3708420</v>
      </c>
      <c r="D172" s="16">
        <v>1.9</v>
      </c>
      <c r="E172" s="12">
        <v>3.7</v>
      </c>
      <c r="F172" s="9">
        <f t="shared" si="9"/>
        <v>3.7</v>
      </c>
      <c r="G172" s="9">
        <f t="shared" si="10"/>
        <v>3.7</v>
      </c>
      <c r="H172" s="24" t="b">
        <f t="shared" si="11"/>
        <v>0</v>
      </c>
    </row>
    <row r="173" spans="1:8">
      <c r="A173" s="23">
        <v>42034</v>
      </c>
      <c r="B173" s="12">
        <v>62168</v>
      </c>
      <c r="C173" s="80">
        <f t="shared" si="8"/>
        <v>3730080</v>
      </c>
      <c r="D173" s="16">
        <v>5.6</v>
      </c>
      <c r="E173" s="12">
        <v>-3.7</v>
      </c>
      <c r="F173" s="9">
        <f t="shared" si="9"/>
        <v>3.7</v>
      </c>
      <c r="G173" s="9">
        <f t="shared" si="10"/>
        <v>3.7</v>
      </c>
      <c r="H173" s="24" t="b">
        <f t="shared" si="11"/>
        <v>0</v>
      </c>
    </row>
    <row r="174" spans="1:8">
      <c r="A174" s="23">
        <v>42034</v>
      </c>
      <c r="B174" s="12">
        <v>62569</v>
      </c>
      <c r="C174" s="80">
        <f t="shared" si="8"/>
        <v>3754140</v>
      </c>
      <c r="D174" s="16">
        <v>1.8</v>
      </c>
      <c r="E174" s="12">
        <v>3.8</v>
      </c>
      <c r="F174" s="9">
        <f t="shared" si="9"/>
        <v>3.8</v>
      </c>
      <c r="G174" s="9">
        <f t="shared" si="10"/>
        <v>3.8</v>
      </c>
      <c r="H174" s="24" t="b">
        <f t="shared" si="11"/>
        <v>0</v>
      </c>
    </row>
    <row r="175" spans="1:8">
      <c r="A175" s="23">
        <v>42034</v>
      </c>
      <c r="B175" s="12">
        <v>62921</v>
      </c>
      <c r="C175" s="80">
        <f t="shared" si="8"/>
        <v>3775260</v>
      </c>
      <c r="D175" s="17">
        <v>5.7</v>
      </c>
      <c r="E175" s="12">
        <v>-3.9</v>
      </c>
      <c r="F175" s="9">
        <f t="shared" si="9"/>
        <v>3.9</v>
      </c>
      <c r="G175" s="9">
        <f t="shared" si="10"/>
        <v>3.9</v>
      </c>
      <c r="H175" s="24" t="b">
        <f t="shared" si="11"/>
        <v>0</v>
      </c>
    </row>
    <row r="176" spans="1:8">
      <c r="A176" s="23">
        <v>42035</v>
      </c>
      <c r="B176" s="12">
        <v>63319</v>
      </c>
      <c r="C176" s="80">
        <f t="shared" si="8"/>
        <v>3799140</v>
      </c>
      <c r="D176" s="16">
        <v>1.8</v>
      </c>
      <c r="E176" s="12">
        <v>3.9</v>
      </c>
      <c r="F176" s="9">
        <f t="shared" si="9"/>
        <v>3.9</v>
      </c>
      <c r="G176" s="9">
        <f t="shared" si="10"/>
        <v>3.9</v>
      </c>
      <c r="H176" s="24" t="b">
        <f t="shared" si="11"/>
        <v>0</v>
      </c>
    </row>
    <row r="177" spans="1:8">
      <c r="A177" s="23">
        <v>42035</v>
      </c>
      <c r="B177" s="12">
        <v>63676</v>
      </c>
      <c r="C177" s="80">
        <f t="shared" si="8"/>
        <v>3820560</v>
      </c>
      <c r="D177" s="16">
        <v>5.8</v>
      </c>
      <c r="E177" s="12">
        <v>-4</v>
      </c>
      <c r="F177" s="9">
        <f t="shared" si="9"/>
        <v>4</v>
      </c>
      <c r="G177" s="9">
        <f t="shared" si="10"/>
        <v>4</v>
      </c>
      <c r="H177" s="24" t="b">
        <f t="shared" si="11"/>
        <v>0</v>
      </c>
    </row>
    <row r="178" spans="1:8">
      <c r="A178" s="23">
        <v>42035</v>
      </c>
      <c r="B178" s="12">
        <v>64074</v>
      </c>
      <c r="C178" s="80">
        <f t="shared" si="8"/>
        <v>3844440</v>
      </c>
      <c r="D178" s="16">
        <v>1.6</v>
      </c>
      <c r="E178" s="12">
        <v>4.2</v>
      </c>
      <c r="F178" s="9">
        <f t="shared" si="9"/>
        <v>4.2</v>
      </c>
      <c r="G178" s="9">
        <f t="shared" si="10"/>
        <v>4.2</v>
      </c>
      <c r="H178" s="24" t="b">
        <f t="shared" si="11"/>
        <v>0</v>
      </c>
    </row>
    <row r="179" spans="1:8">
      <c r="A179" s="23">
        <v>42035</v>
      </c>
      <c r="B179" s="12">
        <v>64424</v>
      </c>
      <c r="C179" s="80">
        <f t="shared" si="8"/>
        <v>3865440</v>
      </c>
      <c r="D179" s="17">
        <v>5.9</v>
      </c>
      <c r="E179" s="12">
        <v>-4.3</v>
      </c>
      <c r="F179" s="9">
        <f t="shared" si="9"/>
        <v>4.3</v>
      </c>
      <c r="G179" s="9">
        <f t="shared" si="10"/>
        <v>4.3</v>
      </c>
      <c r="H179" s="24" t="b">
        <f t="shared" si="11"/>
        <v>0</v>
      </c>
    </row>
    <row r="180" spans="1:8">
      <c r="A180" s="23">
        <v>42036</v>
      </c>
      <c r="B180" s="12">
        <v>64815</v>
      </c>
      <c r="C180" s="80">
        <f t="shared" si="8"/>
        <v>3888900</v>
      </c>
      <c r="D180" s="16">
        <v>1.6</v>
      </c>
      <c r="E180" s="12">
        <v>4.3</v>
      </c>
      <c r="F180" s="9">
        <f t="shared" si="9"/>
        <v>4.3</v>
      </c>
      <c r="G180" s="9">
        <f t="shared" si="10"/>
        <v>4.3</v>
      </c>
      <c r="H180" s="24" t="b">
        <f t="shared" si="11"/>
        <v>0</v>
      </c>
    </row>
    <row r="181" spans="1:8">
      <c r="A181" s="23">
        <v>42036</v>
      </c>
      <c r="B181" s="12">
        <v>65170</v>
      </c>
      <c r="C181" s="80">
        <f t="shared" si="8"/>
        <v>3910200</v>
      </c>
      <c r="D181" s="16">
        <v>6.1</v>
      </c>
      <c r="E181" s="12">
        <v>-4.5</v>
      </c>
      <c r="F181" s="9">
        <f t="shared" si="9"/>
        <v>4.5</v>
      </c>
      <c r="G181" s="9">
        <f t="shared" si="10"/>
        <v>4.5</v>
      </c>
      <c r="H181" s="24" t="b">
        <f t="shared" si="11"/>
        <v>0</v>
      </c>
    </row>
    <row r="182" spans="1:8">
      <c r="A182" s="23">
        <v>42036</v>
      </c>
      <c r="B182" s="12">
        <v>65567</v>
      </c>
      <c r="C182" s="80">
        <f t="shared" si="8"/>
        <v>3934020</v>
      </c>
      <c r="D182" s="16">
        <v>1.4</v>
      </c>
      <c r="E182" s="12">
        <v>4.7</v>
      </c>
      <c r="F182" s="9">
        <f t="shared" si="9"/>
        <v>4.7</v>
      </c>
      <c r="G182" s="9">
        <f t="shared" si="10"/>
        <v>4.7</v>
      </c>
      <c r="H182" s="24" t="b">
        <f t="shared" si="11"/>
        <v>0</v>
      </c>
    </row>
    <row r="183" spans="1:8">
      <c r="A183" s="23">
        <v>42036</v>
      </c>
      <c r="B183" s="12">
        <v>65913</v>
      </c>
      <c r="C183" s="80">
        <f t="shared" si="8"/>
        <v>3954780</v>
      </c>
      <c r="D183" s="17">
        <v>6.1</v>
      </c>
      <c r="E183" s="12">
        <v>-4.7</v>
      </c>
      <c r="F183" s="9">
        <f t="shared" si="9"/>
        <v>4.7</v>
      </c>
      <c r="G183" s="9">
        <f t="shared" si="10"/>
        <v>4.7</v>
      </c>
      <c r="H183" s="24" t="b">
        <f t="shared" si="11"/>
        <v>0</v>
      </c>
    </row>
    <row r="184" spans="1:8">
      <c r="A184" s="23">
        <v>42037</v>
      </c>
      <c r="B184" s="12">
        <v>66302</v>
      </c>
      <c r="C184" s="80">
        <f t="shared" si="8"/>
        <v>3978120</v>
      </c>
      <c r="D184" s="16">
        <v>1.4</v>
      </c>
      <c r="E184" s="12">
        <v>4.7</v>
      </c>
      <c r="F184" s="9">
        <f t="shared" si="9"/>
        <v>4.7</v>
      </c>
      <c r="G184" s="9">
        <f t="shared" si="10"/>
        <v>4.7</v>
      </c>
      <c r="H184" s="24" t="b">
        <f t="shared" si="11"/>
        <v>0</v>
      </c>
    </row>
    <row r="185" spans="1:8">
      <c r="A185" s="23">
        <v>42037</v>
      </c>
      <c r="B185" s="12">
        <v>66654</v>
      </c>
      <c r="C185" s="80">
        <f t="shared" si="8"/>
        <v>3999240</v>
      </c>
      <c r="D185" s="16">
        <v>6.4</v>
      </c>
      <c r="E185" s="12">
        <v>-5</v>
      </c>
      <c r="F185" s="9">
        <f t="shared" si="9"/>
        <v>5</v>
      </c>
      <c r="G185" s="9">
        <f t="shared" si="10"/>
        <v>5</v>
      </c>
      <c r="H185" s="24" t="b">
        <f t="shared" si="11"/>
        <v>0</v>
      </c>
    </row>
    <row r="186" spans="1:8">
      <c r="A186" s="23">
        <v>42037</v>
      </c>
      <c r="B186" s="12">
        <v>67051</v>
      </c>
      <c r="C186" s="80">
        <f t="shared" si="8"/>
        <v>4023060</v>
      </c>
      <c r="D186" s="16">
        <v>1.2</v>
      </c>
      <c r="E186" s="12">
        <v>5.2</v>
      </c>
      <c r="F186" s="9">
        <f t="shared" si="9"/>
        <v>5.2</v>
      </c>
      <c r="G186" s="9" t="b">
        <f t="shared" si="10"/>
        <v>0</v>
      </c>
      <c r="H186" s="24">
        <f t="shared" si="11"/>
        <v>5.2</v>
      </c>
    </row>
    <row r="187" spans="1:8">
      <c r="A187" s="23">
        <v>42037</v>
      </c>
      <c r="B187" s="12">
        <v>67395</v>
      </c>
      <c r="C187" s="80">
        <f t="shared" si="8"/>
        <v>4043700</v>
      </c>
      <c r="D187" s="17">
        <v>6.3</v>
      </c>
      <c r="E187" s="12">
        <v>-5.0999999999999996</v>
      </c>
      <c r="F187" s="9">
        <f t="shared" si="9"/>
        <v>5.0999999999999996</v>
      </c>
      <c r="G187" s="9" t="b">
        <f t="shared" si="10"/>
        <v>0</v>
      </c>
      <c r="H187" s="24">
        <f t="shared" si="11"/>
        <v>5.0999999999999996</v>
      </c>
    </row>
    <row r="188" spans="1:8">
      <c r="A188" s="23">
        <v>42038</v>
      </c>
      <c r="B188" s="12">
        <v>67779</v>
      </c>
      <c r="C188" s="80">
        <f t="shared" si="8"/>
        <v>4066740</v>
      </c>
      <c r="D188" s="16">
        <v>1.2</v>
      </c>
      <c r="E188" s="12">
        <v>5.0999999999999996</v>
      </c>
      <c r="F188" s="9">
        <f t="shared" si="9"/>
        <v>5.0999999999999996</v>
      </c>
      <c r="G188" s="9" t="b">
        <f t="shared" si="10"/>
        <v>0</v>
      </c>
      <c r="H188" s="24">
        <f t="shared" si="11"/>
        <v>5.0999999999999996</v>
      </c>
    </row>
    <row r="189" spans="1:8">
      <c r="A189" s="23">
        <v>42038</v>
      </c>
      <c r="B189" s="12">
        <v>68130</v>
      </c>
      <c r="C189" s="80">
        <f t="shared" si="8"/>
        <v>4087800</v>
      </c>
      <c r="D189" s="16">
        <v>6.6</v>
      </c>
      <c r="E189" s="12">
        <v>-5.4</v>
      </c>
      <c r="F189" s="9">
        <f t="shared" si="9"/>
        <v>5.4</v>
      </c>
      <c r="G189" s="9" t="b">
        <f t="shared" si="10"/>
        <v>0</v>
      </c>
      <c r="H189" s="24">
        <f t="shared" si="11"/>
        <v>5.4</v>
      </c>
    </row>
    <row r="190" spans="1:8">
      <c r="A190" s="23">
        <v>42038</v>
      </c>
      <c r="B190" s="12">
        <v>68528</v>
      </c>
      <c r="C190" s="80">
        <f t="shared" si="8"/>
        <v>4111680</v>
      </c>
      <c r="D190" s="16">
        <v>1</v>
      </c>
      <c r="E190" s="12">
        <v>5.6</v>
      </c>
      <c r="F190" s="9">
        <f t="shared" si="9"/>
        <v>5.6</v>
      </c>
      <c r="G190" s="9" t="b">
        <f t="shared" si="10"/>
        <v>0</v>
      </c>
      <c r="H190" s="24">
        <f t="shared" si="11"/>
        <v>5.6</v>
      </c>
    </row>
    <row r="191" spans="1:8">
      <c r="A191" s="23">
        <v>42038</v>
      </c>
      <c r="B191" s="12">
        <v>68870</v>
      </c>
      <c r="C191" s="80">
        <f t="shared" si="8"/>
        <v>4132200</v>
      </c>
      <c r="D191" s="17">
        <v>6.5</v>
      </c>
      <c r="E191" s="12">
        <v>-5.5</v>
      </c>
      <c r="F191" s="9">
        <f t="shared" si="9"/>
        <v>5.5</v>
      </c>
      <c r="G191" s="9" t="b">
        <f t="shared" si="10"/>
        <v>0</v>
      </c>
      <c r="H191" s="24">
        <f t="shared" si="11"/>
        <v>5.5</v>
      </c>
    </row>
    <row r="192" spans="1:8">
      <c r="A192" s="23">
        <v>42039</v>
      </c>
      <c r="B192" s="12">
        <v>69251</v>
      </c>
      <c r="C192" s="80">
        <f t="shared" si="8"/>
        <v>4155060</v>
      </c>
      <c r="D192" s="16">
        <v>1.1000000000000001</v>
      </c>
      <c r="E192" s="12">
        <v>5.4</v>
      </c>
      <c r="F192" s="9">
        <f t="shared" si="9"/>
        <v>5.4</v>
      </c>
      <c r="G192" s="9" t="b">
        <f t="shared" si="10"/>
        <v>0</v>
      </c>
      <c r="H192" s="24">
        <f t="shared" si="11"/>
        <v>5.4</v>
      </c>
    </row>
    <row r="193" spans="1:8">
      <c r="A193" s="23">
        <v>42039</v>
      </c>
      <c r="B193" s="12">
        <v>69604</v>
      </c>
      <c r="C193" s="80">
        <f t="shared" si="8"/>
        <v>4176240</v>
      </c>
      <c r="D193" s="16">
        <v>6.7</v>
      </c>
      <c r="E193" s="12">
        <v>-5.6</v>
      </c>
      <c r="F193" s="9">
        <f t="shared" si="9"/>
        <v>5.6</v>
      </c>
      <c r="G193" s="9" t="b">
        <f t="shared" si="10"/>
        <v>0</v>
      </c>
      <c r="H193" s="24">
        <f t="shared" si="11"/>
        <v>5.6</v>
      </c>
    </row>
    <row r="194" spans="1:8">
      <c r="A194" s="23">
        <v>42039</v>
      </c>
      <c r="B194" s="12">
        <v>70000</v>
      </c>
      <c r="C194" s="80">
        <f t="shared" si="8"/>
        <v>4200000</v>
      </c>
      <c r="D194" s="17">
        <v>1</v>
      </c>
      <c r="E194" s="12">
        <v>5.7</v>
      </c>
      <c r="F194" s="9">
        <f t="shared" si="9"/>
        <v>5.7</v>
      </c>
      <c r="G194" s="9" t="b">
        <f t="shared" si="10"/>
        <v>0</v>
      </c>
      <c r="H194" s="24">
        <f t="shared" si="11"/>
        <v>5.7</v>
      </c>
    </row>
    <row r="195" spans="1:8">
      <c r="A195" s="23">
        <v>42040</v>
      </c>
      <c r="B195" s="12">
        <v>70343</v>
      </c>
      <c r="C195" s="80">
        <f t="shared" si="8"/>
        <v>4220580</v>
      </c>
      <c r="D195" s="16">
        <v>6.6</v>
      </c>
      <c r="E195" s="12">
        <v>-5.6</v>
      </c>
      <c r="F195" s="9">
        <f t="shared" si="9"/>
        <v>5.6</v>
      </c>
      <c r="G195" s="9" t="b">
        <f t="shared" si="10"/>
        <v>0</v>
      </c>
      <c r="H195" s="24">
        <f t="shared" si="11"/>
        <v>5.6</v>
      </c>
    </row>
    <row r="196" spans="1:8">
      <c r="A196" s="23">
        <v>42040</v>
      </c>
      <c r="B196" s="12">
        <v>70721</v>
      </c>
      <c r="C196" s="80">
        <f t="shared" si="8"/>
        <v>4243260</v>
      </c>
      <c r="D196" s="16">
        <v>1.1000000000000001</v>
      </c>
      <c r="E196" s="12">
        <v>5.5</v>
      </c>
      <c r="F196" s="9">
        <f t="shared" si="9"/>
        <v>5.5</v>
      </c>
      <c r="G196" s="9" t="b">
        <f t="shared" si="10"/>
        <v>0</v>
      </c>
      <c r="H196" s="24">
        <f t="shared" si="11"/>
        <v>5.5</v>
      </c>
    </row>
    <row r="197" spans="1:8">
      <c r="A197" s="23">
        <v>42040</v>
      </c>
      <c r="B197" s="12">
        <v>71076</v>
      </c>
      <c r="C197" s="80">
        <f t="shared" si="8"/>
        <v>4264560</v>
      </c>
      <c r="D197" s="16">
        <v>6.7</v>
      </c>
      <c r="E197" s="12">
        <v>-5.6</v>
      </c>
      <c r="F197" s="9">
        <f t="shared" si="9"/>
        <v>5.6</v>
      </c>
      <c r="G197" s="9" t="b">
        <f t="shared" si="10"/>
        <v>0</v>
      </c>
      <c r="H197" s="24">
        <f t="shared" si="11"/>
        <v>5.6</v>
      </c>
    </row>
    <row r="198" spans="1:8">
      <c r="A198" s="23">
        <v>42040</v>
      </c>
      <c r="B198" s="12">
        <v>71468</v>
      </c>
      <c r="C198" s="80">
        <f t="shared" si="8"/>
        <v>4288080</v>
      </c>
      <c r="D198" s="17">
        <v>0.9</v>
      </c>
      <c r="E198" s="12">
        <v>5.8</v>
      </c>
      <c r="F198" s="9">
        <f t="shared" si="9"/>
        <v>5.8</v>
      </c>
      <c r="G198" s="9" t="b">
        <f t="shared" si="10"/>
        <v>0</v>
      </c>
      <c r="H198" s="24">
        <f t="shared" si="11"/>
        <v>5.8</v>
      </c>
    </row>
    <row r="199" spans="1:8">
      <c r="A199" s="23">
        <v>42041</v>
      </c>
      <c r="B199" s="12">
        <v>71813</v>
      </c>
      <c r="C199" s="80">
        <f t="shared" ref="C199:C262" si="12">B199*60</f>
        <v>4308780</v>
      </c>
      <c r="D199" s="16">
        <v>6.6</v>
      </c>
      <c r="E199" s="12">
        <v>-5.7</v>
      </c>
      <c r="F199" s="9">
        <f t="shared" ref="F199:F262" si="13">ABS(E199)</f>
        <v>5.7</v>
      </c>
      <c r="G199" s="9" t="b">
        <f t="shared" ref="G199:G262" si="14">IF(F199&lt;5.05,F199,FALSE)</f>
        <v>0</v>
      </c>
      <c r="H199" s="24">
        <f t="shared" ref="H199:H262" si="15">IF(F199&gt;5.05,F199,FALSE)</f>
        <v>5.7</v>
      </c>
    </row>
    <row r="200" spans="1:8">
      <c r="A200" s="23">
        <v>42041</v>
      </c>
      <c r="B200" s="12">
        <v>72189</v>
      </c>
      <c r="C200" s="80">
        <f t="shared" si="12"/>
        <v>4331340</v>
      </c>
      <c r="D200" s="16">
        <v>1</v>
      </c>
      <c r="E200" s="12">
        <v>5.6</v>
      </c>
      <c r="F200" s="9">
        <f t="shared" si="13"/>
        <v>5.6</v>
      </c>
      <c r="G200" s="9" t="b">
        <f t="shared" si="14"/>
        <v>0</v>
      </c>
      <c r="H200" s="24">
        <f t="shared" si="15"/>
        <v>5.6</v>
      </c>
    </row>
    <row r="201" spans="1:8">
      <c r="A201" s="23">
        <v>42041</v>
      </c>
      <c r="B201" s="12">
        <v>72547</v>
      </c>
      <c r="C201" s="80">
        <f t="shared" si="12"/>
        <v>4352820</v>
      </c>
      <c r="D201" s="16">
        <v>6.7</v>
      </c>
      <c r="E201" s="12">
        <v>-5.7</v>
      </c>
      <c r="F201" s="9">
        <f t="shared" si="13"/>
        <v>5.7</v>
      </c>
      <c r="G201" s="9" t="b">
        <f t="shared" si="14"/>
        <v>0</v>
      </c>
      <c r="H201" s="24">
        <f t="shared" si="15"/>
        <v>5.7</v>
      </c>
    </row>
    <row r="202" spans="1:8">
      <c r="A202" s="23">
        <v>42041</v>
      </c>
      <c r="B202" s="12">
        <v>72935</v>
      </c>
      <c r="C202" s="80">
        <f t="shared" si="12"/>
        <v>4376100</v>
      </c>
      <c r="D202" s="17">
        <v>1</v>
      </c>
      <c r="E202" s="12">
        <v>5.7</v>
      </c>
      <c r="F202" s="9">
        <f t="shared" si="13"/>
        <v>5.7</v>
      </c>
      <c r="G202" s="9" t="b">
        <f t="shared" si="14"/>
        <v>0</v>
      </c>
      <c r="H202" s="24">
        <f t="shared" si="15"/>
        <v>5.7</v>
      </c>
    </row>
    <row r="203" spans="1:8">
      <c r="A203" s="23">
        <v>42042</v>
      </c>
      <c r="B203" s="12">
        <v>73284</v>
      </c>
      <c r="C203" s="80">
        <f t="shared" si="12"/>
        <v>4397040</v>
      </c>
      <c r="D203" s="16">
        <v>6.6</v>
      </c>
      <c r="E203" s="12">
        <v>-5.6</v>
      </c>
      <c r="F203" s="9">
        <f t="shared" si="13"/>
        <v>5.6</v>
      </c>
      <c r="G203" s="9" t="b">
        <f t="shared" si="14"/>
        <v>0</v>
      </c>
      <c r="H203" s="24">
        <f t="shared" si="15"/>
        <v>5.6</v>
      </c>
    </row>
    <row r="204" spans="1:8">
      <c r="A204" s="23">
        <v>42042</v>
      </c>
      <c r="B204" s="12">
        <v>73656</v>
      </c>
      <c r="C204" s="80">
        <f t="shared" si="12"/>
        <v>4419360</v>
      </c>
      <c r="D204" s="16">
        <v>1.1000000000000001</v>
      </c>
      <c r="E204" s="12">
        <v>5.5</v>
      </c>
      <c r="F204" s="9">
        <f t="shared" si="13"/>
        <v>5.5</v>
      </c>
      <c r="G204" s="9" t="b">
        <f t="shared" si="14"/>
        <v>0</v>
      </c>
      <c r="H204" s="24">
        <f t="shared" si="15"/>
        <v>5.5</v>
      </c>
    </row>
    <row r="205" spans="1:8">
      <c r="A205" s="23">
        <v>42042</v>
      </c>
      <c r="B205" s="12">
        <v>74017</v>
      </c>
      <c r="C205" s="80">
        <f t="shared" si="12"/>
        <v>4441020</v>
      </c>
      <c r="D205" s="16">
        <v>6.7</v>
      </c>
      <c r="E205" s="12">
        <v>-5.6</v>
      </c>
      <c r="F205" s="9">
        <f t="shared" si="13"/>
        <v>5.6</v>
      </c>
      <c r="G205" s="9" t="b">
        <f t="shared" si="14"/>
        <v>0</v>
      </c>
      <c r="H205" s="24">
        <f t="shared" si="15"/>
        <v>5.6</v>
      </c>
    </row>
    <row r="206" spans="1:8">
      <c r="A206" s="23">
        <v>42042</v>
      </c>
      <c r="B206" s="12">
        <v>74402</v>
      </c>
      <c r="C206" s="80">
        <f t="shared" si="12"/>
        <v>4464120</v>
      </c>
      <c r="D206" s="17">
        <v>1</v>
      </c>
      <c r="E206" s="12">
        <v>5.7</v>
      </c>
      <c r="F206" s="9">
        <f t="shared" si="13"/>
        <v>5.7</v>
      </c>
      <c r="G206" s="9" t="b">
        <f t="shared" si="14"/>
        <v>0</v>
      </c>
      <c r="H206" s="24">
        <f t="shared" si="15"/>
        <v>5.7</v>
      </c>
    </row>
    <row r="207" spans="1:8">
      <c r="A207" s="23">
        <v>42043</v>
      </c>
      <c r="B207" s="12">
        <v>74756</v>
      </c>
      <c r="C207" s="80">
        <f t="shared" si="12"/>
        <v>4485360</v>
      </c>
      <c r="D207" s="16">
        <v>6.5</v>
      </c>
      <c r="E207" s="12">
        <v>-5.5</v>
      </c>
      <c r="F207" s="9">
        <f t="shared" si="13"/>
        <v>5.5</v>
      </c>
      <c r="G207" s="9" t="b">
        <f t="shared" si="14"/>
        <v>0</v>
      </c>
      <c r="H207" s="24">
        <f t="shared" si="15"/>
        <v>5.5</v>
      </c>
    </row>
    <row r="208" spans="1:8">
      <c r="A208" s="23">
        <v>42043</v>
      </c>
      <c r="B208" s="12">
        <v>75126</v>
      </c>
      <c r="C208" s="80">
        <f t="shared" si="12"/>
        <v>4507560</v>
      </c>
      <c r="D208" s="16">
        <v>1.2</v>
      </c>
      <c r="E208" s="12">
        <v>5.3</v>
      </c>
      <c r="F208" s="9">
        <f t="shared" si="13"/>
        <v>5.3</v>
      </c>
      <c r="G208" s="9" t="b">
        <f t="shared" si="14"/>
        <v>0</v>
      </c>
      <c r="H208" s="24">
        <f t="shared" si="15"/>
        <v>5.3</v>
      </c>
    </row>
    <row r="209" spans="1:8">
      <c r="A209" s="23">
        <v>42043</v>
      </c>
      <c r="B209" s="12">
        <v>75488</v>
      </c>
      <c r="C209" s="80">
        <f t="shared" si="12"/>
        <v>4529280</v>
      </c>
      <c r="D209" s="16">
        <v>6.5</v>
      </c>
      <c r="E209" s="12">
        <v>-5.3</v>
      </c>
      <c r="F209" s="9">
        <f t="shared" si="13"/>
        <v>5.3</v>
      </c>
      <c r="G209" s="9" t="b">
        <f t="shared" si="14"/>
        <v>0</v>
      </c>
      <c r="H209" s="24">
        <f t="shared" si="15"/>
        <v>5.3</v>
      </c>
    </row>
    <row r="210" spans="1:8">
      <c r="A210" s="23">
        <v>42043</v>
      </c>
      <c r="B210" s="12">
        <v>75873</v>
      </c>
      <c r="C210" s="80">
        <f t="shared" si="12"/>
        <v>4552380</v>
      </c>
      <c r="D210" s="17">
        <v>1.2</v>
      </c>
      <c r="E210" s="12">
        <v>5.3</v>
      </c>
      <c r="F210" s="9">
        <f t="shared" si="13"/>
        <v>5.3</v>
      </c>
      <c r="G210" s="9" t="b">
        <f t="shared" si="14"/>
        <v>0</v>
      </c>
      <c r="H210" s="24">
        <f t="shared" si="15"/>
        <v>5.3</v>
      </c>
    </row>
    <row r="211" spans="1:8">
      <c r="A211" s="23">
        <v>42044</v>
      </c>
      <c r="B211" s="12">
        <v>76227</v>
      </c>
      <c r="C211" s="80">
        <f t="shared" si="12"/>
        <v>4573620</v>
      </c>
      <c r="D211" s="16">
        <v>6.3</v>
      </c>
      <c r="E211" s="12">
        <v>-5.0999999999999996</v>
      </c>
      <c r="F211" s="9">
        <f t="shared" si="13"/>
        <v>5.0999999999999996</v>
      </c>
      <c r="G211" s="9" t="b">
        <f t="shared" si="14"/>
        <v>0</v>
      </c>
      <c r="H211" s="24">
        <f t="shared" si="15"/>
        <v>5.0999999999999996</v>
      </c>
    </row>
    <row r="212" spans="1:8">
      <c r="A212" s="23">
        <v>42044</v>
      </c>
      <c r="B212" s="12">
        <v>76599</v>
      </c>
      <c r="C212" s="80">
        <f t="shared" si="12"/>
        <v>4595940</v>
      </c>
      <c r="D212" s="16">
        <v>1.3</v>
      </c>
      <c r="E212" s="12">
        <v>5</v>
      </c>
      <c r="F212" s="9">
        <f t="shared" si="13"/>
        <v>5</v>
      </c>
      <c r="G212" s="9">
        <f t="shared" si="14"/>
        <v>5</v>
      </c>
      <c r="H212" s="24" t="b">
        <f t="shared" si="15"/>
        <v>0</v>
      </c>
    </row>
    <row r="213" spans="1:8">
      <c r="A213" s="23">
        <v>42044</v>
      </c>
      <c r="B213" s="12">
        <v>76958</v>
      </c>
      <c r="C213" s="80">
        <f t="shared" si="12"/>
        <v>4617480</v>
      </c>
      <c r="D213" s="16">
        <v>6.3</v>
      </c>
      <c r="E213" s="12">
        <v>-5</v>
      </c>
      <c r="F213" s="9">
        <f t="shared" si="13"/>
        <v>5</v>
      </c>
      <c r="G213" s="9">
        <f t="shared" si="14"/>
        <v>5</v>
      </c>
      <c r="H213" s="24" t="b">
        <f t="shared" si="15"/>
        <v>0</v>
      </c>
    </row>
    <row r="214" spans="1:8">
      <c r="A214" s="23">
        <v>42044</v>
      </c>
      <c r="B214" s="12">
        <v>77347</v>
      </c>
      <c r="C214" s="80">
        <f t="shared" si="12"/>
        <v>4640820</v>
      </c>
      <c r="D214" s="17">
        <v>1.4</v>
      </c>
      <c r="E214" s="12">
        <v>4.9000000000000004</v>
      </c>
      <c r="F214" s="9">
        <f t="shared" si="13"/>
        <v>4.9000000000000004</v>
      </c>
      <c r="G214" s="9">
        <f t="shared" si="14"/>
        <v>4.9000000000000004</v>
      </c>
      <c r="H214" s="24" t="b">
        <f t="shared" si="15"/>
        <v>0</v>
      </c>
    </row>
    <row r="215" spans="1:8">
      <c r="A215" s="23">
        <v>42045</v>
      </c>
      <c r="B215" s="12">
        <v>77701</v>
      </c>
      <c r="C215" s="80">
        <f t="shared" si="12"/>
        <v>4662060</v>
      </c>
      <c r="D215" s="16">
        <v>6.1</v>
      </c>
      <c r="E215" s="12">
        <v>-4.7</v>
      </c>
      <c r="F215" s="9">
        <f t="shared" si="13"/>
        <v>4.7</v>
      </c>
      <c r="G215" s="9">
        <f t="shared" si="14"/>
        <v>4.7</v>
      </c>
      <c r="H215" s="24" t="b">
        <f t="shared" si="15"/>
        <v>0</v>
      </c>
    </row>
    <row r="216" spans="1:8">
      <c r="A216" s="23">
        <v>42045</v>
      </c>
      <c r="B216" s="12">
        <v>78076</v>
      </c>
      <c r="C216" s="80">
        <f t="shared" si="12"/>
        <v>4684560</v>
      </c>
      <c r="D216" s="16">
        <v>1.5</v>
      </c>
      <c r="E216" s="12">
        <v>4.5999999999999996</v>
      </c>
      <c r="F216" s="9">
        <f t="shared" si="13"/>
        <v>4.5999999999999996</v>
      </c>
      <c r="G216" s="9">
        <f t="shared" si="14"/>
        <v>4.5999999999999996</v>
      </c>
      <c r="H216" s="24" t="b">
        <f t="shared" si="15"/>
        <v>0</v>
      </c>
    </row>
    <row r="217" spans="1:8">
      <c r="A217" s="23">
        <v>42045</v>
      </c>
      <c r="B217" s="12">
        <v>78432</v>
      </c>
      <c r="C217" s="80">
        <f t="shared" si="12"/>
        <v>4705920</v>
      </c>
      <c r="D217" s="16">
        <v>6.1</v>
      </c>
      <c r="E217" s="12">
        <v>-4.5999999999999996</v>
      </c>
      <c r="F217" s="9">
        <f t="shared" si="13"/>
        <v>4.5999999999999996</v>
      </c>
      <c r="G217" s="9">
        <f t="shared" si="14"/>
        <v>4.5999999999999996</v>
      </c>
      <c r="H217" s="24" t="b">
        <f t="shared" si="15"/>
        <v>0</v>
      </c>
    </row>
    <row r="218" spans="1:8">
      <c r="A218" s="23">
        <v>42045</v>
      </c>
      <c r="B218" s="12">
        <v>78822</v>
      </c>
      <c r="C218" s="80">
        <f t="shared" si="12"/>
        <v>4729320</v>
      </c>
      <c r="D218" s="17">
        <v>1.6</v>
      </c>
      <c r="E218" s="12">
        <v>4.5</v>
      </c>
      <c r="F218" s="9">
        <f t="shared" si="13"/>
        <v>4.5</v>
      </c>
      <c r="G218" s="9">
        <f t="shared" si="14"/>
        <v>4.5</v>
      </c>
      <c r="H218" s="24" t="b">
        <f t="shared" si="15"/>
        <v>0</v>
      </c>
    </row>
    <row r="219" spans="1:8">
      <c r="A219" s="23">
        <v>42046</v>
      </c>
      <c r="B219" s="12">
        <v>79178</v>
      </c>
      <c r="C219" s="80">
        <f t="shared" si="12"/>
        <v>4750680</v>
      </c>
      <c r="D219" s="16">
        <v>5.8</v>
      </c>
      <c r="E219" s="12">
        <v>-4.2</v>
      </c>
      <c r="F219" s="9">
        <f t="shared" si="13"/>
        <v>4.2</v>
      </c>
      <c r="G219" s="9">
        <f t="shared" si="14"/>
        <v>4.2</v>
      </c>
      <c r="H219" s="24" t="b">
        <f t="shared" si="15"/>
        <v>0</v>
      </c>
    </row>
    <row r="220" spans="1:8">
      <c r="A220" s="23">
        <v>42046</v>
      </c>
      <c r="B220" s="12">
        <v>79557</v>
      </c>
      <c r="C220" s="80">
        <f t="shared" si="12"/>
        <v>4773420</v>
      </c>
      <c r="D220" s="16">
        <v>1.8</v>
      </c>
      <c r="E220" s="12">
        <v>4</v>
      </c>
      <c r="F220" s="9">
        <f t="shared" si="13"/>
        <v>4</v>
      </c>
      <c r="G220" s="9">
        <f t="shared" si="14"/>
        <v>4</v>
      </c>
      <c r="H220" s="24" t="b">
        <f t="shared" si="15"/>
        <v>0</v>
      </c>
    </row>
    <row r="221" spans="1:8">
      <c r="A221" s="23">
        <v>42046</v>
      </c>
      <c r="B221" s="12">
        <v>79912</v>
      </c>
      <c r="C221" s="80">
        <f t="shared" si="12"/>
        <v>4794720</v>
      </c>
      <c r="D221" s="16">
        <v>5.8</v>
      </c>
      <c r="E221" s="12">
        <v>-4</v>
      </c>
      <c r="F221" s="9">
        <f t="shared" si="13"/>
        <v>4</v>
      </c>
      <c r="G221" s="9">
        <f t="shared" si="14"/>
        <v>4</v>
      </c>
      <c r="H221" s="24" t="b">
        <f t="shared" si="15"/>
        <v>0</v>
      </c>
    </row>
    <row r="222" spans="1:8">
      <c r="A222" s="23">
        <v>42046</v>
      </c>
      <c r="B222" s="12">
        <v>80307</v>
      </c>
      <c r="C222" s="80">
        <f t="shared" si="12"/>
        <v>4818420</v>
      </c>
      <c r="D222" s="17">
        <v>1.9</v>
      </c>
      <c r="E222" s="12">
        <v>3.9</v>
      </c>
      <c r="F222" s="9">
        <f t="shared" si="13"/>
        <v>3.9</v>
      </c>
      <c r="G222" s="9">
        <f t="shared" si="14"/>
        <v>3.9</v>
      </c>
      <c r="H222" s="24" t="b">
        <f t="shared" si="15"/>
        <v>0</v>
      </c>
    </row>
    <row r="223" spans="1:8">
      <c r="A223" s="23">
        <v>42047</v>
      </c>
      <c r="B223" s="12">
        <v>80667</v>
      </c>
      <c r="C223" s="80">
        <f t="shared" si="12"/>
        <v>4840020</v>
      </c>
      <c r="D223" s="16">
        <v>5.6</v>
      </c>
      <c r="E223" s="12">
        <v>-3.7</v>
      </c>
      <c r="F223" s="9">
        <f t="shared" si="13"/>
        <v>3.7</v>
      </c>
      <c r="G223" s="9">
        <f t="shared" si="14"/>
        <v>3.7</v>
      </c>
      <c r="H223" s="24" t="b">
        <f t="shared" si="15"/>
        <v>0</v>
      </c>
    </row>
    <row r="224" spans="1:8">
      <c r="A224" s="23">
        <v>42047</v>
      </c>
      <c r="B224" s="12">
        <v>81049</v>
      </c>
      <c r="C224" s="80">
        <f t="shared" si="12"/>
        <v>4862940</v>
      </c>
      <c r="D224" s="16">
        <v>2</v>
      </c>
      <c r="E224" s="12">
        <v>3.6</v>
      </c>
      <c r="F224" s="9">
        <f t="shared" si="13"/>
        <v>3.6</v>
      </c>
      <c r="G224" s="9">
        <f t="shared" si="14"/>
        <v>3.6</v>
      </c>
      <c r="H224" s="24" t="b">
        <f t="shared" si="15"/>
        <v>0</v>
      </c>
    </row>
    <row r="225" spans="1:8">
      <c r="A225" s="23">
        <v>42047</v>
      </c>
      <c r="B225" s="12">
        <v>81408</v>
      </c>
      <c r="C225" s="80">
        <f t="shared" si="12"/>
        <v>4884480</v>
      </c>
      <c r="D225" s="16">
        <v>5.5</v>
      </c>
      <c r="E225" s="12">
        <v>-3.5</v>
      </c>
      <c r="F225" s="9">
        <f t="shared" si="13"/>
        <v>3.5</v>
      </c>
      <c r="G225" s="9">
        <f t="shared" si="14"/>
        <v>3.5</v>
      </c>
      <c r="H225" s="24" t="b">
        <f t="shared" si="15"/>
        <v>0</v>
      </c>
    </row>
    <row r="226" spans="1:8">
      <c r="A226" s="23">
        <v>42047</v>
      </c>
      <c r="B226" s="12">
        <v>81808</v>
      </c>
      <c r="C226" s="80">
        <f t="shared" si="12"/>
        <v>4908480</v>
      </c>
      <c r="D226" s="17">
        <v>2.1</v>
      </c>
      <c r="E226" s="12">
        <v>3.4</v>
      </c>
      <c r="F226" s="9">
        <f t="shared" si="13"/>
        <v>3.4</v>
      </c>
      <c r="G226" s="9">
        <f t="shared" si="14"/>
        <v>3.4</v>
      </c>
      <c r="H226" s="24" t="b">
        <f t="shared" si="15"/>
        <v>0</v>
      </c>
    </row>
    <row r="227" spans="1:8">
      <c r="A227" s="23">
        <v>42048</v>
      </c>
      <c r="B227" s="12">
        <v>82173</v>
      </c>
      <c r="C227" s="80">
        <f t="shared" si="12"/>
        <v>4930380</v>
      </c>
      <c r="D227" s="16">
        <v>5.4</v>
      </c>
      <c r="E227" s="12">
        <v>-3.3</v>
      </c>
      <c r="F227" s="9">
        <f t="shared" si="13"/>
        <v>3.3</v>
      </c>
      <c r="G227" s="9">
        <f t="shared" si="14"/>
        <v>3.3</v>
      </c>
      <c r="H227" s="24" t="b">
        <f t="shared" si="15"/>
        <v>0</v>
      </c>
    </row>
    <row r="228" spans="1:8">
      <c r="A228" s="23">
        <v>42048</v>
      </c>
      <c r="B228" s="12">
        <v>82563</v>
      </c>
      <c r="C228" s="80">
        <f t="shared" si="12"/>
        <v>4953780</v>
      </c>
      <c r="D228" s="16">
        <v>2.2000000000000002</v>
      </c>
      <c r="E228" s="12">
        <v>3.2</v>
      </c>
      <c r="F228" s="9">
        <f t="shared" si="13"/>
        <v>3.2</v>
      </c>
      <c r="G228" s="9">
        <f t="shared" si="14"/>
        <v>3.2</v>
      </c>
      <c r="H228" s="24" t="b">
        <f t="shared" si="15"/>
        <v>0</v>
      </c>
    </row>
    <row r="229" spans="1:8">
      <c r="A229" s="23">
        <v>42048</v>
      </c>
      <c r="B229" s="12">
        <v>82925</v>
      </c>
      <c r="C229" s="80">
        <f t="shared" si="12"/>
        <v>4975500</v>
      </c>
      <c r="D229" s="17">
        <v>5.3</v>
      </c>
      <c r="E229" s="12">
        <v>-3.1</v>
      </c>
      <c r="F229" s="9">
        <f t="shared" si="13"/>
        <v>3.1</v>
      </c>
      <c r="G229" s="9">
        <f t="shared" si="14"/>
        <v>3.1</v>
      </c>
      <c r="H229" s="24" t="b">
        <f t="shared" si="15"/>
        <v>0</v>
      </c>
    </row>
    <row r="230" spans="1:8">
      <c r="A230" s="23">
        <v>42049</v>
      </c>
      <c r="B230" s="12">
        <v>83336</v>
      </c>
      <c r="C230" s="80">
        <f t="shared" si="12"/>
        <v>5000160</v>
      </c>
      <c r="D230" s="16">
        <v>2.2000000000000002</v>
      </c>
      <c r="E230" s="12">
        <v>3.1</v>
      </c>
      <c r="F230" s="9">
        <f t="shared" si="13"/>
        <v>3.1</v>
      </c>
      <c r="G230" s="9">
        <f t="shared" si="14"/>
        <v>3.1</v>
      </c>
      <c r="H230" s="24" t="b">
        <f t="shared" si="15"/>
        <v>0</v>
      </c>
    </row>
    <row r="231" spans="1:8">
      <c r="A231" s="23">
        <v>42049</v>
      </c>
      <c r="B231" s="12">
        <v>83696</v>
      </c>
      <c r="C231" s="80">
        <f t="shared" si="12"/>
        <v>5021760</v>
      </c>
      <c r="D231" s="16">
        <v>5.4</v>
      </c>
      <c r="E231" s="12">
        <v>-3.2</v>
      </c>
      <c r="F231" s="9">
        <f t="shared" si="13"/>
        <v>3.2</v>
      </c>
      <c r="G231" s="9">
        <f t="shared" si="14"/>
        <v>3.2</v>
      </c>
      <c r="H231" s="24" t="b">
        <f t="shared" si="15"/>
        <v>0</v>
      </c>
    </row>
    <row r="232" spans="1:8">
      <c r="A232" s="23">
        <v>42049</v>
      </c>
      <c r="B232" s="12">
        <v>84097</v>
      </c>
      <c r="C232" s="80">
        <f t="shared" si="12"/>
        <v>5045820</v>
      </c>
      <c r="D232" s="16">
        <v>2.1</v>
      </c>
      <c r="E232" s="12">
        <v>3.3</v>
      </c>
      <c r="F232" s="9">
        <f t="shared" si="13"/>
        <v>3.3</v>
      </c>
      <c r="G232" s="9">
        <f t="shared" si="14"/>
        <v>3.3</v>
      </c>
      <c r="H232" s="24" t="b">
        <f t="shared" si="15"/>
        <v>0</v>
      </c>
    </row>
    <row r="233" spans="1:8">
      <c r="A233" s="23">
        <v>42049</v>
      </c>
      <c r="B233" s="12">
        <v>84454</v>
      </c>
      <c r="C233" s="80">
        <f t="shared" si="12"/>
        <v>5067240</v>
      </c>
      <c r="D233" s="17">
        <v>5.4</v>
      </c>
      <c r="E233" s="12">
        <v>-3.3</v>
      </c>
      <c r="F233" s="9">
        <f t="shared" si="13"/>
        <v>3.3</v>
      </c>
      <c r="G233" s="9">
        <f t="shared" si="14"/>
        <v>3.3</v>
      </c>
      <c r="H233" s="24" t="b">
        <f t="shared" si="15"/>
        <v>0</v>
      </c>
    </row>
    <row r="234" spans="1:8">
      <c r="A234" s="23">
        <v>42050</v>
      </c>
      <c r="B234" s="12">
        <v>84866</v>
      </c>
      <c r="C234" s="80">
        <f t="shared" si="12"/>
        <v>5091960</v>
      </c>
      <c r="D234" s="16">
        <v>2</v>
      </c>
      <c r="E234" s="12">
        <v>3.4</v>
      </c>
      <c r="F234" s="9">
        <f t="shared" si="13"/>
        <v>3.4</v>
      </c>
      <c r="G234" s="9">
        <f t="shared" si="14"/>
        <v>3.4</v>
      </c>
      <c r="H234" s="24" t="b">
        <f t="shared" si="15"/>
        <v>0</v>
      </c>
    </row>
    <row r="235" spans="1:8">
      <c r="A235" s="23">
        <v>42050</v>
      </c>
      <c r="B235" s="12">
        <v>85214</v>
      </c>
      <c r="C235" s="80">
        <f t="shared" si="12"/>
        <v>5112840</v>
      </c>
      <c r="D235" s="16">
        <v>5.7</v>
      </c>
      <c r="E235" s="12">
        <v>-3.7</v>
      </c>
      <c r="F235" s="9">
        <f t="shared" si="13"/>
        <v>3.7</v>
      </c>
      <c r="G235" s="9">
        <f t="shared" si="14"/>
        <v>3.7</v>
      </c>
      <c r="H235" s="24" t="b">
        <f t="shared" si="15"/>
        <v>0</v>
      </c>
    </row>
    <row r="236" spans="1:8">
      <c r="A236" s="23">
        <v>42050</v>
      </c>
      <c r="B236" s="12">
        <v>85618</v>
      </c>
      <c r="C236" s="80">
        <f t="shared" si="12"/>
        <v>5137080</v>
      </c>
      <c r="D236" s="16">
        <v>1.8</v>
      </c>
      <c r="E236" s="12">
        <v>3.9</v>
      </c>
      <c r="F236" s="9">
        <f t="shared" si="13"/>
        <v>3.9</v>
      </c>
      <c r="G236" s="9">
        <f t="shared" si="14"/>
        <v>3.9</v>
      </c>
      <c r="H236" s="24" t="b">
        <f t="shared" si="15"/>
        <v>0</v>
      </c>
    </row>
    <row r="237" spans="1:8">
      <c r="A237" s="23">
        <v>42050</v>
      </c>
      <c r="B237" s="12">
        <v>85970</v>
      </c>
      <c r="C237" s="80">
        <f t="shared" si="12"/>
        <v>5158200</v>
      </c>
      <c r="D237" s="17">
        <v>5.8</v>
      </c>
      <c r="E237" s="12">
        <v>-4</v>
      </c>
      <c r="F237" s="9">
        <f t="shared" si="13"/>
        <v>4</v>
      </c>
      <c r="G237" s="9">
        <f t="shared" si="14"/>
        <v>4</v>
      </c>
      <c r="H237" s="24" t="b">
        <f t="shared" si="15"/>
        <v>0</v>
      </c>
    </row>
    <row r="238" spans="1:8">
      <c r="A238" s="23">
        <v>42051</v>
      </c>
      <c r="B238" s="12">
        <v>86372</v>
      </c>
      <c r="C238" s="80">
        <f t="shared" si="12"/>
        <v>5182320</v>
      </c>
      <c r="D238" s="16">
        <v>1.6</v>
      </c>
      <c r="E238" s="12">
        <v>4.2</v>
      </c>
      <c r="F238" s="9">
        <f t="shared" si="13"/>
        <v>4.2</v>
      </c>
      <c r="G238" s="9">
        <f t="shared" si="14"/>
        <v>4.2</v>
      </c>
      <c r="H238" s="24" t="b">
        <f t="shared" si="15"/>
        <v>0</v>
      </c>
    </row>
    <row r="239" spans="1:8">
      <c r="A239" s="23">
        <v>42051</v>
      </c>
      <c r="B239" s="12">
        <v>86719</v>
      </c>
      <c r="C239" s="80">
        <f t="shared" si="12"/>
        <v>5203140</v>
      </c>
      <c r="D239" s="16">
        <v>6.1</v>
      </c>
      <c r="E239" s="12">
        <v>-4.5</v>
      </c>
      <c r="F239" s="9">
        <f t="shared" si="13"/>
        <v>4.5</v>
      </c>
      <c r="G239" s="9">
        <f t="shared" si="14"/>
        <v>4.5</v>
      </c>
      <c r="H239" s="24" t="b">
        <f t="shared" si="15"/>
        <v>0</v>
      </c>
    </row>
    <row r="240" spans="1:8">
      <c r="A240" s="23">
        <v>42051</v>
      </c>
      <c r="B240" s="12">
        <v>87120</v>
      </c>
      <c r="C240" s="80">
        <f t="shared" si="12"/>
        <v>5227200</v>
      </c>
      <c r="D240" s="16">
        <v>1.4</v>
      </c>
      <c r="E240" s="12">
        <v>4.7</v>
      </c>
      <c r="F240" s="9">
        <f t="shared" si="13"/>
        <v>4.7</v>
      </c>
      <c r="G240" s="9">
        <f t="shared" si="14"/>
        <v>4.7</v>
      </c>
      <c r="H240" s="24" t="b">
        <f t="shared" si="15"/>
        <v>0</v>
      </c>
    </row>
    <row r="241" spans="1:8">
      <c r="A241" s="23">
        <v>42051</v>
      </c>
      <c r="B241" s="12">
        <v>87471</v>
      </c>
      <c r="C241" s="80">
        <f t="shared" si="12"/>
        <v>5248260</v>
      </c>
      <c r="D241" s="17">
        <v>6.2</v>
      </c>
      <c r="E241" s="12">
        <v>-4.8</v>
      </c>
      <c r="F241" s="9">
        <f t="shared" si="13"/>
        <v>4.8</v>
      </c>
      <c r="G241" s="9">
        <f t="shared" si="14"/>
        <v>4.8</v>
      </c>
      <c r="H241" s="24" t="b">
        <f t="shared" si="15"/>
        <v>0</v>
      </c>
    </row>
    <row r="242" spans="1:8">
      <c r="A242" s="23">
        <v>42052</v>
      </c>
      <c r="B242" s="12">
        <v>87868</v>
      </c>
      <c r="C242" s="80">
        <f t="shared" si="12"/>
        <v>5272080</v>
      </c>
      <c r="D242" s="16">
        <v>1.2</v>
      </c>
      <c r="E242" s="12">
        <v>5</v>
      </c>
      <c r="F242" s="9">
        <f t="shared" si="13"/>
        <v>5</v>
      </c>
      <c r="G242" s="9">
        <f t="shared" si="14"/>
        <v>5</v>
      </c>
      <c r="H242" s="24" t="b">
        <f t="shared" si="15"/>
        <v>0</v>
      </c>
    </row>
    <row r="243" spans="1:8">
      <c r="A243" s="23">
        <v>42052</v>
      </c>
      <c r="B243" s="12">
        <v>88213</v>
      </c>
      <c r="C243" s="80">
        <f t="shared" si="12"/>
        <v>5292780</v>
      </c>
      <c r="D243" s="16">
        <v>6.6</v>
      </c>
      <c r="E243" s="12">
        <v>-5.4</v>
      </c>
      <c r="F243" s="9">
        <f t="shared" si="13"/>
        <v>5.4</v>
      </c>
      <c r="G243" s="9" t="b">
        <f t="shared" si="14"/>
        <v>0</v>
      </c>
      <c r="H243" s="24">
        <f t="shared" si="15"/>
        <v>5.4</v>
      </c>
    </row>
    <row r="244" spans="1:8">
      <c r="A244" s="23">
        <v>42052</v>
      </c>
      <c r="B244" s="12">
        <v>88616</v>
      </c>
      <c r="C244" s="80">
        <f t="shared" si="12"/>
        <v>5316960</v>
      </c>
      <c r="D244" s="16">
        <v>0.9</v>
      </c>
      <c r="E244" s="12">
        <v>5.7</v>
      </c>
      <c r="F244" s="9">
        <f t="shared" si="13"/>
        <v>5.7</v>
      </c>
      <c r="G244" s="9" t="b">
        <f t="shared" si="14"/>
        <v>0</v>
      </c>
      <c r="H244" s="24">
        <f t="shared" si="15"/>
        <v>5.7</v>
      </c>
    </row>
    <row r="245" spans="1:8">
      <c r="A245" s="23">
        <v>42052</v>
      </c>
      <c r="B245" s="12">
        <v>88963</v>
      </c>
      <c r="C245" s="80">
        <f t="shared" si="12"/>
        <v>5337780</v>
      </c>
      <c r="D245" s="17">
        <v>6.7</v>
      </c>
      <c r="E245" s="12">
        <v>-5.8</v>
      </c>
      <c r="F245" s="9">
        <f t="shared" si="13"/>
        <v>5.8</v>
      </c>
      <c r="G245" s="9" t="b">
        <f t="shared" si="14"/>
        <v>0</v>
      </c>
      <c r="H245" s="24">
        <f t="shared" si="15"/>
        <v>5.8</v>
      </c>
    </row>
    <row r="246" spans="1:8">
      <c r="A246" s="23">
        <v>42053</v>
      </c>
      <c r="B246" s="12">
        <v>89359</v>
      </c>
      <c r="C246" s="80">
        <f t="shared" si="12"/>
        <v>5361540</v>
      </c>
      <c r="D246" s="16">
        <v>0.8</v>
      </c>
      <c r="E246" s="12">
        <v>5.9</v>
      </c>
      <c r="F246" s="9">
        <f t="shared" si="13"/>
        <v>5.9</v>
      </c>
      <c r="G246" s="9" t="b">
        <f t="shared" si="14"/>
        <v>0</v>
      </c>
      <c r="H246" s="24">
        <f t="shared" si="15"/>
        <v>5.9</v>
      </c>
    </row>
    <row r="247" spans="1:8">
      <c r="A247" s="23">
        <v>42053</v>
      </c>
      <c r="B247" s="12">
        <v>89702</v>
      </c>
      <c r="C247" s="80">
        <f t="shared" si="12"/>
        <v>5382120</v>
      </c>
      <c r="D247" s="16">
        <v>7.1</v>
      </c>
      <c r="E247" s="12">
        <v>-6.3</v>
      </c>
      <c r="F247" s="9">
        <f t="shared" si="13"/>
        <v>6.3</v>
      </c>
      <c r="G247" s="9" t="b">
        <f t="shared" si="14"/>
        <v>0</v>
      </c>
      <c r="H247" s="24">
        <f t="shared" si="15"/>
        <v>6.3</v>
      </c>
    </row>
    <row r="248" spans="1:8">
      <c r="A248" s="23">
        <v>42053</v>
      </c>
      <c r="B248" s="12">
        <v>90106</v>
      </c>
      <c r="C248" s="80">
        <f t="shared" si="12"/>
        <v>5406360</v>
      </c>
      <c r="D248" s="16">
        <v>0.5</v>
      </c>
      <c r="E248" s="12">
        <v>6.6</v>
      </c>
      <c r="F248" s="9">
        <f t="shared" si="13"/>
        <v>6.6</v>
      </c>
      <c r="G248" s="9" t="b">
        <f t="shared" si="14"/>
        <v>0</v>
      </c>
      <c r="H248" s="24">
        <f t="shared" si="15"/>
        <v>6.6</v>
      </c>
    </row>
    <row r="249" spans="1:8">
      <c r="A249" s="23">
        <v>42053</v>
      </c>
      <c r="B249" s="12">
        <v>90450</v>
      </c>
      <c r="C249" s="80">
        <f t="shared" si="12"/>
        <v>5427000</v>
      </c>
      <c r="D249" s="17">
        <v>7.1</v>
      </c>
      <c r="E249" s="12">
        <v>-6.6</v>
      </c>
      <c r="F249" s="9">
        <f t="shared" si="13"/>
        <v>6.6</v>
      </c>
      <c r="G249" s="9" t="b">
        <f t="shared" si="14"/>
        <v>0</v>
      </c>
      <c r="H249" s="24">
        <f t="shared" si="15"/>
        <v>6.6</v>
      </c>
    </row>
    <row r="250" spans="1:8">
      <c r="A250" s="23">
        <v>42054</v>
      </c>
      <c r="B250" s="12">
        <v>90846</v>
      </c>
      <c r="C250" s="80">
        <f t="shared" si="12"/>
        <v>5450760</v>
      </c>
      <c r="D250" s="16">
        <v>0.5</v>
      </c>
      <c r="E250" s="12">
        <v>6.6</v>
      </c>
      <c r="F250" s="9">
        <f t="shared" si="13"/>
        <v>6.6</v>
      </c>
      <c r="G250" s="9" t="b">
        <f t="shared" si="14"/>
        <v>0</v>
      </c>
      <c r="H250" s="24">
        <f t="shared" si="15"/>
        <v>6.6</v>
      </c>
    </row>
    <row r="251" spans="1:8">
      <c r="A251" s="23">
        <v>42054</v>
      </c>
      <c r="B251" s="12">
        <v>91188</v>
      </c>
      <c r="C251" s="80">
        <f t="shared" si="12"/>
        <v>5471280</v>
      </c>
      <c r="D251" s="16">
        <v>7.4</v>
      </c>
      <c r="E251" s="12">
        <v>-6.9</v>
      </c>
      <c r="F251" s="9">
        <f t="shared" si="13"/>
        <v>6.9</v>
      </c>
      <c r="G251" s="9" t="b">
        <f t="shared" si="14"/>
        <v>0</v>
      </c>
      <c r="H251" s="24">
        <f t="shared" si="15"/>
        <v>6.9</v>
      </c>
    </row>
    <row r="252" spans="1:8">
      <c r="A252" s="23">
        <v>42054</v>
      </c>
      <c r="B252" s="12">
        <v>91592</v>
      </c>
      <c r="C252" s="80">
        <f t="shared" si="12"/>
        <v>5495520</v>
      </c>
      <c r="D252" s="17">
        <v>0.2</v>
      </c>
      <c r="E252" s="12">
        <v>7.2</v>
      </c>
      <c r="F252" s="9">
        <f t="shared" si="13"/>
        <v>7.2</v>
      </c>
      <c r="G252" s="9" t="b">
        <f t="shared" si="14"/>
        <v>0</v>
      </c>
      <c r="H252" s="24">
        <f t="shared" si="15"/>
        <v>7.2</v>
      </c>
    </row>
    <row r="253" spans="1:8">
      <c r="A253" s="23">
        <v>42055</v>
      </c>
      <c r="B253" s="12">
        <v>91935</v>
      </c>
      <c r="C253" s="80">
        <f t="shared" si="12"/>
        <v>5516100</v>
      </c>
      <c r="D253" s="11">
        <v>7.3</v>
      </c>
      <c r="E253" s="12">
        <v>-7.1</v>
      </c>
      <c r="F253" s="9">
        <f t="shared" si="13"/>
        <v>7.1</v>
      </c>
      <c r="G253" s="9" t="b">
        <f t="shared" si="14"/>
        <v>0</v>
      </c>
      <c r="H253" s="24">
        <f t="shared" si="15"/>
        <v>7.1</v>
      </c>
    </row>
    <row r="254" spans="1:8">
      <c r="A254" s="23">
        <v>42055</v>
      </c>
      <c r="B254" s="12">
        <v>92329</v>
      </c>
      <c r="C254" s="80">
        <f t="shared" si="12"/>
        <v>5539740</v>
      </c>
      <c r="D254" s="11">
        <v>0.3</v>
      </c>
      <c r="E254" s="12">
        <v>7</v>
      </c>
      <c r="F254" s="9">
        <f t="shared" si="13"/>
        <v>7</v>
      </c>
      <c r="G254" s="9" t="b">
        <f t="shared" si="14"/>
        <v>0</v>
      </c>
      <c r="H254" s="24">
        <f t="shared" si="15"/>
        <v>7</v>
      </c>
    </row>
    <row r="255" spans="1:8">
      <c r="A255" s="23">
        <v>42055</v>
      </c>
      <c r="B255" s="12">
        <v>92673</v>
      </c>
      <c r="C255" s="80">
        <f t="shared" si="12"/>
        <v>5560380</v>
      </c>
      <c r="D255" s="11">
        <v>7.6</v>
      </c>
      <c r="E255" s="12">
        <v>-7.3</v>
      </c>
      <c r="F255" s="9">
        <f t="shared" si="13"/>
        <v>7.3</v>
      </c>
      <c r="G255" s="9" t="b">
        <f t="shared" si="14"/>
        <v>0</v>
      </c>
      <c r="H255" s="24">
        <f t="shared" si="15"/>
        <v>7.3</v>
      </c>
    </row>
    <row r="256" spans="1:8">
      <c r="A256" s="23">
        <v>42055</v>
      </c>
      <c r="B256" s="12">
        <v>93076</v>
      </c>
      <c r="C256" s="80">
        <f t="shared" si="12"/>
        <v>5584560</v>
      </c>
      <c r="D256" s="18">
        <v>0.1</v>
      </c>
      <c r="E256" s="12">
        <v>7.5</v>
      </c>
      <c r="F256" s="9">
        <f t="shared" si="13"/>
        <v>7.5</v>
      </c>
      <c r="G256" s="9" t="b">
        <f t="shared" si="14"/>
        <v>0</v>
      </c>
      <c r="H256" s="24">
        <f t="shared" si="15"/>
        <v>7.5</v>
      </c>
    </row>
    <row r="257" spans="1:8">
      <c r="A257" s="23">
        <v>42056</v>
      </c>
      <c r="B257" s="12">
        <v>93419</v>
      </c>
      <c r="C257" s="80">
        <f t="shared" si="12"/>
        <v>5605140</v>
      </c>
      <c r="D257" s="11">
        <v>7.4</v>
      </c>
      <c r="E257" s="12">
        <v>-7.3</v>
      </c>
      <c r="F257" s="9">
        <f t="shared" si="13"/>
        <v>7.3</v>
      </c>
      <c r="G257" s="9" t="b">
        <f t="shared" si="14"/>
        <v>0</v>
      </c>
      <c r="H257" s="24">
        <f t="shared" si="15"/>
        <v>7.3</v>
      </c>
    </row>
    <row r="258" spans="1:8">
      <c r="A258" s="23">
        <v>42056</v>
      </c>
      <c r="B258" s="12">
        <v>93812</v>
      </c>
      <c r="C258" s="80">
        <f t="shared" si="12"/>
        <v>5628720</v>
      </c>
      <c r="D258" s="11">
        <v>0.2</v>
      </c>
      <c r="E258" s="12">
        <v>7.2</v>
      </c>
      <c r="F258" s="9">
        <f t="shared" si="13"/>
        <v>7.2</v>
      </c>
      <c r="G258" s="9" t="b">
        <f t="shared" si="14"/>
        <v>0</v>
      </c>
      <c r="H258" s="24">
        <f t="shared" si="15"/>
        <v>7.2</v>
      </c>
    </row>
    <row r="259" spans="1:8">
      <c r="A259" s="23">
        <v>42056</v>
      </c>
      <c r="B259" s="12">
        <v>94157</v>
      </c>
      <c r="C259" s="80">
        <f t="shared" si="12"/>
        <v>5649420</v>
      </c>
      <c r="D259" s="11">
        <v>7.7</v>
      </c>
      <c r="E259" s="12">
        <v>-7.5</v>
      </c>
      <c r="F259" s="9">
        <f t="shared" si="13"/>
        <v>7.5</v>
      </c>
      <c r="G259" s="9" t="b">
        <f t="shared" si="14"/>
        <v>0</v>
      </c>
      <c r="H259" s="24">
        <f t="shared" si="15"/>
        <v>7.5</v>
      </c>
    </row>
    <row r="260" spans="1:8">
      <c r="A260" s="23">
        <v>42056</v>
      </c>
      <c r="B260" s="12">
        <v>94556</v>
      </c>
      <c r="C260" s="80">
        <f t="shared" si="12"/>
        <v>5673360</v>
      </c>
      <c r="D260" s="18">
        <v>0.1</v>
      </c>
      <c r="E260" s="12">
        <v>7.6</v>
      </c>
      <c r="F260" s="9">
        <f t="shared" si="13"/>
        <v>7.6</v>
      </c>
      <c r="G260" s="9" t="b">
        <f t="shared" si="14"/>
        <v>0</v>
      </c>
      <c r="H260" s="24">
        <f t="shared" si="15"/>
        <v>7.6</v>
      </c>
    </row>
    <row r="261" spans="1:8">
      <c r="A261" s="23">
        <v>42057</v>
      </c>
      <c r="B261" s="12">
        <v>94903</v>
      </c>
      <c r="C261" s="80">
        <f t="shared" si="12"/>
        <v>5694180</v>
      </c>
      <c r="D261" s="11">
        <v>7.3</v>
      </c>
      <c r="E261" s="12">
        <v>-7.2</v>
      </c>
      <c r="F261" s="9">
        <f t="shared" si="13"/>
        <v>7.2</v>
      </c>
      <c r="G261" s="9" t="b">
        <f t="shared" si="14"/>
        <v>0</v>
      </c>
      <c r="H261" s="24">
        <f t="shared" si="15"/>
        <v>7.2</v>
      </c>
    </row>
    <row r="262" spans="1:8">
      <c r="A262" s="23">
        <v>42057</v>
      </c>
      <c r="B262" s="12">
        <v>95292</v>
      </c>
      <c r="C262" s="80">
        <f t="shared" si="12"/>
        <v>5717520</v>
      </c>
      <c r="D262" s="11">
        <v>0.3</v>
      </c>
      <c r="E262" s="12">
        <v>7</v>
      </c>
      <c r="F262" s="9">
        <f t="shared" si="13"/>
        <v>7</v>
      </c>
      <c r="G262" s="9" t="b">
        <f t="shared" si="14"/>
        <v>0</v>
      </c>
      <c r="H262" s="24">
        <f t="shared" si="15"/>
        <v>7</v>
      </c>
    </row>
    <row r="263" spans="1:8">
      <c r="A263" s="23">
        <v>42057</v>
      </c>
      <c r="B263" s="12">
        <v>95643</v>
      </c>
      <c r="C263" s="80">
        <f t="shared" ref="C263:C326" si="16">B263*60</f>
        <v>5738580</v>
      </c>
      <c r="D263" s="11">
        <v>7.5</v>
      </c>
      <c r="E263" s="12">
        <v>-7.2</v>
      </c>
      <c r="F263" s="9">
        <f t="shared" ref="F263:F326" si="17">ABS(E263)</f>
        <v>7.2</v>
      </c>
      <c r="G263" s="9" t="b">
        <f t="shared" ref="G263:G326" si="18">IF(F263&lt;5.05,F263,FALSE)</f>
        <v>0</v>
      </c>
      <c r="H263" s="24">
        <f t="shared" ref="H263:H326" si="19">IF(F263&gt;5.05,F263,FALSE)</f>
        <v>7.2</v>
      </c>
    </row>
    <row r="264" spans="1:8">
      <c r="A264" s="23">
        <v>42057</v>
      </c>
      <c r="B264" s="12">
        <v>96038</v>
      </c>
      <c r="C264" s="80">
        <f t="shared" si="16"/>
        <v>5762280</v>
      </c>
      <c r="D264" s="18">
        <v>0.3</v>
      </c>
      <c r="E264" s="12">
        <v>7.2</v>
      </c>
      <c r="F264" s="9">
        <f t="shared" si="17"/>
        <v>7.2</v>
      </c>
      <c r="G264" s="9" t="b">
        <f t="shared" si="18"/>
        <v>0</v>
      </c>
      <c r="H264" s="24">
        <f t="shared" si="19"/>
        <v>7.2</v>
      </c>
    </row>
    <row r="265" spans="1:8">
      <c r="A265" s="23">
        <v>42058</v>
      </c>
      <c r="B265" s="12">
        <v>96387</v>
      </c>
      <c r="C265" s="80">
        <f t="shared" si="16"/>
        <v>5783220</v>
      </c>
      <c r="D265" s="11">
        <v>7.1</v>
      </c>
      <c r="E265" s="12">
        <v>-6.8</v>
      </c>
      <c r="F265" s="9">
        <f t="shared" si="17"/>
        <v>6.8</v>
      </c>
      <c r="G265" s="9" t="b">
        <f t="shared" si="18"/>
        <v>0</v>
      </c>
      <c r="H265" s="24">
        <f t="shared" si="19"/>
        <v>6.8</v>
      </c>
    </row>
    <row r="266" spans="1:8">
      <c r="A266" s="23">
        <v>42058</v>
      </c>
      <c r="B266" s="12">
        <v>96775</v>
      </c>
      <c r="C266" s="80">
        <f t="shared" si="16"/>
        <v>5806500</v>
      </c>
      <c r="D266" s="11">
        <v>0.6</v>
      </c>
      <c r="E266" s="12">
        <v>6.5</v>
      </c>
      <c r="F266" s="9">
        <f t="shared" si="17"/>
        <v>6.5</v>
      </c>
      <c r="G266" s="9" t="b">
        <f t="shared" si="18"/>
        <v>0</v>
      </c>
      <c r="H266" s="24">
        <f t="shared" si="19"/>
        <v>6.5</v>
      </c>
    </row>
    <row r="267" spans="1:8">
      <c r="A267" s="23">
        <v>42058</v>
      </c>
      <c r="B267" s="12">
        <v>97127</v>
      </c>
      <c r="C267" s="80">
        <f t="shared" si="16"/>
        <v>5827620</v>
      </c>
      <c r="D267" s="11">
        <v>7.2</v>
      </c>
      <c r="E267" s="12">
        <v>-6.6</v>
      </c>
      <c r="F267" s="9">
        <f t="shared" si="17"/>
        <v>6.6</v>
      </c>
      <c r="G267" s="9" t="b">
        <f t="shared" si="18"/>
        <v>0</v>
      </c>
      <c r="H267" s="24">
        <f t="shared" si="19"/>
        <v>6.6</v>
      </c>
    </row>
    <row r="268" spans="1:8">
      <c r="A268" s="23">
        <v>42058</v>
      </c>
      <c r="B268" s="12">
        <v>97521</v>
      </c>
      <c r="C268" s="80">
        <f t="shared" si="16"/>
        <v>5851260</v>
      </c>
      <c r="D268" s="18">
        <v>0.7</v>
      </c>
      <c r="E268" s="12">
        <v>6.5</v>
      </c>
      <c r="F268" s="9">
        <f t="shared" si="17"/>
        <v>6.5</v>
      </c>
      <c r="G268" s="9" t="b">
        <f t="shared" si="18"/>
        <v>0</v>
      </c>
      <c r="H268" s="24">
        <f t="shared" si="19"/>
        <v>6.5</v>
      </c>
    </row>
    <row r="269" spans="1:8">
      <c r="A269" s="23">
        <v>42059</v>
      </c>
      <c r="B269" s="12">
        <v>97872</v>
      </c>
      <c r="C269" s="80">
        <f t="shared" si="16"/>
        <v>5872320</v>
      </c>
      <c r="D269" s="11">
        <v>6.7</v>
      </c>
      <c r="E269" s="12">
        <v>-6</v>
      </c>
      <c r="F269" s="9">
        <f t="shared" si="17"/>
        <v>6</v>
      </c>
      <c r="G269" s="9" t="b">
        <f t="shared" si="18"/>
        <v>0</v>
      </c>
      <c r="H269" s="24">
        <f t="shared" si="19"/>
        <v>6</v>
      </c>
    </row>
    <row r="270" spans="1:8">
      <c r="A270" s="23">
        <v>42059</v>
      </c>
      <c r="B270" s="12">
        <v>98260</v>
      </c>
      <c r="C270" s="80">
        <f t="shared" si="16"/>
        <v>5895600</v>
      </c>
      <c r="D270" s="11">
        <v>1</v>
      </c>
      <c r="E270" s="12">
        <v>5.7</v>
      </c>
      <c r="F270" s="9">
        <f t="shared" si="17"/>
        <v>5.7</v>
      </c>
      <c r="G270" s="9" t="b">
        <f t="shared" si="18"/>
        <v>0</v>
      </c>
      <c r="H270" s="24">
        <f t="shared" si="19"/>
        <v>5.7</v>
      </c>
    </row>
    <row r="271" spans="1:8">
      <c r="A271" s="23">
        <v>42059</v>
      </c>
      <c r="B271" s="12">
        <v>98615</v>
      </c>
      <c r="C271" s="80">
        <f t="shared" si="16"/>
        <v>5916900</v>
      </c>
      <c r="D271" s="11">
        <v>6.7</v>
      </c>
      <c r="E271" s="12">
        <v>-5.7</v>
      </c>
      <c r="F271" s="9">
        <f t="shared" si="17"/>
        <v>5.7</v>
      </c>
      <c r="G271" s="9" t="b">
        <f t="shared" si="18"/>
        <v>0</v>
      </c>
      <c r="H271" s="24">
        <f t="shared" si="19"/>
        <v>5.7</v>
      </c>
    </row>
    <row r="272" spans="1:8">
      <c r="A272" s="23">
        <v>42059</v>
      </c>
      <c r="B272" s="12">
        <v>99006</v>
      </c>
      <c r="C272" s="80">
        <f t="shared" si="16"/>
        <v>5940360</v>
      </c>
      <c r="D272" s="18">
        <v>1.1000000000000001</v>
      </c>
      <c r="E272" s="12">
        <v>5.6</v>
      </c>
      <c r="F272" s="9">
        <f t="shared" si="17"/>
        <v>5.6</v>
      </c>
      <c r="G272" s="9" t="b">
        <f t="shared" si="18"/>
        <v>0</v>
      </c>
      <c r="H272" s="24">
        <f t="shared" si="19"/>
        <v>5.6</v>
      </c>
    </row>
    <row r="273" spans="1:8">
      <c r="A273" s="23">
        <v>42060</v>
      </c>
      <c r="B273" s="12">
        <v>99360</v>
      </c>
      <c r="C273" s="80">
        <f t="shared" si="16"/>
        <v>5961600</v>
      </c>
      <c r="D273" s="11">
        <v>6.3</v>
      </c>
      <c r="E273" s="12">
        <v>-5.2</v>
      </c>
      <c r="F273" s="9">
        <f t="shared" si="17"/>
        <v>5.2</v>
      </c>
      <c r="G273" s="9" t="b">
        <f t="shared" si="18"/>
        <v>0</v>
      </c>
      <c r="H273" s="24">
        <f t="shared" si="19"/>
        <v>5.2</v>
      </c>
    </row>
    <row r="274" spans="1:8">
      <c r="A274" s="23">
        <v>42060</v>
      </c>
      <c r="B274" s="12">
        <v>99750</v>
      </c>
      <c r="C274" s="80">
        <f t="shared" si="16"/>
        <v>5985000</v>
      </c>
      <c r="D274" s="11">
        <v>1.4</v>
      </c>
      <c r="E274" s="12">
        <v>4.9000000000000004</v>
      </c>
      <c r="F274" s="9">
        <f t="shared" si="17"/>
        <v>4.9000000000000004</v>
      </c>
      <c r="G274" s="9">
        <f t="shared" si="18"/>
        <v>4.9000000000000004</v>
      </c>
      <c r="H274" s="24" t="b">
        <f t="shared" si="19"/>
        <v>0</v>
      </c>
    </row>
    <row r="275" spans="1:8">
      <c r="A275" s="23">
        <v>42060</v>
      </c>
      <c r="B275" s="12">
        <v>100109</v>
      </c>
      <c r="C275" s="80">
        <f t="shared" si="16"/>
        <v>6006540</v>
      </c>
      <c r="D275" s="11">
        <v>6.2</v>
      </c>
      <c r="E275" s="12">
        <v>-4.8</v>
      </c>
      <c r="F275" s="9">
        <f t="shared" si="17"/>
        <v>4.8</v>
      </c>
      <c r="G275" s="9">
        <f t="shared" si="18"/>
        <v>4.8</v>
      </c>
      <c r="H275" s="24" t="b">
        <f t="shared" si="19"/>
        <v>0</v>
      </c>
    </row>
    <row r="276" spans="1:8">
      <c r="A276" s="23">
        <v>42060</v>
      </c>
      <c r="B276" s="12">
        <v>100497</v>
      </c>
      <c r="C276" s="80">
        <f t="shared" si="16"/>
        <v>6029820</v>
      </c>
      <c r="D276" s="18">
        <v>1.6</v>
      </c>
      <c r="E276" s="12">
        <v>4.5999999999999996</v>
      </c>
      <c r="F276" s="9">
        <f t="shared" si="17"/>
        <v>4.5999999999999996</v>
      </c>
      <c r="G276" s="9">
        <f t="shared" si="18"/>
        <v>4.5999999999999996</v>
      </c>
      <c r="H276" s="24" t="b">
        <f t="shared" si="19"/>
        <v>0</v>
      </c>
    </row>
    <row r="277" spans="1:8">
      <c r="A277" s="23">
        <v>42061</v>
      </c>
      <c r="B277" s="12">
        <v>100858</v>
      </c>
      <c r="C277" s="80">
        <f t="shared" si="16"/>
        <v>6051480</v>
      </c>
      <c r="D277" s="11">
        <v>5.8</v>
      </c>
      <c r="E277" s="12">
        <v>-4.2</v>
      </c>
      <c r="F277" s="9">
        <f t="shared" si="17"/>
        <v>4.2</v>
      </c>
      <c r="G277" s="9">
        <f t="shared" si="18"/>
        <v>4.2</v>
      </c>
      <c r="H277" s="24" t="b">
        <f t="shared" si="19"/>
        <v>0</v>
      </c>
    </row>
    <row r="278" spans="1:8">
      <c r="A278" s="23">
        <v>42061</v>
      </c>
      <c r="B278" s="12">
        <v>101253</v>
      </c>
      <c r="C278" s="80">
        <f t="shared" si="16"/>
        <v>6075180</v>
      </c>
      <c r="D278" s="11">
        <v>1.8</v>
      </c>
      <c r="E278" s="12">
        <v>4</v>
      </c>
      <c r="F278" s="9">
        <f t="shared" si="17"/>
        <v>4</v>
      </c>
      <c r="G278" s="9">
        <f t="shared" si="18"/>
        <v>4</v>
      </c>
      <c r="H278" s="24" t="b">
        <f t="shared" si="19"/>
        <v>0</v>
      </c>
    </row>
    <row r="279" spans="1:8">
      <c r="A279" s="23">
        <v>42061</v>
      </c>
      <c r="B279" s="12">
        <v>101615</v>
      </c>
      <c r="C279" s="80">
        <f t="shared" si="16"/>
        <v>6096900</v>
      </c>
      <c r="D279" s="11">
        <v>5.7</v>
      </c>
      <c r="E279" s="12">
        <v>-3.9</v>
      </c>
      <c r="F279" s="9">
        <f t="shared" si="17"/>
        <v>3.9</v>
      </c>
      <c r="G279" s="9">
        <f t="shared" si="18"/>
        <v>3.9</v>
      </c>
      <c r="H279" s="24" t="b">
        <f t="shared" si="19"/>
        <v>0</v>
      </c>
    </row>
    <row r="280" spans="1:8">
      <c r="A280" s="23">
        <v>42061</v>
      </c>
      <c r="B280" s="12">
        <v>102005</v>
      </c>
      <c r="C280" s="80">
        <f t="shared" si="16"/>
        <v>6120300</v>
      </c>
      <c r="D280" s="18">
        <v>2</v>
      </c>
      <c r="E280" s="12">
        <v>3.7</v>
      </c>
      <c r="F280" s="9">
        <f t="shared" si="17"/>
        <v>3.7</v>
      </c>
      <c r="G280" s="9">
        <f t="shared" si="18"/>
        <v>3.7</v>
      </c>
      <c r="H280" s="24" t="b">
        <f t="shared" si="19"/>
        <v>0</v>
      </c>
    </row>
    <row r="281" spans="1:8">
      <c r="A281" s="23">
        <v>42062</v>
      </c>
      <c r="B281" s="12">
        <v>102373</v>
      </c>
      <c r="C281" s="80">
        <f t="shared" si="16"/>
        <v>6142380</v>
      </c>
      <c r="D281" s="11">
        <v>5.5</v>
      </c>
      <c r="E281" s="12">
        <v>-3.5</v>
      </c>
      <c r="F281" s="9">
        <f t="shared" si="17"/>
        <v>3.5</v>
      </c>
      <c r="G281" s="9">
        <f t="shared" si="18"/>
        <v>3.5</v>
      </c>
      <c r="H281" s="24" t="b">
        <f t="shared" si="19"/>
        <v>0</v>
      </c>
    </row>
    <row r="282" spans="1:8">
      <c r="A282" s="23">
        <v>42062</v>
      </c>
      <c r="B282" s="12">
        <v>102777</v>
      </c>
      <c r="C282" s="80">
        <f t="shared" si="16"/>
        <v>6166620</v>
      </c>
      <c r="D282" s="11">
        <v>2</v>
      </c>
      <c r="E282" s="12">
        <v>3.5</v>
      </c>
      <c r="F282" s="9">
        <f t="shared" si="17"/>
        <v>3.5</v>
      </c>
      <c r="G282" s="9">
        <f t="shared" si="18"/>
        <v>3.5</v>
      </c>
      <c r="H282" s="24" t="b">
        <f t="shared" si="19"/>
        <v>0</v>
      </c>
    </row>
    <row r="283" spans="1:8">
      <c r="A283" s="23">
        <v>42062</v>
      </c>
      <c r="B283" s="12">
        <v>103135</v>
      </c>
      <c r="C283" s="80">
        <f t="shared" si="16"/>
        <v>6188100</v>
      </c>
      <c r="D283" s="18">
        <v>5.4</v>
      </c>
      <c r="E283" s="12">
        <v>-3.4</v>
      </c>
      <c r="F283" s="9">
        <f t="shared" si="17"/>
        <v>3.4</v>
      </c>
      <c r="G283" s="9">
        <f t="shared" si="18"/>
        <v>3.4</v>
      </c>
      <c r="H283" s="24" t="b">
        <f t="shared" si="19"/>
        <v>0</v>
      </c>
    </row>
    <row r="284" spans="1:8">
      <c r="A284" s="23">
        <v>42063</v>
      </c>
      <c r="B284" s="12">
        <v>103534</v>
      </c>
      <c r="C284" s="80">
        <f t="shared" si="16"/>
        <v>6212040</v>
      </c>
      <c r="D284" s="11">
        <v>2.2000000000000002</v>
      </c>
      <c r="E284" s="12">
        <v>3.2</v>
      </c>
      <c r="F284" s="9">
        <f t="shared" si="17"/>
        <v>3.2</v>
      </c>
      <c r="G284" s="9">
        <f t="shared" si="18"/>
        <v>3.2</v>
      </c>
      <c r="H284" s="24" t="b">
        <f t="shared" si="19"/>
        <v>0</v>
      </c>
    </row>
    <row r="285" spans="1:8">
      <c r="A285" s="23">
        <v>42063</v>
      </c>
      <c r="B285" s="12">
        <v>103898</v>
      </c>
      <c r="C285" s="80">
        <f t="shared" si="16"/>
        <v>6233880</v>
      </c>
      <c r="D285" s="11">
        <v>5.4</v>
      </c>
      <c r="E285" s="12">
        <v>-3.2</v>
      </c>
      <c r="F285" s="9">
        <f t="shared" si="17"/>
        <v>3.2</v>
      </c>
      <c r="G285" s="9">
        <f t="shared" si="18"/>
        <v>3.2</v>
      </c>
      <c r="H285" s="24" t="b">
        <f t="shared" si="19"/>
        <v>0</v>
      </c>
    </row>
    <row r="286" spans="1:8">
      <c r="A286" s="23">
        <v>42063</v>
      </c>
      <c r="B286" s="12">
        <v>104307</v>
      </c>
      <c r="C286" s="80">
        <f t="shared" si="16"/>
        <v>6258420</v>
      </c>
      <c r="D286" s="11">
        <v>2</v>
      </c>
      <c r="E286" s="12">
        <v>3.4</v>
      </c>
      <c r="F286" s="9">
        <f t="shared" si="17"/>
        <v>3.4</v>
      </c>
      <c r="G286" s="9">
        <f t="shared" si="18"/>
        <v>3.4</v>
      </c>
      <c r="H286" s="24" t="b">
        <f t="shared" si="19"/>
        <v>0</v>
      </c>
    </row>
    <row r="287" spans="1:8">
      <c r="A287" s="23">
        <v>42063</v>
      </c>
      <c r="B287" s="12">
        <v>104659</v>
      </c>
      <c r="C287" s="80">
        <f t="shared" si="16"/>
        <v>6279540</v>
      </c>
      <c r="D287" s="18">
        <v>5.5</v>
      </c>
      <c r="E287" s="12">
        <v>-3.5</v>
      </c>
      <c r="F287" s="9">
        <f t="shared" si="17"/>
        <v>3.5</v>
      </c>
      <c r="G287" s="9">
        <f t="shared" si="18"/>
        <v>3.5</v>
      </c>
      <c r="H287" s="24" t="b">
        <f t="shared" si="19"/>
        <v>0</v>
      </c>
    </row>
    <row r="288" spans="1:8">
      <c r="A288" s="23">
        <v>42064</v>
      </c>
      <c r="B288" s="12">
        <v>105056</v>
      </c>
      <c r="C288" s="80">
        <f t="shared" si="16"/>
        <v>6303360</v>
      </c>
      <c r="D288" s="11">
        <v>2.1</v>
      </c>
      <c r="E288" s="12">
        <v>3.4</v>
      </c>
      <c r="F288" s="9">
        <f t="shared" si="17"/>
        <v>3.4</v>
      </c>
      <c r="G288" s="9">
        <f t="shared" si="18"/>
        <v>3.4</v>
      </c>
      <c r="H288" s="24" t="b">
        <f t="shared" si="19"/>
        <v>0</v>
      </c>
    </row>
    <row r="289" spans="1:8">
      <c r="A289" s="23">
        <v>42064</v>
      </c>
      <c r="B289" s="12">
        <v>105414</v>
      </c>
      <c r="C289" s="80">
        <f t="shared" si="16"/>
        <v>6324840</v>
      </c>
      <c r="D289" s="11">
        <v>5.6</v>
      </c>
      <c r="E289" s="12">
        <v>-3.5</v>
      </c>
      <c r="F289" s="9">
        <f t="shared" si="17"/>
        <v>3.5</v>
      </c>
      <c r="G289" s="9">
        <f t="shared" si="18"/>
        <v>3.5</v>
      </c>
      <c r="H289" s="24" t="b">
        <f t="shared" si="19"/>
        <v>0</v>
      </c>
    </row>
    <row r="290" spans="1:8">
      <c r="A290" s="23">
        <v>42064</v>
      </c>
      <c r="B290" s="12">
        <v>105816</v>
      </c>
      <c r="C290" s="80">
        <f t="shared" si="16"/>
        <v>6348960</v>
      </c>
      <c r="D290" s="11">
        <v>1.8</v>
      </c>
      <c r="E290" s="12">
        <v>3.8</v>
      </c>
      <c r="F290" s="9">
        <f t="shared" si="17"/>
        <v>3.8</v>
      </c>
      <c r="G290" s="9">
        <f t="shared" si="18"/>
        <v>3.8</v>
      </c>
      <c r="H290" s="24" t="b">
        <f t="shared" si="19"/>
        <v>0</v>
      </c>
    </row>
    <row r="291" spans="1:8">
      <c r="A291" s="23">
        <v>42064</v>
      </c>
      <c r="B291" s="12">
        <v>106167</v>
      </c>
      <c r="C291" s="80">
        <f t="shared" si="16"/>
        <v>6370020</v>
      </c>
      <c r="D291" s="18">
        <v>5.7</v>
      </c>
      <c r="E291" s="12">
        <v>-3.9</v>
      </c>
      <c r="F291" s="9">
        <f t="shared" si="17"/>
        <v>3.9</v>
      </c>
      <c r="G291" s="9">
        <f t="shared" si="18"/>
        <v>3.9</v>
      </c>
      <c r="H291" s="24" t="b">
        <f t="shared" si="19"/>
        <v>0</v>
      </c>
    </row>
    <row r="292" spans="1:8">
      <c r="A292" s="23">
        <v>42065</v>
      </c>
      <c r="B292" s="12">
        <v>106557</v>
      </c>
      <c r="C292" s="80">
        <f t="shared" si="16"/>
        <v>6393420</v>
      </c>
      <c r="D292" s="11">
        <v>1.8</v>
      </c>
      <c r="E292" s="12">
        <v>3.9</v>
      </c>
      <c r="F292" s="9">
        <f t="shared" si="17"/>
        <v>3.9</v>
      </c>
      <c r="G292" s="9">
        <f t="shared" si="18"/>
        <v>3.9</v>
      </c>
      <c r="H292" s="24" t="b">
        <f t="shared" si="19"/>
        <v>0</v>
      </c>
    </row>
    <row r="293" spans="1:8">
      <c r="A293" s="23">
        <v>42065</v>
      </c>
      <c r="B293" s="12">
        <v>106910</v>
      </c>
      <c r="C293" s="80">
        <f t="shared" si="16"/>
        <v>6414600</v>
      </c>
      <c r="D293" s="11">
        <v>6</v>
      </c>
      <c r="E293" s="12">
        <v>-4.2</v>
      </c>
      <c r="F293" s="9">
        <f t="shared" si="17"/>
        <v>4.2</v>
      </c>
      <c r="G293" s="9">
        <f t="shared" si="18"/>
        <v>4.2</v>
      </c>
      <c r="H293" s="24" t="b">
        <f t="shared" si="19"/>
        <v>0</v>
      </c>
    </row>
    <row r="294" spans="1:8">
      <c r="A294" s="23">
        <v>42065</v>
      </c>
      <c r="B294" s="12">
        <v>107309</v>
      </c>
      <c r="C294" s="80">
        <f t="shared" si="16"/>
        <v>6438540</v>
      </c>
      <c r="D294" s="11">
        <v>1.5</v>
      </c>
      <c r="E294" s="12">
        <v>4.5</v>
      </c>
      <c r="F294" s="9">
        <f t="shared" si="17"/>
        <v>4.5</v>
      </c>
      <c r="G294" s="9">
        <f t="shared" si="18"/>
        <v>4.5</v>
      </c>
      <c r="H294" s="24" t="b">
        <f t="shared" si="19"/>
        <v>0</v>
      </c>
    </row>
    <row r="295" spans="1:8">
      <c r="A295" s="23">
        <v>42065</v>
      </c>
      <c r="B295" s="12">
        <v>107656</v>
      </c>
      <c r="C295" s="80">
        <f t="shared" si="16"/>
        <v>6459360</v>
      </c>
      <c r="D295" s="18">
        <v>6</v>
      </c>
      <c r="E295" s="12">
        <v>-4.5</v>
      </c>
      <c r="F295" s="9">
        <f t="shared" si="17"/>
        <v>4.5</v>
      </c>
      <c r="G295" s="9">
        <f t="shared" si="18"/>
        <v>4.5</v>
      </c>
      <c r="H295" s="24" t="b">
        <f t="shared" si="19"/>
        <v>0</v>
      </c>
    </row>
    <row r="296" spans="1:8">
      <c r="A296" s="23">
        <v>42066</v>
      </c>
      <c r="B296" s="12">
        <v>108044</v>
      </c>
      <c r="C296" s="80">
        <f t="shared" si="16"/>
        <v>6482640</v>
      </c>
      <c r="D296" s="11">
        <v>1.6</v>
      </c>
      <c r="E296" s="12">
        <v>4.4000000000000004</v>
      </c>
      <c r="F296" s="9">
        <f t="shared" si="17"/>
        <v>4.4000000000000004</v>
      </c>
      <c r="G296" s="9">
        <f t="shared" si="18"/>
        <v>4.4000000000000004</v>
      </c>
      <c r="H296" s="24" t="b">
        <f t="shared" si="19"/>
        <v>0</v>
      </c>
    </row>
    <row r="297" spans="1:8">
      <c r="A297" s="23">
        <v>42066</v>
      </c>
      <c r="B297" s="12">
        <v>108393</v>
      </c>
      <c r="C297" s="80">
        <f t="shared" si="16"/>
        <v>6503580</v>
      </c>
      <c r="D297" s="11">
        <v>6.3</v>
      </c>
      <c r="E297" s="12">
        <v>-4.7</v>
      </c>
      <c r="F297" s="9">
        <f t="shared" si="17"/>
        <v>4.7</v>
      </c>
      <c r="G297" s="9">
        <f t="shared" si="18"/>
        <v>4.7</v>
      </c>
      <c r="H297" s="24" t="b">
        <f t="shared" si="19"/>
        <v>0</v>
      </c>
    </row>
    <row r="298" spans="1:8">
      <c r="A298" s="23">
        <v>42066</v>
      </c>
      <c r="B298" s="12">
        <v>108791</v>
      </c>
      <c r="C298" s="80">
        <f t="shared" si="16"/>
        <v>6527460</v>
      </c>
      <c r="D298" s="11">
        <v>1.2</v>
      </c>
      <c r="E298" s="12">
        <v>5.0999999999999996</v>
      </c>
      <c r="F298" s="9">
        <f t="shared" si="17"/>
        <v>5.0999999999999996</v>
      </c>
      <c r="G298" s="9" t="b">
        <f t="shared" si="18"/>
        <v>0</v>
      </c>
      <c r="H298" s="24">
        <f t="shared" si="19"/>
        <v>5.0999999999999996</v>
      </c>
    </row>
    <row r="299" spans="1:8">
      <c r="A299" s="23">
        <v>42066</v>
      </c>
      <c r="B299" s="12">
        <v>109136</v>
      </c>
      <c r="C299" s="80">
        <f t="shared" si="16"/>
        <v>6548160</v>
      </c>
      <c r="D299" s="18">
        <v>6.3</v>
      </c>
      <c r="E299" s="12">
        <v>-5.0999999999999996</v>
      </c>
      <c r="F299" s="9">
        <f t="shared" si="17"/>
        <v>5.0999999999999996</v>
      </c>
      <c r="G299" s="9" t="b">
        <f t="shared" si="18"/>
        <v>0</v>
      </c>
      <c r="H299" s="24">
        <f t="shared" si="19"/>
        <v>5.0999999999999996</v>
      </c>
    </row>
    <row r="300" spans="1:8">
      <c r="A300" s="23">
        <v>42067</v>
      </c>
      <c r="B300" s="12">
        <v>109520</v>
      </c>
      <c r="C300" s="80">
        <f t="shared" si="16"/>
        <v>6571200</v>
      </c>
      <c r="D300" s="11">
        <v>1.3</v>
      </c>
      <c r="E300" s="12">
        <v>5</v>
      </c>
      <c r="F300" s="9">
        <f t="shared" si="17"/>
        <v>5</v>
      </c>
      <c r="G300" s="9">
        <f t="shared" si="18"/>
        <v>5</v>
      </c>
      <c r="H300" s="24" t="b">
        <f t="shared" si="19"/>
        <v>0</v>
      </c>
    </row>
    <row r="301" spans="1:8">
      <c r="A301" s="23">
        <v>42067</v>
      </c>
      <c r="B301" s="12">
        <v>109870</v>
      </c>
      <c r="C301" s="80">
        <f t="shared" si="16"/>
        <v>6592200</v>
      </c>
      <c r="D301" s="11">
        <v>6.5</v>
      </c>
      <c r="E301" s="12">
        <v>-5.2</v>
      </c>
      <c r="F301" s="9">
        <f t="shared" si="17"/>
        <v>5.2</v>
      </c>
      <c r="G301" s="9" t="b">
        <f t="shared" si="18"/>
        <v>0</v>
      </c>
      <c r="H301" s="24">
        <f t="shared" si="19"/>
        <v>5.2</v>
      </c>
    </row>
    <row r="302" spans="1:8">
      <c r="A302" s="23">
        <v>42067</v>
      </c>
      <c r="B302" s="12">
        <v>110266</v>
      </c>
      <c r="C302" s="80">
        <f t="shared" si="16"/>
        <v>6615960</v>
      </c>
      <c r="D302" s="11">
        <v>1.1000000000000001</v>
      </c>
      <c r="E302" s="12">
        <v>5.4</v>
      </c>
      <c r="F302" s="9">
        <f t="shared" si="17"/>
        <v>5.4</v>
      </c>
      <c r="G302" s="9" t="b">
        <f t="shared" si="18"/>
        <v>0</v>
      </c>
      <c r="H302" s="24">
        <f t="shared" si="19"/>
        <v>5.4</v>
      </c>
    </row>
    <row r="303" spans="1:8">
      <c r="A303" s="23">
        <v>42067</v>
      </c>
      <c r="B303" s="12">
        <v>110608</v>
      </c>
      <c r="C303" s="80">
        <f t="shared" si="16"/>
        <v>6636480</v>
      </c>
      <c r="D303" s="18">
        <v>6.5</v>
      </c>
      <c r="E303" s="12">
        <v>-5.4</v>
      </c>
      <c r="F303" s="9">
        <f t="shared" si="17"/>
        <v>5.4</v>
      </c>
      <c r="G303" s="9" t="b">
        <f t="shared" si="18"/>
        <v>0</v>
      </c>
      <c r="H303" s="24">
        <f t="shared" si="19"/>
        <v>5.4</v>
      </c>
    </row>
    <row r="304" spans="1:8">
      <c r="A304" s="23">
        <v>42068</v>
      </c>
      <c r="B304" s="12">
        <v>110991</v>
      </c>
      <c r="C304" s="80">
        <f t="shared" si="16"/>
        <v>6659460</v>
      </c>
      <c r="D304" s="11">
        <v>1.2</v>
      </c>
      <c r="E304" s="12">
        <v>5.3</v>
      </c>
      <c r="F304" s="9">
        <f t="shared" si="17"/>
        <v>5.3</v>
      </c>
      <c r="G304" s="9" t="b">
        <f t="shared" si="18"/>
        <v>0</v>
      </c>
      <c r="H304" s="24">
        <f t="shared" si="19"/>
        <v>5.3</v>
      </c>
    </row>
    <row r="305" spans="1:8">
      <c r="A305" s="23">
        <v>42068</v>
      </c>
      <c r="B305" s="12">
        <v>111342</v>
      </c>
      <c r="C305" s="80">
        <f t="shared" si="16"/>
        <v>6680520</v>
      </c>
      <c r="D305" s="11">
        <v>6.7</v>
      </c>
      <c r="E305" s="12">
        <v>-5.5</v>
      </c>
      <c r="F305" s="9">
        <f t="shared" si="17"/>
        <v>5.5</v>
      </c>
      <c r="G305" s="9" t="b">
        <f t="shared" si="18"/>
        <v>0</v>
      </c>
      <c r="H305" s="24">
        <f t="shared" si="19"/>
        <v>5.5</v>
      </c>
    </row>
    <row r="306" spans="1:8">
      <c r="A306" s="23">
        <v>42068</v>
      </c>
      <c r="B306" s="12">
        <v>111736</v>
      </c>
      <c r="C306" s="80">
        <f t="shared" si="16"/>
        <v>6704160</v>
      </c>
      <c r="D306" s="11">
        <v>1</v>
      </c>
      <c r="E306" s="12">
        <v>5.7</v>
      </c>
      <c r="F306" s="9">
        <f t="shared" si="17"/>
        <v>5.7</v>
      </c>
      <c r="G306" s="9" t="b">
        <f t="shared" si="18"/>
        <v>0</v>
      </c>
      <c r="H306" s="24">
        <f t="shared" si="19"/>
        <v>5.7</v>
      </c>
    </row>
    <row r="307" spans="1:8">
      <c r="A307" s="23">
        <v>42068</v>
      </c>
      <c r="B307" s="12">
        <v>112079</v>
      </c>
      <c r="C307" s="80">
        <f t="shared" si="16"/>
        <v>6724740</v>
      </c>
      <c r="D307" s="18">
        <v>6.6</v>
      </c>
      <c r="E307" s="12">
        <v>-5.6</v>
      </c>
      <c r="F307" s="9">
        <f t="shared" si="17"/>
        <v>5.6</v>
      </c>
      <c r="G307" s="9" t="b">
        <f t="shared" si="18"/>
        <v>0</v>
      </c>
      <c r="H307" s="24">
        <f t="shared" si="19"/>
        <v>5.6</v>
      </c>
    </row>
    <row r="308" spans="1:8">
      <c r="A308" s="23">
        <v>42069</v>
      </c>
      <c r="B308" s="12">
        <v>112461</v>
      </c>
      <c r="C308" s="80">
        <f t="shared" si="16"/>
        <v>6747660</v>
      </c>
      <c r="D308" s="12">
        <v>1.1000000000000001</v>
      </c>
      <c r="E308" s="12">
        <v>5.5</v>
      </c>
      <c r="F308" s="9">
        <f t="shared" si="17"/>
        <v>5.5</v>
      </c>
      <c r="G308" s="9" t="b">
        <f t="shared" si="18"/>
        <v>0</v>
      </c>
      <c r="H308" s="24">
        <f t="shared" si="19"/>
        <v>5.5</v>
      </c>
    </row>
    <row r="309" spans="1:8">
      <c r="A309" s="23">
        <v>42069</v>
      </c>
      <c r="B309" s="12">
        <v>112809</v>
      </c>
      <c r="C309" s="80">
        <f t="shared" si="16"/>
        <v>6768540</v>
      </c>
      <c r="D309" s="12">
        <v>6.9</v>
      </c>
      <c r="E309" s="12">
        <v>-5.8</v>
      </c>
      <c r="F309" s="9">
        <f t="shared" si="17"/>
        <v>5.8</v>
      </c>
      <c r="G309" s="9" t="b">
        <f t="shared" si="18"/>
        <v>0</v>
      </c>
      <c r="H309" s="24">
        <f t="shared" si="19"/>
        <v>5.8</v>
      </c>
    </row>
    <row r="310" spans="1:8">
      <c r="A310" s="23">
        <v>42069</v>
      </c>
      <c r="B310" s="12">
        <v>113202</v>
      </c>
      <c r="C310" s="80">
        <f t="shared" si="16"/>
        <v>6792120</v>
      </c>
      <c r="D310" s="19">
        <v>0.79</v>
      </c>
      <c r="E310" s="12">
        <v>6.11</v>
      </c>
      <c r="F310" s="9">
        <f t="shared" si="17"/>
        <v>6.11</v>
      </c>
      <c r="G310" s="9" t="b">
        <f t="shared" si="18"/>
        <v>0</v>
      </c>
      <c r="H310" s="24">
        <f t="shared" si="19"/>
        <v>6.11</v>
      </c>
    </row>
    <row r="311" spans="1:8">
      <c r="A311" s="23">
        <v>42070</v>
      </c>
      <c r="B311" s="12">
        <v>113549</v>
      </c>
      <c r="C311" s="80">
        <f t="shared" si="16"/>
        <v>6812940</v>
      </c>
      <c r="D311" s="12">
        <v>6.73</v>
      </c>
      <c r="E311" s="12">
        <v>-5.94</v>
      </c>
      <c r="F311" s="9">
        <f t="shared" si="17"/>
        <v>5.94</v>
      </c>
      <c r="G311" s="9" t="b">
        <f t="shared" si="18"/>
        <v>0</v>
      </c>
      <c r="H311" s="24">
        <f t="shared" si="19"/>
        <v>5.94</v>
      </c>
    </row>
    <row r="312" spans="1:8">
      <c r="A312" s="23">
        <v>42070</v>
      </c>
      <c r="B312" s="12">
        <v>113934</v>
      </c>
      <c r="C312" s="80">
        <f t="shared" si="16"/>
        <v>6836040</v>
      </c>
      <c r="D312" s="12">
        <v>0.99</v>
      </c>
      <c r="E312" s="12">
        <v>5.74</v>
      </c>
      <c r="F312" s="9">
        <f t="shared" si="17"/>
        <v>5.74</v>
      </c>
      <c r="G312" s="9" t="b">
        <f t="shared" si="18"/>
        <v>0</v>
      </c>
      <c r="H312" s="24">
        <f t="shared" si="19"/>
        <v>5.74</v>
      </c>
    </row>
    <row r="313" spans="1:8">
      <c r="A313" s="23">
        <v>42070</v>
      </c>
      <c r="B313" s="12">
        <v>114281</v>
      </c>
      <c r="C313" s="80">
        <f t="shared" si="16"/>
        <v>6856860</v>
      </c>
      <c r="D313" s="12">
        <v>6.98</v>
      </c>
      <c r="E313" s="12">
        <v>-5.99</v>
      </c>
      <c r="F313" s="9">
        <f t="shared" si="17"/>
        <v>5.99</v>
      </c>
      <c r="G313" s="9" t="b">
        <f t="shared" si="18"/>
        <v>0</v>
      </c>
      <c r="H313" s="24">
        <f t="shared" si="19"/>
        <v>5.99</v>
      </c>
    </row>
    <row r="314" spans="1:8">
      <c r="A314" s="23">
        <v>42070</v>
      </c>
      <c r="B314" s="12">
        <v>114674</v>
      </c>
      <c r="C314" s="80">
        <f t="shared" si="16"/>
        <v>6880440</v>
      </c>
      <c r="D314" s="19">
        <v>0.76</v>
      </c>
      <c r="E314" s="12">
        <v>6.22</v>
      </c>
      <c r="F314" s="9">
        <f t="shared" si="17"/>
        <v>6.22</v>
      </c>
      <c r="G314" s="9" t="b">
        <f t="shared" si="18"/>
        <v>0</v>
      </c>
      <c r="H314" s="24">
        <f t="shared" si="19"/>
        <v>6.22</v>
      </c>
    </row>
    <row r="315" spans="1:8">
      <c r="A315" s="23">
        <v>42071</v>
      </c>
      <c r="B315" s="12">
        <v>115020</v>
      </c>
      <c r="C315" s="80">
        <f t="shared" si="16"/>
        <v>6901200</v>
      </c>
      <c r="D315" s="12">
        <v>6.78</v>
      </c>
      <c r="E315" s="12">
        <v>-6.02</v>
      </c>
      <c r="F315" s="9">
        <f t="shared" si="17"/>
        <v>6.02</v>
      </c>
      <c r="G315" s="9" t="b">
        <f t="shared" si="18"/>
        <v>0</v>
      </c>
      <c r="H315" s="24">
        <f t="shared" si="19"/>
        <v>6.02</v>
      </c>
    </row>
    <row r="316" spans="1:8">
      <c r="A316" s="23">
        <v>42071</v>
      </c>
      <c r="B316" s="12">
        <v>115405</v>
      </c>
      <c r="C316" s="80">
        <f t="shared" si="16"/>
        <v>6924300</v>
      </c>
      <c r="D316" s="12">
        <v>0.96</v>
      </c>
      <c r="E316" s="12">
        <v>5.82</v>
      </c>
      <c r="F316" s="9">
        <f t="shared" si="17"/>
        <v>5.82</v>
      </c>
      <c r="G316" s="9" t="b">
        <f t="shared" si="18"/>
        <v>0</v>
      </c>
      <c r="H316" s="24">
        <f t="shared" si="19"/>
        <v>5.82</v>
      </c>
    </row>
    <row r="317" spans="1:8">
      <c r="A317" s="23">
        <v>42071</v>
      </c>
      <c r="B317" s="12">
        <v>115753</v>
      </c>
      <c r="C317" s="80">
        <f t="shared" si="16"/>
        <v>6945180</v>
      </c>
      <c r="D317" s="12">
        <v>6.96</v>
      </c>
      <c r="E317" s="12">
        <v>-6</v>
      </c>
      <c r="F317" s="9">
        <f t="shared" si="17"/>
        <v>6</v>
      </c>
      <c r="G317" s="9" t="b">
        <f t="shared" si="18"/>
        <v>0</v>
      </c>
      <c r="H317" s="24">
        <f t="shared" si="19"/>
        <v>6</v>
      </c>
    </row>
    <row r="318" spans="1:8">
      <c r="A318" s="23">
        <v>42071</v>
      </c>
      <c r="B318" s="12">
        <v>116144</v>
      </c>
      <c r="C318" s="80">
        <f t="shared" si="16"/>
        <v>6968640</v>
      </c>
      <c r="D318" s="19">
        <v>0.82</v>
      </c>
      <c r="E318" s="12">
        <v>6.14</v>
      </c>
      <c r="F318" s="9">
        <f t="shared" si="17"/>
        <v>6.14</v>
      </c>
      <c r="G318" s="9" t="b">
        <f t="shared" si="18"/>
        <v>0</v>
      </c>
      <c r="H318" s="24">
        <f t="shared" si="19"/>
        <v>6.14</v>
      </c>
    </row>
    <row r="319" spans="1:8">
      <c r="A319" s="23">
        <v>42072</v>
      </c>
      <c r="B319" s="12">
        <v>116491</v>
      </c>
      <c r="C319" s="80">
        <f t="shared" si="16"/>
        <v>6989460</v>
      </c>
      <c r="D319" s="12">
        <v>6.74</v>
      </c>
      <c r="E319" s="12">
        <v>-5.92</v>
      </c>
      <c r="F319" s="9">
        <f t="shared" si="17"/>
        <v>5.92</v>
      </c>
      <c r="G319" s="9" t="b">
        <f t="shared" si="18"/>
        <v>0</v>
      </c>
      <c r="H319" s="24">
        <f t="shared" si="19"/>
        <v>5.92</v>
      </c>
    </row>
    <row r="320" spans="1:8">
      <c r="A320" s="23">
        <v>42072</v>
      </c>
      <c r="B320" s="12">
        <v>116877</v>
      </c>
      <c r="C320" s="80">
        <f t="shared" si="16"/>
        <v>7012620</v>
      </c>
      <c r="D320" s="12">
        <v>1.02</v>
      </c>
      <c r="E320" s="12">
        <v>5.72</v>
      </c>
      <c r="F320" s="9">
        <f t="shared" si="17"/>
        <v>5.72</v>
      </c>
      <c r="G320" s="9" t="b">
        <f t="shared" si="18"/>
        <v>0</v>
      </c>
      <c r="H320" s="24">
        <f t="shared" si="19"/>
        <v>5.72</v>
      </c>
    </row>
    <row r="321" spans="1:8">
      <c r="A321" s="23">
        <v>42072</v>
      </c>
      <c r="B321" s="12">
        <v>117225</v>
      </c>
      <c r="C321" s="80">
        <f t="shared" si="16"/>
        <v>7033500</v>
      </c>
      <c r="D321" s="12">
        <v>6.83</v>
      </c>
      <c r="E321" s="12">
        <v>-5.81</v>
      </c>
      <c r="F321" s="9">
        <f t="shared" si="17"/>
        <v>5.81</v>
      </c>
      <c r="G321" s="9" t="b">
        <f t="shared" si="18"/>
        <v>0</v>
      </c>
      <c r="H321" s="24">
        <f t="shared" si="19"/>
        <v>5.81</v>
      </c>
    </row>
    <row r="322" spans="1:8">
      <c r="A322" s="23">
        <v>42072</v>
      </c>
      <c r="B322" s="12">
        <v>117615</v>
      </c>
      <c r="C322" s="80">
        <f t="shared" si="16"/>
        <v>7056900</v>
      </c>
      <c r="D322" s="19">
        <v>0.96</v>
      </c>
      <c r="E322" s="12">
        <v>5.87</v>
      </c>
      <c r="F322" s="9">
        <f t="shared" si="17"/>
        <v>5.87</v>
      </c>
      <c r="G322" s="9" t="b">
        <f t="shared" si="18"/>
        <v>0</v>
      </c>
      <c r="H322" s="24">
        <f t="shared" si="19"/>
        <v>5.87</v>
      </c>
    </row>
    <row r="323" spans="1:8">
      <c r="A323" s="23">
        <v>42073</v>
      </c>
      <c r="B323" s="12">
        <v>117964</v>
      </c>
      <c r="C323" s="80">
        <f t="shared" si="16"/>
        <v>7077840</v>
      </c>
      <c r="D323" s="12">
        <v>6.61</v>
      </c>
      <c r="E323" s="12">
        <v>-5.65</v>
      </c>
      <c r="F323" s="9">
        <f t="shared" si="17"/>
        <v>5.65</v>
      </c>
      <c r="G323" s="9" t="b">
        <f t="shared" si="18"/>
        <v>0</v>
      </c>
      <c r="H323" s="24">
        <f t="shared" si="19"/>
        <v>5.65</v>
      </c>
    </row>
    <row r="324" spans="1:8">
      <c r="A324" s="23">
        <v>42073</v>
      </c>
      <c r="B324" s="12">
        <v>118349</v>
      </c>
      <c r="C324" s="80">
        <f t="shared" si="16"/>
        <v>7100940</v>
      </c>
      <c r="D324" s="12">
        <v>1.1499999999999999</v>
      </c>
      <c r="E324" s="12">
        <v>5.46</v>
      </c>
      <c r="F324" s="9">
        <f t="shared" si="17"/>
        <v>5.46</v>
      </c>
      <c r="G324" s="9" t="b">
        <f t="shared" si="18"/>
        <v>0</v>
      </c>
      <c r="H324" s="24">
        <f t="shared" si="19"/>
        <v>5.46</v>
      </c>
    </row>
    <row r="325" spans="1:8">
      <c r="A325" s="23">
        <v>42073</v>
      </c>
      <c r="B325" s="12">
        <v>118699</v>
      </c>
      <c r="C325" s="80">
        <f t="shared" si="16"/>
        <v>7121940</v>
      </c>
      <c r="D325" s="12">
        <v>6.61</v>
      </c>
      <c r="E325" s="12">
        <v>-5.46</v>
      </c>
      <c r="F325" s="9">
        <f t="shared" si="17"/>
        <v>5.46</v>
      </c>
      <c r="G325" s="9" t="b">
        <f t="shared" si="18"/>
        <v>0</v>
      </c>
      <c r="H325" s="24">
        <f t="shared" si="19"/>
        <v>5.46</v>
      </c>
    </row>
    <row r="326" spans="1:8">
      <c r="A326" s="23">
        <v>42073</v>
      </c>
      <c r="B326" s="12">
        <v>119088</v>
      </c>
      <c r="C326" s="80">
        <f t="shared" si="16"/>
        <v>7145280</v>
      </c>
      <c r="D326" s="19">
        <v>1.18</v>
      </c>
      <c r="E326" s="12">
        <v>5.43</v>
      </c>
      <c r="F326" s="9">
        <f t="shared" si="17"/>
        <v>5.43</v>
      </c>
      <c r="G326" s="9" t="b">
        <f t="shared" si="18"/>
        <v>0</v>
      </c>
      <c r="H326" s="24">
        <f t="shared" si="19"/>
        <v>5.43</v>
      </c>
    </row>
    <row r="327" spans="1:8">
      <c r="A327" s="23">
        <v>42074</v>
      </c>
      <c r="B327" s="12">
        <v>119438</v>
      </c>
      <c r="C327" s="80">
        <f t="shared" ref="C327:C390" si="20">B327*60</f>
        <v>7166280</v>
      </c>
      <c r="D327" s="12">
        <v>6.42</v>
      </c>
      <c r="E327" s="12">
        <v>-5.24</v>
      </c>
      <c r="F327" s="9">
        <f t="shared" ref="F327:F390" si="21">ABS(E327)</f>
        <v>5.24</v>
      </c>
      <c r="G327" s="9" t="b">
        <f t="shared" ref="G327:G390" si="22">IF(F327&lt;5.05,F327,FALSE)</f>
        <v>0</v>
      </c>
      <c r="H327" s="24">
        <f t="shared" ref="H327:H390" si="23">IF(F327&gt;5.05,F327,FALSE)</f>
        <v>5.24</v>
      </c>
    </row>
    <row r="328" spans="1:8">
      <c r="A328" s="23">
        <v>42074</v>
      </c>
      <c r="B328" s="12">
        <v>119824</v>
      </c>
      <c r="C328" s="80">
        <f t="shared" si="20"/>
        <v>7189440</v>
      </c>
      <c r="D328" s="12">
        <v>1.34</v>
      </c>
      <c r="E328" s="12">
        <v>5.08</v>
      </c>
      <c r="F328" s="9">
        <f t="shared" si="21"/>
        <v>5.08</v>
      </c>
      <c r="G328" s="9" t="b">
        <f t="shared" si="22"/>
        <v>0</v>
      </c>
      <c r="H328" s="24">
        <f t="shared" si="23"/>
        <v>5.08</v>
      </c>
    </row>
    <row r="329" spans="1:8">
      <c r="A329" s="23">
        <v>42074</v>
      </c>
      <c r="B329" s="12">
        <v>120177</v>
      </c>
      <c r="C329" s="80">
        <f t="shared" si="20"/>
        <v>7210620</v>
      </c>
      <c r="D329" s="12">
        <v>6.33</v>
      </c>
      <c r="E329" s="12">
        <v>-4.99</v>
      </c>
      <c r="F329" s="9">
        <f t="shared" si="21"/>
        <v>4.99</v>
      </c>
      <c r="G329" s="9">
        <f t="shared" si="22"/>
        <v>4.99</v>
      </c>
      <c r="H329" s="24" t="b">
        <f t="shared" si="23"/>
        <v>0</v>
      </c>
    </row>
    <row r="330" spans="1:8">
      <c r="A330" s="23">
        <v>42074</v>
      </c>
      <c r="B330" s="12">
        <v>120563</v>
      </c>
      <c r="C330" s="80">
        <f t="shared" si="20"/>
        <v>7233780</v>
      </c>
      <c r="D330" s="19">
        <v>1.44</v>
      </c>
      <c r="E330" s="12">
        <v>4.8899999999999997</v>
      </c>
      <c r="F330" s="9">
        <f t="shared" si="21"/>
        <v>4.8899999999999997</v>
      </c>
      <c r="G330" s="9">
        <f t="shared" si="22"/>
        <v>4.8899999999999997</v>
      </c>
      <c r="H330" s="24" t="b">
        <f t="shared" si="23"/>
        <v>0</v>
      </c>
    </row>
    <row r="331" spans="1:8">
      <c r="A331" s="23">
        <v>42075</v>
      </c>
      <c r="B331" s="12">
        <v>120918</v>
      </c>
      <c r="C331" s="80">
        <f t="shared" si="20"/>
        <v>7255080</v>
      </c>
      <c r="D331" s="12">
        <v>6.18</v>
      </c>
      <c r="E331" s="12">
        <v>-4.74</v>
      </c>
      <c r="F331" s="9">
        <f t="shared" si="21"/>
        <v>4.74</v>
      </c>
      <c r="G331" s="9">
        <f t="shared" si="22"/>
        <v>4.74</v>
      </c>
      <c r="H331" s="24" t="b">
        <f t="shared" si="23"/>
        <v>0</v>
      </c>
    </row>
    <row r="332" spans="1:8">
      <c r="A332" s="23">
        <v>42075</v>
      </c>
      <c r="B332" s="12">
        <v>121305</v>
      </c>
      <c r="C332" s="80">
        <f t="shared" si="20"/>
        <v>7278300</v>
      </c>
      <c r="D332" s="12">
        <v>1.57</v>
      </c>
      <c r="E332" s="12">
        <v>4.6100000000000003</v>
      </c>
      <c r="F332" s="9">
        <f t="shared" si="21"/>
        <v>4.6100000000000003</v>
      </c>
      <c r="G332" s="9">
        <f t="shared" si="22"/>
        <v>4.6100000000000003</v>
      </c>
      <c r="H332" s="24" t="b">
        <f t="shared" si="23"/>
        <v>0</v>
      </c>
    </row>
    <row r="333" spans="1:8">
      <c r="A333" s="23">
        <v>42075</v>
      </c>
      <c r="B333" s="12">
        <v>121661</v>
      </c>
      <c r="C333" s="80">
        <f t="shared" si="20"/>
        <v>7299660</v>
      </c>
      <c r="D333" s="12">
        <v>6</v>
      </c>
      <c r="E333" s="12">
        <v>-4.43</v>
      </c>
      <c r="F333" s="9">
        <f t="shared" si="21"/>
        <v>4.43</v>
      </c>
      <c r="G333" s="9">
        <f t="shared" si="22"/>
        <v>4.43</v>
      </c>
      <c r="H333" s="24" t="b">
        <f t="shared" si="23"/>
        <v>0</v>
      </c>
    </row>
    <row r="334" spans="1:8">
      <c r="A334" s="23">
        <v>42075</v>
      </c>
      <c r="B334" s="12">
        <v>122046</v>
      </c>
      <c r="C334" s="80">
        <f t="shared" si="20"/>
        <v>7322760</v>
      </c>
      <c r="D334" s="19">
        <v>1.74</v>
      </c>
      <c r="E334" s="12">
        <v>4.26</v>
      </c>
      <c r="F334" s="9">
        <f t="shared" si="21"/>
        <v>4.26</v>
      </c>
      <c r="G334" s="9">
        <f t="shared" si="22"/>
        <v>4.26</v>
      </c>
      <c r="H334" s="24" t="b">
        <f t="shared" si="23"/>
        <v>0</v>
      </c>
    </row>
    <row r="335" spans="1:8">
      <c r="A335" s="23">
        <v>42076</v>
      </c>
      <c r="B335" s="12">
        <v>122405</v>
      </c>
      <c r="C335" s="80">
        <f t="shared" si="20"/>
        <v>7344300</v>
      </c>
      <c r="D335" s="12">
        <v>5.93</v>
      </c>
      <c r="E335" s="12">
        <v>-4.1900000000000004</v>
      </c>
      <c r="F335" s="9">
        <f t="shared" si="21"/>
        <v>4.1900000000000004</v>
      </c>
      <c r="G335" s="9">
        <f t="shared" si="22"/>
        <v>4.1900000000000004</v>
      </c>
      <c r="H335" s="24" t="b">
        <f t="shared" si="23"/>
        <v>0</v>
      </c>
    </row>
    <row r="336" spans="1:8">
      <c r="A336" s="23">
        <v>42076</v>
      </c>
      <c r="B336" s="12">
        <v>122795</v>
      </c>
      <c r="C336" s="80">
        <f t="shared" si="20"/>
        <v>7367700</v>
      </c>
      <c r="D336" s="12">
        <v>1.81</v>
      </c>
      <c r="E336" s="12">
        <v>4.12</v>
      </c>
      <c r="F336" s="9">
        <f t="shared" si="21"/>
        <v>4.12</v>
      </c>
      <c r="G336" s="9">
        <f t="shared" si="22"/>
        <v>4.12</v>
      </c>
      <c r="H336" s="24" t="b">
        <f t="shared" si="23"/>
        <v>0</v>
      </c>
    </row>
    <row r="337" spans="1:8">
      <c r="A337" s="23">
        <v>42076</v>
      </c>
      <c r="B337" s="12">
        <v>123156</v>
      </c>
      <c r="C337" s="80">
        <f t="shared" si="20"/>
        <v>7389360</v>
      </c>
      <c r="D337" s="12">
        <v>5.68</v>
      </c>
      <c r="E337" s="12">
        <v>-3.87</v>
      </c>
      <c r="F337" s="9">
        <f t="shared" si="21"/>
        <v>3.87</v>
      </c>
      <c r="G337" s="9">
        <f t="shared" si="22"/>
        <v>3.87</v>
      </c>
      <c r="H337" s="24" t="b">
        <f t="shared" si="23"/>
        <v>0</v>
      </c>
    </row>
    <row r="338" spans="1:8">
      <c r="A338" s="23">
        <v>42076</v>
      </c>
      <c r="B338" s="12">
        <v>123541</v>
      </c>
      <c r="C338" s="80">
        <f t="shared" si="20"/>
        <v>7412460</v>
      </c>
      <c r="D338" s="19">
        <v>2.0299999999999998</v>
      </c>
      <c r="E338" s="12">
        <v>3.65</v>
      </c>
      <c r="F338" s="9">
        <f t="shared" si="21"/>
        <v>3.65</v>
      </c>
      <c r="G338" s="9">
        <f t="shared" si="22"/>
        <v>3.65</v>
      </c>
      <c r="H338" s="24" t="b">
        <f t="shared" si="23"/>
        <v>0</v>
      </c>
    </row>
    <row r="339" spans="1:8">
      <c r="A339" s="23">
        <v>42077</v>
      </c>
      <c r="B339" s="12">
        <v>123906</v>
      </c>
      <c r="C339" s="80">
        <f t="shared" si="20"/>
        <v>7434360</v>
      </c>
      <c r="D339" s="12">
        <v>5.71</v>
      </c>
      <c r="E339" s="12">
        <v>-3.68</v>
      </c>
      <c r="F339" s="9">
        <f t="shared" si="21"/>
        <v>3.68</v>
      </c>
      <c r="G339" s="9">
        <f t="shared" si="22"/>
        <v>3.68</v>
      </c>
      <c r="H339" s="24" t="b">
        <f t="shared" si="23"/>
        <v>0</v>
      </c>
    </row>
    <row r="340" spans="1:8">
      <c r="A340" s="23">
        <v>42077</v>
      </c>
      <c r="B340" s="12">
        <v>124301</v>
      </c>
      <c r="C340" s="80">
        <f t="shared" si="20"/>
        <v>7458060</v>
      </c>
      <c r="D340" s="12">
        <v>1.99</v>
      </c>
      <c r="E340" s="12">
        <v>3.72</v>
      </c>
      <c r="F340" s="9">
        <f t="shared" si="21"/>
        <v>3.72</v>
      </c>
      <c r="G340" s="9">
        <f t="shared" si="22"/>
        <v>3.72</v>
      </c>
      <c r="H340" s="24" t="b">
        <f t="shared" si="23"/>
        <v>0</v>
      </c>
    </row>
    <row r="341" spans="1:8">
      <c r="A341" s="23">
        <v>42077</v>
      </c>
      <c r="B341" s="12">
        <v>124667</v>
      </c>
      <c r="C341" s="80">
        <f t="shared" si="20"/>
        <v>7480020</v>
      </c>
      <c r="D341" s="15">
        <v>5.46</v>
      </c>
      <c r="E341" s="12">
        <v>-3.47</v>
      </c>
      <c r="F341" s="9">
        <f t="shared" si="21"/>
        <v>3.47</v>
      </c>
      <c r="G341" s="9">
        <f t="shared" si="22"/>
        <v>3.47</v>
      </c>
      <c r="H341" s="24" t="b">
        <f t="shared" si="23"/>
        <v>0</v>
      </c>
    </row>
    <row r="342" spans="1:8">
      <c r="A342" s="23">
        <v>42078</v>
      </c>
      <c r="B342" s="12">
        <v>125053</v>
      </c>
      <c r="C342" s="80">
        <f t="shared" si="20"/>
        <v>7503180</v>
      </c>
      <c r="D342" s="12">
        <v>2.21</v>
      </c>
      <c r="E342" s="12">
        <v>3.25</v>
      </c>
      <c r="F342" s="9">
        <f t="shared" si="21"/>
        <v>3.25</v>
      </c>
      <c r="G342" s="9">
        <f t="shared" si="22"/>
        <v>3.25</v>
      </c>
      <c r="H342" s="24" t="b">
        <f t="shared" si="23"/>
        <v>0</v>
      </c>
    </row>
    <row r="343" spans="1:8">
      <c r="A343" s="23">
        <v>42078</v>
      </c>
      <c r="B343" s="12">
        <v>125431</v>
      </c>
      <c r="C343" s="80">
        <f t="shared" si="20"/>
        <v>7525860</v>
      </c>
      <c r="D343" s="12">
        <v>5.64</v>
      </c>
      <c r="E343" s="12">
        <v>-3.43</v>
      </c>
      <c r="F343" s="9">
        <f t="shared" si="21"/>
        <v>3.43</v>
      </c>
      <c r="G343" s="9">
        <f t="shared" si="22"/>
        <v>3.43</v>
      </c>
      <c r="H343" s="24" t="b">
        <f t="shared" si="23"/>
        <v>0</v>
      </c>
    </row>
    <row r="344" spans="1:8">
      <c r="A344" s="23">
        <v>42078</v>
      </c>
      <c r="B344" s="12">
        <v>125823</v>
      </c>
      <c r="C344" s="80">
        <f t="shared" si="20"/>
        <v>7549380</v>
      </c>
      <c r="D344" s="12">
        <v>1.98</v>
      </c>
      <c r="E344" s="12">
        <v>3.66</v>
      </c>
      <c r="F344" s="9">
        <f t="shared" si="21"/>
        <v>3.66</v>
      </c>
      <c r="G344" s="9">
        <f t="shared" si="22"/>
        <v>3.66</v>
      </c>
      <c r="H344" s="24" t="b">
        <f t="shared" si="23"/>
        <v>0</v>
      </c>
    </row>
    <row r="345" spans="1:8">
      <c r="A345" s="23">
        <v>42078</v>
      </c>
      <c r="B345" s="12">
        <v>126190</v>
      </c>
      <c r="C345" s="80">
        <f t="shared" si="20"/>
        <v>7571400</v>
      </c>
      <c r="D345" s="19">
        <v>5.48</v>
      </c>
      <c r="E345" s="12">
        <v>-3.5</v>
      </c>
      <c r="F345" s="9">
        <f t="shared" si="21"/>
        <v>3.5</v>
      </c>
      <c r="G345" s="9">
        <f t="shared" si="22"/>
        <v>3.5</v>
      </c>
      <c r="H345" s="24" t="b">
        <f t="shared" si="23"/>
        <v>0</v>
      </c>
    </row>
    <row r="346" spans="1:8">
      <c r="A346" s="23">
        <v>42079</v>
      </c>
      <c r="B346" s="12">
        <v>126576</v>
      </c>
      <c r="C346" s="80">
        <f t="shared" si="20"/>
        <v>7594560</v>
      </c>
      <c r="D346" s="12">
        <v>2.14</v>
      </c>
      <c r="E346" s="12">
        <v>3.34</v>
      </c>
      <c r="F346" s="9">
        <f t="shared" si="21"/>
        <v>3.34</v>
      </c>
      <c r="G346" s="9">
        <f t="shared" si="22"/>
        <v>3.34</v>
      </c>
      <c r="H346" s="24" t="b">
        <f t="shared" si="23"/>
        <v>0</v>
      </c>
    </row>
    <row r="347" spans="1:8">
      <c r="A347" s="23">
        <v>42079</v>
      </c>
      <c r="B347" s="12">
        <v>126943</v>
      </c>
      <c r="C347" s="80">
        <f t="shared" si="20"/>
        <v>7616580</v>
      </c>
      <c r="D347" s="12">
        <v>5.86</v>
      </c>
      <c r="E347" s="12">
        <v>-3.72</v>
      </c>
      <c r="F347" s="9">
        <f t="shared" si="21"/>
        <v>3.72</v>
      </c>
      <c r="G347" s="9">
        <f t="shared" si="22"/>
        <v>3.72</v>
      </c>
      <c r="H347" s="24" t="b">
        <f t="shared" si="23"/>
        <v>0</v>
      </c>
    </row>
    <row r="348" spans="1:8">
      <c r="A348" s="23">
        <v>42079</v>
      </c>
      <c r="B348" s="12">
        <v>127344</v>
      </c>
      <c r="C348" s="80">
        <f t="shared" si="20"/>
        <v>7640640</v>
      </c>
      <c r="D348" s="12">
        <v>1.69</v>
      </c>
      <c r="E348" s="12">
        <v>4.17</v>
      </c>
      <c r="F348" s="9">
        <f t="shared" si="21"/>
        <v>4.17</v>
      </c>
      <c r="G348" s="9">
        <f t="shared" si="22"/>
        <v>4.17</v>
      </c>
      <c r="H348" s="24" t="b">
        <f t="shared" si="23"/>
        <v>0</v>
      </c>
    </row>
    <row r="349" spans="1:8">
      <c r="A349" s="23">
        <v>42079</v>
      </c>
      <c r="B349" s="12">
        <v>127707</v>
      </c>
      <c r="C349" s="80">
        <f t="shared" si="20"/>
        <v>7662420</v>
      </c>
      <c r="D349" s="19">
        <v>5.82</v>
      </c>
      <c r="E349" s="12">
        <v>-4.13</v>
      </c>
      <c r="F349" s="9">
        <f t="shared" si="21"/>
        <v>4.13</v>
      </c>
      <c r="G349" s="9">
        <f t="shared" si="22"/>
        <v>4.13</v>
      </c>
      <c r="H349" s="24" t="b">
        <f t="shared" si="23"/>
        <v>0</v>
      </c>
    </row>
    <row r="350" spans="1:8">
      <c r="A350" s="23">
        <v>42080</v>
      </c>
      <c r="B350" s="12">
        <v>128093</v>
      </c>
      <c r="C350" s="80">
        <f t="shared" si="20"/>
        <v>7685580</v>
      </c>
      <c r="D350" s="12">
        <v>1.8</v>
      </c>
      <c r="E350" s="12">
        <v>4.0199999999999996</v>
      </c>
      <c r="F350" s="9">
        <f t="shared" si="21"/>
        <v>4.0199999999999996</v>
      </c>
      <c r="G350" s="9">
        <f t="shared" si="22"/>
        <v>4.0199999999999996</v>
      </c>
      <c r="H350" s="24" t="b">
        <f t="shared" si="23"/>
        <v>0</v>
      </c>
    </row>
    <row r="351" spans="1:8">
      <c r="A351" s="23">
        <v>42080</v>
      </c>
      <c r="B351" s="12">
        <v>128453</v>
      </c>
      <c r="C351" s="80">
        <f t="shared" si="20"/>
        <v>7707180</v>
      </c>
      <c r="D351" s="12">
        <v>6.32</v>
      </c>
      <c r="E351" s="12">
        <v>-4.5199999999999996</v>
      </c>
      <c r="F351" s="9">
        <f t="shared" si="21"/>
        <v>4.5199999999999996</v>
      </c>
      <c r="G351" s="9">
        <f t="shared" si="22"/>
        <v>4.5199999999999996</v>
      </c>
      <c r="H351" s="24" t="b">
        <f t="shared" si="23"/>
        <v>0</v>
      </c>
    </row>
    <row r="352" spans="1:8">
      <c r="A352" s="23">
        <v>42080</v>
      </c>
      <c r="B352" s="12">
        <v>128853</v>
      </c>
      <c r="C352" s="80">
        <f t="shared" si="20"/>
        <v>7731180</v>
      </c>
      <c r="D352" s="12">
        <v>1.23</v>
      </c>
      <c r="E352" s="12">
        <v>5.09</v>
      </c>
      <c r="F352" s="9">
        <f t="shared" si="21"/>
        <v>5.09</v>
      </c>
      <c r="G352" s="9" t="b">
        <f t="shared" si="22"/>
        <v>0</v>
      </c>
      <c r="H352" s="24">
        <f t="shared" si="23"/>
        <v>5.09</v>
      </c>
    </row>
    <row r="353" spans="1:8">
      <c r="A353" s="23">
        <v>42080</v>
      </c>
      <c r="B353" s="12">
        <v>129210</v>
      </c>
      <c r="C353" s="80">
        <f t="shared" si="20"/>
        <v>7752600</v>
      </c>
      <c r="D353" s="19">
        <v>6.34</v>
      </c>
      <c r="E353" s="12">
        <v>-5.1100000000000003</v>
      </c>
      <c r="F353" s="9">
        <f t="shared" si="21"/>
        <v>5.1100000000000003</v>
      </c>
      <c r="G353" s="9" t="b">
        <f t="shared" si="22"/>
        <v>0</v>
      </c>
      <c r="H353" s="24">
        <f t="shared" si="23"/>
        <v>5.1100000000000003</v>
      </c>
    </row>
    <row r="354" spans="1:8">
      <c r="A354" s="23">
        <v>42081</v>
      </c>
      <c r="B354" s="12">
        <v>129597</v>
      </c>
      <c r="C354" s="80">
        <f t="shared" si="20"/>
        <v>7775820</v>
      </c>
      <c r="D354" s="12">
        <v>1.33</v>
      </c>
      <c r="E354" s="12">
        <v>5.01</v>
      </c>
      <c r="F354" s="9">
        <f t="shared" si="21"/>
        <v>5.01</v>
      </c>
      <c r="G354" s="9">
        <f t="shared" si="22"/>
        <v>5.01</v>
      </c>
      <c r="H354" s="24" t="b">
        <f t="shared" si="23"/>
        <v>0</v>
      </c>
    </row>
    <row r="355" spans="1:8">
      <c r="A355" s="23">
        <v>42081</v>
      </c>
      <c r="B355" s="12">
        <v>129952</v>
      </c>
      <c r="C355" s="80">
        <f t="shared" si="20"/>
        <v>7797120</v>
      </c>
      <c r="D355" s="12">
        <v>6.9</v>
      </c>
      <c r="E355" s="12">
        <v>-5.57</v>
      </c>
      <c r="F355" s="9">
        <f t="shared" si="21"/>
        <v>5.57</v>
      </c>
      <c r="G355" s="9" t="b">
        <f t="shared" si="22"/>
        <v>0</v>
      </c>
      <c r="H355" s="24">
        <f t="shared" si="23"/>
        <v>5.57</v>
      </c>
    </row>
    <row r="356" spans="1:8">
      <c r="A356" s="23">
        <v>42081</v>
      </c>
      <c r="B356" s="12">
        <v>130351</v>
      </c>
      <c r="C356" s="80">
        <f t="shared" si="20"/>
        <v>7821060</v>
      </c>
      <c r="D356" s="12">
        <v>0.73</v>
      </c>
      <c r="E356" s="12">
        <v>6.17</v>
      </c>
      <c r="F356" s="9">
        <f t="shared" si="21"/>
        <v>6.17</v>
      </c>
      <c r="G356" s="9" t="b">
        <f t="shared" si="22"/>
        <v>0</v>
      </c>
      <c r="H356" s="24">
        <f t="shared" si="23"/>
        <v>6.17</v>
      </c>
    </row>
    <row r="357" spans="1:8">
      <c r="A357" s="23">
        <v>42081</v>
      </c>
      <c r="B357" s="12">
        <v>130703</v>
      </c>
      <c r="C357" s="80">
        <f t="shared" si="20"/>
        <v>7842180</v>
      </c>
      <c r="D357" s="19">
        <v>6.9</v>
      </c>
      <c r="E357" s="12">
        <v>-6.17</v>
      </c>
      <c r="F357" s="9">
        <f t="shared" si="21"/>
        <v>6.17</v>
      </c>
      <c r="G357" s="9" t="b">
        <f t="shared" si="22"/>
        <v>0</v>
      </c>
      <c r="H357" s="24">
        <f t="shared" si="23"/>
        <v>6.17</v>
      </c>
    </row>
    <row r="358" spans="1:8">
      <c r="A358" s="23">
        <v>42082</v>
      </c>
      <c r="B358" s="12">
        <v>131093</v>
      </c>
      <c r="C358" s="80">
        <f t="shared" si="20"/>
        <v>7865580</v>
      </c>
      <c r="D358" s="12">
        <v>0.83</v>
      </c>
      <c r="E358" s="12">
        <v>6.07</v>
      </c>
      <c r="F358" s="9">
        <f t="shared" si="21"/>
        <v>6.07</v>
      </c>
      <c r="G358" s="9" t="b">
        <f t="shared" si="22"/>
        <v>0</v>
      </c>
      <c r="H358" s="24">
        <f t="shared" si="23"/>
        <v>6.07</v>
      </c>
    </row>
    <row r="359" spans="1:8">
      <c r="A359" s="23">
        <v>42082</v>
      </c>
      <c r="B359" s="12">
        <v>131443</v>
      </c>
      <c r="C359" s="80">
        <f t="shared" si="20"/>
        <v>7886580</v>
      </c>
      <c r="D359" s="12">
        <v>7.44</v>
      </c>
      <c r="E359" s="12">
        <v>-6.61</v>
      </c>
      <c r="F359" s="9">
        <f t="shared" si="21"/>
        <v>6.61</v>
      </c>
      <c r="G359" s="9" t="b">
        <f t="shared" si="22"/>
        <v>0</v>
      </c>
      <c r="H359" s="24">
        <f t="shared" si="23"/>
        <v>6.61</v>
      </c>
    </row>
    <row r="360" spans="1:8">
      <c r="A360" s="23">
        <v>42082</v>
      </c>
      <c r="B360" s="12">
        <v>131843</v>
      </c>
      <c r="C360" s="80">
        <f t="shared" si="20"/>
        <v>7910580</v>
      </c>
      <c r="D360" s="12">
        <v>0.31</v>
      </c>
      <c r="E360" s="12">
        <v>7.13</v>
      </c>
      <c r="F360" s="9">
        <f t="shared" si="21"/>
        <v>7.13</v>
      </c>
      <c r="G360" s="9" t="b">
        <f t="shared" si="22"/>
        <v>0</v>
      </c>
      <c r="H360" s="24">
        <f t="shared" si="23"/>
        <v>7.13</v>
      </c>
    </row>
    <row r="361" spans="1:8">
      <c r="A361" s="23">
        <v>42082</v>
      </c>
      <c r="B361" s="12">
        <v>132190</v>
      </c>
      <c r="C361" s="80">
        <f t="shared" si="20"/>
        <v>7931400</v>
      </c>
      <c r="D361" s="19">
        <v>7.39</v>
      </c>
      <c r="E361" s="12">
        <v>-7.08</v>
      </c>
      <c r="F361" s="9">
        <f t="shared" si="21"/>
        <v>7.08</v>
      </c>
      <c r="G361" s="9" t="b">
        <f t="shared" si="22"/>
        <v>0</v>
      </c>
      <c r="H361" s="24">
        <f t="shared" si="23"/>
        <v>7.08</v>
      </c>
    </row>
    <row r="362" spans="1:8">
      <c r="A362" s="23">
        <v>42083</v>
      </c>
      <c r="B362" s="12">
        <v>132583</v>
      </c>
      <c r="C362" s="80">
        <f t="shared" si="20"/>
        <v>7954980</v>
      </c>
      <c r="D362" s="12">
        <v>0.43</v>
      </c>
      <c r="E362" s="12">
        <v>6.96</v>
      </c>
      <c r="F362" s="9">
        <f t="shared" si="21"/>
        <v>6.96</v>
      </c>
      <c r="G362" s="9" t="b">
        <f t="shared" si="22"/>
        <v>0</v>
      </c>
      <c r="H362" s="24">
        <f t="shared" si="23"/>
        <v>6.96</v>
      </c>
    </row>
    <row r="363" spans="1:8">
      <c r="A363" s="23">
        <v>42083</v>
      </c>
      <c r="B363" s="12">
        <v>132930</v>
      </c>
      <c r="C363" s="80">
        <f t="shared" si="20"/>
        <v>7975800</v>
      </c>
      <c r="D363" s="12">
        <v>7.84</v>
      </c>
      <c r="E363" s="12">
        <v>-7.41</v>
      </c>
      <c r="F363" s="9">
        <f t="shared" si="21"/>
        <v>7.41</v>
      </c>
      <c r="G363" s="9" t="b">
        <f t="shared" si="22"/>
        <v>0</v>
      </c>
      <c r="H363" s="24">
        <f t="shared" si="23"/>
        <v>7.41</v>
      </c>
    </row>
    <row r="364" spans="1:8">
      <c r="A364" s="23">
        <v>42083</v>
      </c>
      <c r="B364" s="12">
        <v>133331</v>
      </c>
      <c r="C364" s="80">
        <f t="shared" si="20"/>
        <v>7999860</v>
      </c>
      <c r="D364" s="12">
        <v>0.04</v>
      </c>
      <c r="E364" s="12">
        <v>7.8</v>
      </c>
      <c r="F364" s="9">
        <f t="shared" si="21"/>
        <v>7.8</v>
      </c>
      <c r="G364" s="9" t="b">
        <f t="shared" si="22"/>
        <v>0</v>
      </c>
      <c r="H364" s="24">
        <f t="shared" si="23"/>
        <v>7.8</v>
      </c>
    </row>
    <row r="365" spans="1:8">
      <c r="A365" s="23">
        <v>42083</v>
      </c>
      <c r="B365" s="12">
        <v>133689</v>
      </c>
      <c r="C365" s="80">
        <f t="shared" si="20"/>
        <v>8021340</v>
      </c>
      <c r="D365" s="19">
        <v>7.68</v>
      </c>
      <c r="E365" s="12">
        <v>-7.64</v>
      </c>
      <c r="F365" s="9">
        <f t="shared" si="21"/>
        <v>7.64</v>
      </c>
      <c r="G365" s="9" t="b">
        <f t="shared" si="22"/>
        <v>0</v>
      </c>
      <c r="H365" s="24">
        <f t="shared" si="23"/>
        <v>7.64</v>
      </c>
    </row>
    <row r="366" spans="1:8">
      <c r="A366" s="23">
        <v>42084</v>
      </c>
      <c r="B366" s="12">
        <v>134070</v>
      </c>
      <c r="C366" s="80">
        <f t="shared" si="20"/>
        <v>8044200</v>
      </c>
      <c r="D366" s="12">
        <v>0.18</v>
      </c>
      <c r="E366" s="12">
        <v>7.5</v>
      </c>
      <c r="F366" s="9">
        <f t="shared" si="21"/>
        <v>7.5</v>
      </c>
      <c r="G366" s="9" t="b">
        <f t="shared" si="22"/>
        <v>0</v>
      </c>
      <c r="H366" s="24">
        <f t="shared" si="23"/>
        <v>7.5</v>
      </c>
    </row>
    <row r="367" spans="1:8">
      <c r="A367" s="23">
        <v>42084</v>
      </c>
      <c r="B367" s="12">
        <v>134415</v>
      </c>
      <c r="C367" s="80">
        <f t="shared" si="20"/>
        <v>8064900</v>
      </c>
      <c r="D367" s="12">
        <v>8</v>
      </c>
      <c r="E367" s="12">
        <v>-7.82</v>
      </c>
      <c r="F367" s="9">
        <f t="shared" si="21"/>
        <v>7.82</v>
      </c>
      <c r="G367" s="9" t="b">
        <f t="shared" si="22"/>
        <v>0</v>
      </c>
      <c r="H367" s="24">
        <f t="shared" si="23"/>
        <v>7.82</v>
      </c>
    </row>
    <row r="368" spans="1:8">
      <c r="A368" s="23">
        <v>42084</v>
      </c>
      <c r="B368" s="12">
        <v>134816</v>
      </c>
      <c r="C368" s="80">
        <f t="shared" si="20"/>
        <v>8088960</v>
      </c>
      <c r="D368" s="12">
        <v>0</v>
      </c>
      <c r="E368" s="12">
        <v>8</v>
      </c>
      <c r="F368" s="9">
        <f t="shared" si="21"/>
        <v>8</v>
      </c>
      <c r="G368" s="9" t="b">
        <f t="shared" si="22"/>
        <v>0</v>
      </c>
      <c r="H368" s="24">
        <f t="shared" si="23"/>
        <v>8</v>
      </c>
    </row>
    <row r="369" spans="1:8">
      <c r="A369" s="23">
        <v>42084</v>
      </c>
      <c r="B369" s="12">
        <v>135159</v>
      </c>
      <c r="C369" s="80">
        <f t="shared" si="20"/>
        <v>8109540</v>
      </c>
      <c r="D369" s="20">
        <v>7.84</v>
      </c>
      <c r="E369" s="12">
        <v>-7.84</v>
      </c>
      <c r="F369" s="9">
        <f t="shared" si="21"/>
        <v>7.84</v>
      </c>
      <c r="G369" s="9" t="b">
        <f t="shared" si="22"/>
        <v>0</v>
      </c>
      <c r="H369" s="24">
        <f t="shared" si="23"/>
        <v>7.84</v>
      </c>
    </row>
    <row r="370" spans="1:8">
      <c r="A370" s="23">
        <v>42085</v>
      </c>
      <c r="B370" s="12">
        <v>135555</v>
      </c>
      <c r="C370" s="80">
        <f t="shared" si="20"/>
        <v>8133300</v>
      </c>
      <c r="D370" s="21">
        <v>0.12</v>
      </c>
      <c r="E370" s="12">
        <v>7.72</v>
      </c>
      <c r="F370" s="9">
        <f t="shared" si="21"/>
        <v>7.72</v>
      </c>
      <c r="G370" s="9" t="b">
        <f t="shared" si="22"/>
        <v>0</v>
      </c>
      <c r="H370" s="24">
        <f t="shared" si="23"/>
        <v>7.72</v>
      </c>
    </row>
    <row r="371" spans="1:8">
      <c r="A371" s="23">
        <v>42085</v>
      </c>
      <c r="B371" s="12">
        <v>135899</v>
      </c>
      <c r="C371" s="80">
        <f t="shared" si="20"/>
        <v>8153940</v>
      </c>
      <c r="D371" s="21">
        <v>7.96</v>
      </c>
      <c r="E371" s="12">
        <v>-7.84</v>
      </c>
      <c r="F371" s="9">
        <f t="shared" si="21"/>
        <v>7.84</v>
      </c>
      <c r="G371" s="9" t="b">
        <f t="shared" si="22"/>
        <v>0</v>
      </c>
      <c r="H371" s="24">
        <f t="shared" si="23"/>
        <v>7.84</v>
      </c>
    </row>
    <row r="372" spans="1:8">
      <c r="A372" s="23">
        <v>42085</v>
      </c>
      <c r="B372" s="12">
        <v>136299</v>
      </c>
      <c r="C372" s="80">
        <f t="shared" si="20"/>
        <v>8177940</v>
      </c>
      <c r="D372" s="20">
        <v>0.1</v>
      </c>
      <c r="E372" s="12">
        <v>7.86</v>
      </c>
      <c r="F372" s="9">
        <f t="shared" si="21"/>
        <v>7.86</v>
      </c>
      <c r="G372" s="9" t="b">
        <f t="shared" si="22"/>
        <v>0</v>
      </c>
      <c r="H372" s="24">
        <f t="shared" si="23"/>
        <v>7.86</v>
      </c>
    </row>
    <row r="373" spans="1:8">
      <c r="A373" s="23">
        <v>23</v>
      </c>
      <c r="B373" s="12">
        <v>136642</v>
      </c>
      <c r="C373" s="80">
        <f t="shared" si="20"/>
        <v>8198520</v>
      </c>
      <c r="D373" s="12">
        <v>7.73</v>
      </c>
      <c r="E373" s="12">
        <v>-7.63</v>
      </c>
      <c r="F373" s="9">
        <f t="shared" si="21"/>
        <v>7.63</v>
      </c>
      <c r="G373" s="9" t="b">
        <f t="shared" si="22"/>
        <v>0</v>
      </c>
      <c r="H373" s="24">
        <f t="shared" si="23"/>
        <v>7.63</v>
      </c>
    </row>
    <row r="374" spans="1:8">
      <c r="A374" s="23">
        <v>23</v>
      </c>
      <c r="B374" s="12">
        <v>137038</v>
      </c>
      <c r="C374" s="80">
        <f t="shared" si="20"/>
        <v>8222280</v>
      </c>
      <c r="D374" s="12">
        <v>0.26</v>
      </c>
      <c r="E374" s="12">
        <v>7.47</v>
      </c>
      <c r="F374" s="9">
        <f t="shared" si="21"/>
        <v>7.47</v>
      </c>
      <c r="G374" s="9" t="b">
        <f t="shared" si="22"/>
        <v>0</v>
      </c>
      <c r="H374" s="24">
        <f t="shared" si="23"/>
        <v>7.47</v>
      </c>
    </row>
    <row r="375" spans="1:8">
      <c r="A375" s="23">
        <v>23</v>
      </c>
      <c r="B375" s="12">
        <v>137384</v>
      </c>
      <c r="C375" s="80">
        <f t="shared" si="20"/>
        <v>8243040</v>
      </c>
      <c r="D375" s="12">
        <v>7.67</v>
      </c>
      <c r="E375" s="12">
        <v>-7.41</v>
      </c>
      <c r="F375" s="9">
        <f t="shared" si="21"/>
        <v>7.41</v>
      </c>
      <c r="G375" s="9" t="b">
        <f t="shared" si="22"/>
        <v>0</v>
      </c>
      <c r="H375" s="24">
        <f t="shared" si="23"/>
        <v>7.41</v>
      </c>
    </row>
    <row r="376" spans="1:8">
      <c r="A376" s="23">
        <v>23</v>
      </c>
      <c r="B376" s="12">
        <v>137780</v>
      </c>
      <c r="C376" s="80">
        <f t="shared" si="20"/>
        <v>8266800</v>
      </c>
      <c r="D376" s="19">
        <v>0.4</v>
      </c>
      <c r="E376" s="12">
        <v>7.27</v>
      </c>
      <c r="F376" s="9">
        <f t="shared" si="21"/>
        <v>7.27</v>
      </c>
      <c r="G376" s="9" t="b">
        <f t="shared" si="22"/>
        <v>0</v>
      </c>
      <c r="H376" s="24">
        <f t="shared" si="23"/>
        <v>7.27</v>
      </c>
    </row>
    <row r="377" spans="1:8">
      <c r="A377" s="23">
        <v>42087</v>
      </c>
      <c r="B377" s="12">
        <v>138126</v>
      </c>
      <c r="C377" s="80">
        <f t="shared" si="20"/>
        <v>8287560</v>
      </c>
      <c r="D377" s="12">
        <v>7.42</v>
      </c>
      <c r="E377" s="12">
        <v>-7.02</v>
      </c>
      <c r="F377" s="9">
        <f t="shared" si="21"/>
        <v>7.02</v>
      </c>
      <c r="G377" s="9" t="b">
        <f t="shared" si="22"/>
        <v>0</v>
      </c>
      <c r="H377" s="24">
        <f t="shared" si="23"/>
        <v>7.02</v>
      </c>
    </row>
    <row r="378" spans="1:8">
      <c r="A378" s="23">
        <v>42087</v>
      </c>
      <c r="B378" s="12">
        <v>138521</v>
      </c>
      <c r="C378" s="80">
        <f t="shared" si="20"/>
        <v>8311260</v>
      </c>
      <c r="D378" s="12">
        <v>0.56999999999999995</v>
      </c>
      <c r="E378" s="12">
        <v>6.85</v>
      </c>
      <c r="F378" s="9">
        <f t="shared" si="21"/>
        <v>6.85</v>
      </c>
      <c r="G378" s="9" t="b">
        <f t="shared" si="22"/>
        <v>0</v>
      </c>
      <c r="H378" s="24">
        <f t="shared" si="23"/>
        <v>6.85</v>
      </c>
    </row>
    <row r="379" spans="1:8">
      <c r="A379" s="23">
        <v>42087</v>
      </c>
      <c r="B379" s="12">
        <v>138869</v>
      </c>
      <c r="C379" s="80">
        <f t="shared" si="20"/>
        <v>8332140</v>
      </c>
      <c r="D379" s="12">
        <v>7.19</v>
      </c>
      <c r="E379" s="12">
        <v>-6.62</v>
      </c>
      <c r="F379" s="9">
        <f t="shared" si="21"/>
        <v>6.62</v>
      </c>
      <c r="G379" s="9" t="b">
        <f t="shared" si="22"/>
        <v>0</v>
      </c>
      <c r="H379" s="24">
        <f t="shared" si="23"/>
        <v>6.62</v>
      </c>
    </row>
    <row r="380" spans="1:8">
      <c r="A380" s="23">
        <v>42087</v>
      </c>
      <c r="B380" s="12">
        <v>139261</v>
      </c>
      <c r="C380" s="80">
        <f t="shared" si="20"/>
        <v>8355660</v>
      </c>
      <c r="D380" s="19">
        <v>0.84</v>
      </c>
      <c r="E380" s="12">
        <v>6.35</v>
      </c>
      <c r="F380" s="9">
        <f t="shared" si="21"/>
        <v>6.35</v>
      </c>
      <c r="G380" s="9" t="b">
        <f t="shared" si="22"/>
        <v>0</v>
      </c>
      <c r="H380" s="24">
        <f t="shared" si="23"/>
        <v>6.35</v>
      </c>
    </row>
    <row r="381" spans="1:8">
      <c r="A381" s="23">
        <v>42088</v>
      </c>
      <c r="B381" s="12">
        <v>139611</v>
      </c>
      <c r="C381" s="80">
        <f t="shared" si="20"/>
        <v>8376660</v>
      </c>
      <c r="D381" s="12">
        <v>6.97</v>
      </c>
      <c r="E381" s="12">
        <v>-6.13</v>
      </c>
      <c r="F381" s="9">
        <f t="shared" si="21"/>
        <v>6.13</v>
      </c>
      <c r="G381" s="9" t="b">
        <f t="shared" si="22"/>
        <v>0</v>
      </c>
      <c r="H381" s="24">
        <f t="shared" si="23"/>
        <v>6.13</v>
      </c>
    </row>
    <row r="382" spans="1:8">
      <c r="A382" s="23">
        <v>42088</v>
      </c>
      <c r="B382" s="12">
        <v>140005</v>
      </c>
      <c r="C382" s="80">
        <f t="shared" si="20"/>
        <v>8400300</v>
      </c>
      <c r="D382" s="12">
        <v>1</v>
      </c>
      <c r="E382" s="12">
        <v>5.97</v>
      </c>
      <c r="F382" s="9">
        <f t="shared" si="21"/>
        <v>5.97</v>
      </c>
      <c r="G382" s="9" t="b">
        <f t="shared" si="22"/>
        <v>0</v>
      </c>
      <c r="H382" s="24">
        <f t="shared" si="23"/>
        <v>5.97</v>
      </c>
    </row>
    <row r="383" spans="1:8">
      <c r="A383" s="23">
        <v>42088</v>
      </c>
      <c r="B383" s="12">
        <v>140357</v>
      </c>
      <c r="C383" s="80">
        <f t="shared" si="20"/>
        <v>8421420</v>
      </c>
      <c r="D383" s="12">
        <v>6.6</v>
      </c>
      <c r="E383" s="12">
        <v>-5.6</v>
      </c>
      <c r="F383" s="9">
        <f t="shared" si="21"/>
        <v>5.6</v>
      </c>
      <c r="G383" s="9" t="b">
        <f t="shared" si="22"/>
        <v>0</v>
      </c>
      <c r="H383" s="24">
        <f t="shared" si="23"/>
        <v>5.6</v>
      </c>
    </row>
    <row r="384" spans="1:8">
      <c r="A384" s="23">
        <v>42088</v>
      </c>
      <c r="B384" s="12">
        <v>140745</v>
      </c>
      <c r="C384" s="80">
        <f t="shared" si="20"/>
        <v>8444700</v>
      </c>
      <c r="D384" s="19">
        <v>1.36</v>
      </c>
      <c r="E384" s="12">
        <v>5.24</v>
      </c>
      <c r="F384" s="9">
        <f t="shared" si="21"/>
        <v>5.24</v>
      </c>
      <c r="G384" s="9" t="b">
        <f t="shared" si="22"/>
        <v>0</v>
      </c>
      <c r="H384" s="24">
        <f t="shared" si="23"/>
        <v>5.24</v>
      </c>
    </row>
    <row r="385" spans="1:8">
      <c r="A385" s="23">
        <v>42089</v>
      </c>
      <c r="B385" s="12">
        <v>141100</v>
      </c>
      <c r="C385" s="80">
        <f t="shared" si="20"/>
        <v>8466000</v>
      </c>
      <c r="D385" s="12">
        <v>6.43</v>
      </c>
      <c r="E385" s="12">
        <v>-5.07</v>
      </c>
      <c r="F385" s="9">
        <f t="shared" si="21"/>
        <v>5.07</v>
      </c>
      <c r="G385" s="9" t="b">
        <f t="shared" si="22"/>
        <v>0</v>
      </c>
      <c r="H385" s="24">
        <f t="shared" si="23"/>
        <v>5.07</v>
      </c>
    </row>
    <row r="386" spans="1:8">
      <c r="A386" s="23">
        <v>42089</v>
      </c>
      <c r="B386" s="12">
        <v>141492</v>
      </c>
      <c r="C386" s="80">
        <f t="shared" si="20"/>
        <v>8489520</v>
      </c>
      <c r="D386" s="12">
        <v>1.5</v>
      </c>
      <c r="E386" s="12">
        <v>4.93</v>
      </c>
      <c r="F386" s="9">
        <f t="shared" si="21"/>
        <v>4.93</v>
      </c>
      <c r="G386" s="9">
        <f t="shared" si="22"/>
        <v>4.93</v>
      </c>
      <c r="H386" s="24" t="b">
        <f t="shared" si="23"/>
        <v>0</v>
      </c>
    </row>
    <row r="387" spans="1:8">
      <c r="A387" s="23">
        <v>42089</v>
      </c>
      <c r="B387" s="12">
        <v>141849</v>
      </c>
      <c r="C387" s="80">
        <f t="shared" si="20"/>
        <v>8510940</v>
      </c>
      <c r="D387" s="12">
        <v>6</v>
      </c>
      <c r="E387" s="12">
        <v>-4.5</v>
      </c>
      <c r="F387" s="9">
        <f t="shared" si="21"/>
        <v>4.5</v>
      </c>
      <c r="G387" s="9">
        <f t="shared" si="22"/>
        <v>4.5</v>
      </c>
      <c r="H387" s="24" t="b">
        <f t="shared" si="23"/>
        <v>0</v>
      </c>
    </row>
    <row r="388" spans="1:8">
      <c r="A388" s="23">
        <v>42089</v>
      </c>
      <c r="B388" s="12">
        <v>142233</v>
      </c>
      <c r="C388" s="80">
        <f t="shared" si="20"/>
        <v>8533980</v>
      </c>
      <c r="D388" s="19">
        <v>1.9</v>
      </c>
      <c r="E388" s="12">
        <v>4.0999999999999996</v>
      </c>
      <c r="F388" s="9">
        <f t="shared" si="21"/>
        <v>4.0999999999999996</v>
      </c>
      <c r="G388" s="9">
        <f t="shared" si="22"/>
        <v>4.0999999999999996</v>
      </c>
      <c r="H388" s="24" t="b">
        <f t="shared" si="23"/>
        <v>0</v>
      </c>
    </row>
    <row r="389" spans="1:8">
      <c r="A389" s="23">
        <v>42090</v>
      </c>
      <c r="B389" s="12">
        <v>142594</v>
      </c>
      <c r="C389" s="80">
        <f t="shared" si="20"/>
        <v>8555640</v>
      </c>
      <c r="D389" s="12">
        <v>5.92</v>
      </c>
      <c r="E389" s="12">
        <v>-4.0199999999999996</v>
      </c>
      <c r="F389" s="9">
        <f t="shared" si="21"/>
        <v>4.0199999999999996</v>
      </c>
      <c r="G389" s="9">
        <f t="shared" si="22"/>
        <v>4.0199999999999996</v>
      </c>
      <c r="H389" s="24" t="b">
        <f t="shared" si="23"/>
        <v>0</v>
      </c>
    </row>
    <row r="390" spans="1:8">
      <c r="A390" s="23">
        <v>42090</v>
      </c>
      <c r="B390" s="12">
        <v>142988</v>
      </c>
      <c r="C390" s="80">
        <f t="shared" si="20"/>
        <v>8579280</v>
      </c>
      <c r="D390" s="12">
        <v>1.95</v>
      </c>
      <c r="E390" s="12">
        <v>3.97</v>
      </c>
      <c r="F390" s="9">
        <f t="shared" si="21"/>
        <v>3.97</v>
      </c>
      <c r="G390" s="9">
        <f t="shared" si="22"/>
        <v>3.97</v>
      </c>
      <c r="H390" s="24" t="b">
        <f t="shared" si="23"/>
        <v>0</v>
      </c>
    </row>
    <row r="391" spans="1:8">
      <c r="A391" s="23">
        <v>42090</v>
      </c>
      <c r="B391" s="12">
        <v>143351</v>
      </c>
      <c r="C391" s="80">
        <f t="shared" ref="C391:C454" si="24">B391*60</f>
        <v>8601060</v>
      </c>
      <c r="D391" s="12">
        <v>5.49</v>
      </c>
      <c r="E391" s="12">
        <v>-3.54</v>
      </c>
      <c r="F391" s="9">
        <f t="shared" ref="F391:F454" si="25">ABS(E391)</f>
        <v>3.54</v>
      </c>
      <c r="G391" s="9">
        <f t="shared" ref="G391:G454" si="26">IF(F391&lt;5.05,F391,FALSE)</f>
        <v>3.54</v>
      </c>
      <c r="H391" s="24" t="b">
        <f t="shared" ref="H391:H454" si="27">IF(F391&gt;5.05,F391,FALSE)</f>
        <v>0</v>
      </c>
    </row>
    <row r="392" spans="1:8">
      <c r="A392" s="23">
        <v>42090</v>
      </c>
      <c r="B392" s="12">
        <v>143733</v>
      </c>
      <c r="C392" s="80">
        <f t="shared" si="24"/>
        <v>8623980</v>
      </c>
      <c r="D392" s="19">
        <v>2.34</v>
      </c>
      <c r="E392" s="12">
        <v>3.15</v>
      </c>
      <c r="F392" s="9">
        <f t="shared" si="25"/>
        <v>3.15</v>
      </c>
      <c r="G392" s="9">
        <f t="shared" si="26"/>
        <v>3.15</v>
      </c>
      <c r="H392" s="24" t="b">
        <f t="shared" si="27"/>
        <v>0</v>
      </c>
    </row>
    <row r="393" spans="1:8">
      <c r="A393" s="23">
        <v>42091</v>
      </c>
      <c r="B393" s="12">
        <v>144100</v>
      </c>
      <c r="C393" s="80">
        <f t="shared" si="24"/>
        <v>8646000</v>
      </c>
      <c r="D393" s="12">
        <v>5.51</v>
      </c>
      <c r="E393" s="12">
        <v>-3.17</v>
      </c>
      <c r="F393" s="9">
        <f t="shared" si="25"/>
        <v>3.17</v>
      </c>
      <c r="G393" s="9">
        <f t="shared" si="26"/>
        <v>3.17</v>
      </c>
      <c r="H393" s="24" t="b">
        <f t="shared" si="27"/>
        <v>0</v>
      </c>
    </row>
    <row r="394" spans="1:8">
      <c r="A394" s="23">
        <v>42091</v>
      </c>
      <c r="B394" s="12">
        <v>144497</v>
      </c>
      <c r="C394" s="80">
        <f t="shared" si="24"/>
        <v>8669820</v>
      </c>
      <c r="D394" s="12">
        <v>2.27</v>
      </c>
      <c r="E394" s="12">
        <v>3.24</v>
      </c>
      <c r="F394" s="9">
        <f t="shared" si="25"/>
        <v>3.24</v>
      </c>
      <c r="G394" s="9">
        <f t="shared" si="26"/>
        <v>3.24</v>
      </c>
      <c r="H394" s="24" t="b">
        <f t="shared" si="27"/>
        <v>0</v>
      </c>
    </row>
    <row r="395" spans="1:8">
      <c r="A395" s="23">
        <v>42091</v>
      </c>
      <c r="B395" s="12">
        <v>144867</v>
      </c>
      <c r="C395" s="80">
        <f t="shared" si="24"/>
        <v>8692020</v>
      </c>
      <c r="D395" s="12">
        <v>5.18</v>
      </c>
      <c r="E395" s="12">
        <v>-2.91</v>
      </c>
      <c r="F395" s="9">
        <f t="shared" si="25"/>
        <v>2.91</v>
      </c>
      <c r="G395" s="9">
        <f t="shared" si="26"/>
        <v>2.91</v>
      </c>
      <c r="H395" s="24" t="b">
        <f t="shared" si="27"/>
        <v>0</v>
      </c>
    </row>
    <row r="396" spans="1:8">
      <c r="A396" s="23">
        <v>42091</v>
      </c>
      <c r="B396" s="12">
        <v>145247</v>
      </c>
      <c r="C396" s="80">
        <f t="shared" si="24"/>
        <v>8714820</v>
      </c>
      <c r="D396" s="19">
        <v>2.6</v>
      </c>
      <c r="E396" s="12">
        <v>2.58</v>
      </c>
      <c r="F396" s="9">
        <f t="shared" si="25"/>
        <v>2.58</v>
      </c>
      <c r="G396" s="9">
        <f t="shared" si="26"/>
        <v>2.58</v>
      </c>
      <c r="H396" s="24" t="b">
        <f t="shared" si="27"/>
        <v>0</v>
      </c>
    </row>
    <row r="397" spans="1:8">
      <c r="A397" s="23">
        <v>42092</v>
      </c>
      <c r="B397" s="12">
        <v>145616</v>
      </c>
      <c r="C397" s="80">
        <f t="shared" si="24"/>
        <v>8736960</v>
      </c>
      <c r="D397" s="12">
        <v>5.33</v>
      </c>
      <c r="E397" s="12">
        <v>-2.73</v>
      </c>
      <c r="F397" s="9">
        <f t="shared" si="25"/>
        <v>2.73</v>
      </c>
      <c r="G397" s="9">
        <f t="shared" si="26"/>
        <v>2.73</v>
      </c>
      <c r="H397" s="24" t="b">
        <f t="shared" si="27"/>
        <v>0</v>
      </c>
    </row>
    <row r="398" spans="1:8">
      <c r="A398" s="23">
        <v>42092</v>
      </c>
      <c r="B398" s="12">
        <v>146016</v>
      </c>
      <c r="C398" s="80">
        <f t="shared" si="24"/>
        <v>8760960</v>
      </c>
      <c r="D398" s="12">
        <v>2.34</v>
      </c>
      <c r="E398" s="12">
        <v>2.99</v>
      </c>
      <c r="F398" s="9">
        <f t="shared" si="25"/>
        <v>2.99</v>
      </c>
      <c r="G398" s="9">
        <f t="shared" si="26"/>
        <v>2.99</v>
      </c>
      <c r="H398" s="24" t="b">
        <f t="shared" si="27"/>
        <v>0</v>
      </c>
    </row>
    <row r="399" spans="1:8">
      <c r="A399" s="23">
        <v>42092</v>
      </c>
      <c r="B399" s="12">
        <v>146387</v>
      </c>
      <c r="C399" s="80">
        <f t="shared" si="24"/>
        <v>8783220</v>
      </c>
      <c r="D399" s="19">
        <v>5.16</v>
      </c>
      <c r="E399" s="12">
        <v>-2.82</v>
      </c>
      <c r="F399" s="9">
        <f t="shared" si="25"/>
        <v>2.82</v>
      </c>
      <c r="G399" s="9">
        <f t="shared" si="26"/>
        <v>2.82</v>
      </c>
      <c r="H399" s="24" t="b">
        <f t="shared" si="27"/>
        <v>0</v>
      </c>
    </row>
    <row r="400" spans="1:8">
      <c r="A400" s="23">
        <v>42093</v>
      </c>
      <c r="B400" s="12">
        <v>146766</v>
      </c>
      <c r="C400" s="80">
        <f t="shared" si="24"/>
        <v>8805960</v>
      </c>
      <c r="D400" s="12">
        <v>2.6</v>
      </c>
      <c r="E400" s="12">
        <v>2.56</v>
      </c>
      <c r="F400" s="9">
        <f t="shared" si="25"/>
        <v>2.56</v>
      </c>
      <c r="G400" s="9">
        <f t="shared" si="26"/>
        <v>2.56</v>
      </c>
      <c r="H400" s="24" t="b">
        <f t="shared" si="27"/>
        <v>0</v>
      </c>
    </row>
    <row r="401" spans="1:8">
      <c r="A401" s="23">
        <v>42093</v>
      </c>
      <c r="B401" s="12">
        <v>147130</v>
      </c>
      <c r="C401" s="80">
        <f t="shared" si="24"/>
        <v>8827800</v>
      </c>
      <c r="D401" s="12">
        <v>5.41</v>
      </c>
      <c r="E401" s="12">
        <v>-2.81</v>
      </c>
      <c r="F401" s="9">
        <f t="shared" si="25"/>
        <v>2.81</v>
      </c>
      <c r="G401" s="9">
        <f t="shared" si="26"/>
        <v>2.81</v>
      </c>
      <c r="H401" s="24" t="b">
        <f t="shared" si="27"/>
        <v>0</v>
      </c>
    </row>
    <row r="402" spans="1:8">
      <c r="A402" s="23">
        <v>42093</v>
      </c>
      <c r="B402" s="12">
        <v>147526</v>
      </c>
      <c r="C402" s="80">
        <f t="shared" si="24"/>
        <v>8851560</v>
      </c>
      <c r="D402" s="12">
        <v>2.19</v>
      </c>
      <c r="E402" s="12">
        <v>3.22</v>
      </c>
      <c r="F402" s="9">
        <f t="shared" si="25"/>
        <v>3.22</v>
      </c>
      <c r="G402" s="9">
        <f t="shared" si="26"/>
        <v>3.22</v>
      </c>
      <c r="H402" s="24" t="b">
        <f t="shared" si="27"/>
        <v>0</v>
      </c>
    </row>
    <row r="403" spans="1:8">
      <c r="A403" s="23">
        <v>42093</v>
      </c>
      <c r="B403" s="12">
        <v>147893</v>
      </c>
      <c r="C403" s="80">
        <f t="shared" si="24"/>
        <v>8873580</v>
      </c>
      <c r="D403" s="19">
        <v>5.37</v>
      </c>
      <c r="E403" s="12">
        <v>-3.18</v>
      </c>
      <c r="F403" s="9">
        <f t="shared" si="25"/>
        <v>3.18</v>
      </c>
      <c r="G403" s="9">
        <f t="shared" si="26"/>
        <v>3.18</v>
      </c>
      <c r="H403" s="24" t="b">
        <f t="shared" si="27"/>
        <v>0</v>
      </c>
    </row>
    <row r="404" spans="1:8">
      <c r="A404" s="23">
        <v>42094</v>
      </c>
      <c r="B404" s="12">
        <v>148270</v>
      </c>
      <c r="C404" s="80">
        <f t="shared" si="24"/>
        <v>8896200</v>
      </c>
      <c r="D404" s="12">
        <v>2.39</v>
      </c>
      <c r="E404" s="12">
        <v>2.98</v>
      </c>
      <c r="F404" s="9">
        <f t="shared" si="25"/>
        <v>2.98</v>
      </c>
      <c r="G404" s="9">
        <f t="shared" si="26"/>
        <v>2.98</v>
      </c>
      <c r="H404" s="24" t="b">
        <f t="shared" si="27"/>
        <v>0</v>
      </c>
    </row>
    <row r="405" spans="1:8">
      <c r="A405" s="23">
        <v>42094</v>
      </c>
      <c r="B405" s="12">
        <v>148629</v>
      </c>
      <c r="C405" s="80">
        <f t="shared" si="24"/>
        <v>8917740</v>
      </c>
      <c r="D405" s="12">
        <v>5.68</v>
      </c>
      <c r="E405" s="12">
        <v>-3.29</v>
      </c>
      <c r="F405" s="9">
        <f t="shared" si="25"/>
        <v>3.29</v>
      </c>
      <c r="G405" s="9">
        <f t="shared" si="26"/>
        <v>3.29</v>
      </c>
      <c r="H405" s="24" t="b">
        <f t="shared" si="27"/>
        <v>0</v>
      </c>
    </row>
    <row r="406" spans="1:8">
      <c r="A406" s="23">
        <v>42094</v>
      </c>
      <c r="B406" s="12">
        <v>149021</v>
      </c>
      <c r="C406" s="80">
        <f t="shared" si="24"/>
        <v>8941260</v>
      </c>
      <c r="D406" s="12">
        <v>1.91</v>
      </c>
      <c r="E406" s="12">
        <v>3.77</v>
      </c>
      <c r="F406" s="9">
        <f t="shared" si="25"/>
        <v>3.77</v>
      </c>
      <c r="G406" s="9">
        <f t="shared" si="26"/>
        <v>3.77</v>
      </c>
      <c r="H406" s="24" t="b">
        <f t="shared" si="27"/>
        <v>0</v>
      </c>
    </row>
    <row r="407" spans="1:8">
      <c r="A407" s="23">
        <v>42094</v>
      </c>
      <c r="B407" s="12">
        <v>149382</v>
      </c>
      <c r="C407" s="80">
        <f t="shared" si="24"/>
        <v>8962920</v>
      </c>
      <c r="D407" s="19">
        <v>5.7</v>
      </c>
      <c r="E407" s="12">
        <v>-3.79</v>
      </c>
      <c r="F407" s="9">
        <f t="shared" si="25"/>
        <v>3.79</v>
      </c>
      <c r="G407" s="9">
        <f t="shared" si="26"/>
        <v>3.79</v>
      </c>
      <c r="H407" s="24" t="b">
        <f t="shared" si="27"/>
        <v>0</v>
      </c>
    </row>
    <row r="408" spans="1:8">
      <c r="A408" s="23">
        <v>42095</v>
      </c>
      <c r="B408" s="12">
        <v>149761</v>
      </c>
      <c r="C408" s="80">
        <f t="shared" si="24"/>
        <v>8985660</v>
      </c>
      <c r="D408" s="12">
        <v>2.1</v>
      </c>
      <c r="E408" s="12">
        <v>3.6</v>
      </c>
      <c r="F408" s="9">
        <f t="shared" si="25"/>
        <v>3.6</v>
      </c>
      <c r="G408" s="9">
        <f t="shared" si="26"/>
        <v>3.6</v>
      </c>
      <c r="H408" s="24" t="b">
        <f t="shared" si="27"/>
        <v>0</v>
      </c>
    </row>
    <row r="409" spans="1:8">
      <c r="A409" s="23">
        <v>42095</v>
      </c>
      <c r="B409" s="12">
        <v>150115</v>
      </c>
      <c r="C409" s="80">
        <f t="shared" si="24"/>
        <v>9006900</v>
      </c>
      <c r="D409" s="12">
        <v>6</v>
      </c>
      <c r="E409" s="12">
        <v>-3.9</v>
      </c>
      <c r="F409" s="9">
        <f t="shared" si="25"/>
        <v>3.9</v>
      </c>
      <c r="G409" s="9">
        <f t="shared" si="26"/>
        <v>3.9</v>
      </c>
      <c r="H409" s="24" t="b">
        <f t="shared" si="27"/>
        <v>0</v>
      </c>
    </row>
    <row r="410" spans="1:8">
      <c r="A410" s="23">
        <v>42095</v>
      </c>
      <c r="B410" s="12">
        <v>150505</v>
      </c>
      <c r="C410" s="80">
        <f t="shared" si="24"/>
        <v>9030300</v>
      </c>
      <c r="D410" s="12">
        <v>1.6</v>
      </c>
      <c r="E410" s="12">
        <v>4.4000000000000004</v>
      </c>
      <c r="F410" s="9">
        <f t="shared" si="25"/>
        <v>4.4000000000000004</v>
      </c>
      <c r="G410" s="9">
        <f t="shared" si="26"/>
        <v>4.4000000000000004</v>
      </c>
      <c r="H410" s="24" t="b">
        <f t="shared" si="27"/>
        <v>0</v>
      </c>
    </row>
    <row r="411" spans="1:8">
      <c r="A411" s="23">
        <v>42095</v>
      </c>
      <c r="B411" s="12">
        <v>150862</v>
      </c>
      <c r="C411" s="80">
        <f t="shared" si="24"/>
        <v>9051720</v>
      </c>
      <c r="D411" s="19">
        <v>6.1</v>
      </c>
      <c r="E411" s="12">
        <v>-4.5</v>
      </c>
      <c r="F411" s="9">
        <f t="shared" si="25"/>
        <v>4.5</v>
      </c>
      <c r="G411" s="9">
        <f t="shared" si="26"/>
        <v>4.5</v>
      </c>
      <c r="H411" s="24" t="b">
        <f t="shared" si="27"/>
        <v>0</v>
      </c>
    </row>
    <row r="412" spans="1:8">
      <c r="A412" s="23">
        <v>42096</v>
      </c>
      <c r="B412" s="12">
        <v>151242</v>
      </c>
      <c r="C412" s="80">
        <f t="shared" si="24"/>
        <v>9074520</v>
      </c>
      <c r="D412" s="12">
        <v>1.8</v>
      </c>
      <c r="E412" s="12">
        <v>4.3</v>
      </c>
      <c r="F412" s="9">
        <f t="shared" si="25"/>
        <v>4.3</v>
      </c>
      <c r="G412" s="9">
        <f t="shared" si="26"/>
        <v>4.3</v>
      </c>
      <c r="H412" s="24" t="b">
        <f t="shared" si="27"/>
        <v>0</v>
      </c>
    </row>
    <row r="413" spans="1:8">
      <c r="A413" s="23">
        <v>42096</v>
      </c>
      <c r="B413" s="12">
        <v>151593</v>
      </c>
      <c r="C413" s="80">
        <f t="shared" si="24"/>
        <v>9095580</v>
      </c>
      <c r="D413" s="12">
        <v>6.3</v>
      </c>
      <c r="E413" s="12">
        <v>-4.5</v>
      </c>
      <c r="F413" s="9">
        <f t="shared" si="25"/>
        <v>4.5</v>
      </c>
      <c r="G413" s="9">
        <f t="shared" si="26"/>
        <v>4.5</v>
      </c>
      <c r="H413" s="24" t="b">
        <f t="shared" si="27"/>
        <v>0</v>
      </c>
    </row>
    <row r="414" spans="1:8">
      <c r="A414" s="23">
        <v>42096</v>
      </c>
      <c r="B414" s="12">
        <v>151984</v>
      </c>
      <c r="C414" s="80">
        <f t="shared" si="24"/>
        <v>9119040</v>
      </c>
      <c r="D414" s="12">
        <v>1.3</v>
      </c>
      <c r="E414" s="12">
        <v>5</v>
      </c>
      <c r="F414" s="9">
        <f t="shared" si="25"/>
        <v>5</v>
      </c>
      <c r="G414" s="9">
        <f t="shared" si="26"/>
        <v>5</v>
      </c>
      <c r="H414" s="24" t="b">
        <f t="shared" si="27"/>
        <v>0</v>
      </c>
    </row>
    <row r="415" spans="1:8">
      <c r="A415" s="23">
        <v>42096</v>
      </c>
      <c r="B415" s="12">
        <v>152337</v>
      </c>
      <c r="C415" s="80">
        <f t="shared" si="24"/>
        <v>9140220</v>
      </c>
      <c r="D415" s="19">
        <v>6.4</v>
      </c>
      <c r="E415" s="12">
        <v>-5.0999999999999996</v>
      </c>
      <c r="F415" s="9">
        <f t="shared" si="25"/>
        <v>5.0999999999999996</v>
      </c>
      <c r="G415" s="9" t="b">
        <f t="shared" si="26"/>
        <v>0</v>
      </c>
      <c r="H415" s="24">
        <f t="shared" si="27"/>
        <v>5.0999999999999996</v>
      </c>
    </row>
    <row r="416" spans="1:8">
      <c r="A416" s="23">
        <v>42097</v>
      </c>
      <c r="B416" s="12">
        <v>152719</v>
      </c>
      <c r="C416" s="80">
        <f t="shared" si="24"/>
        <v>9163140</v>
      </c>
      <c r="D416" s="12">
        <v>1.5</v>
      </c>
      <c r="E416" s="12">
        <v>4.9000000000000004</v>
      </c>
      <c r="F416" s="9">
        <f t="shared" si="25"/>
        <v>4.9000000000000004</v>
      </c>
      <c r="G416" s="9">
        <f t="shared" si="26"/>
        <v>4.9000000000000004</v>
      </c>
      <c r="H416" s="24" t="b">
        <f t="shared" si="27"/>
        <v>0</v>
      </c>
    </row>
    <row r="417" spans="1:8">
      <c r="A417" s="23">
        <v>42097</v>
      </c>
      <c r="B417" s="12">
        <v>153068</v>
      </c>
      <c r="C417" s="80">
        <f t="shared" si="24"/>
        <v>9184080</v>
      </c>
      <c r="D417" s="12">
        <v>6.6</v>
      </c>
      <c r="E417" s="12">
        <v>-5.0999999999999996</v>
      </c>
      <c r="F417" s="9">
        <f t="shared" si="25"/>
        <v>5.0999999999999996</v>
      </c>
      <c r="G417" s="9" t="b">
        <f t="shared" si="26"/>
        <v>0</v>
      </c>
      <c r="H417" s="24">
        <f t="shared" si="27"/>
        <v>5.0999999999999996</v>
      </c>
    </row>
    <row r="418" spans="1:8">
      <c r="A418" s="23">
        <v>42097</v>
      </c>
      <c r="B418" s="12">
        <v>153459</v>
      </c>
      <c r="C418" s="80">
        <f t="shared" si="24"/>
        <v>9207540</v>
      </c>
      <c r="D418" s="12">
        <v>1.1000000000000001</v>
      </c>
      <c r="E418" s="12">
        <v>5.5</v>
      </c>
      <c r="F418" s="9">
        <f t="shared" si="25"/>
        <v>5.5</v>
      </c>
      <c r="G418" s="9" t="b">
        <f t="shared" si="26"/>
        <v>0</v>
      </c>
      <c r="H418" s="24">
        <f t="shared" si="27"/>
        <v>5.5</v>
      </c>
    </row>
    <row r="419" spans="1:8">
      <c r="A419" s="23">
        <v>42097</v>
      </c>
      <c r="B419" s="12">
        <v>153809</v>
      </c>
      <c r="C419" s="80">
        <f t="shared" si="24"/>
        <v>9228540</v>
      </c>
      <c r="D419" s="19">
        <v>6.7</v>
      </c>
      <c r="E419" s="12">
        <v>-5.6</v>
      </c>
      <c r="F419" s="9">
        <f t="shared" si="25"/>
        <v>5.6</v>
      </c>
      <c r="G419" s="9" t="b">
        <f t="shared" si="26"/>
        <v>0</v>
      </c>
      <c r="H419" s="24">
        <f t="shared" si="27"/>
        <v>5.6</v>
      </c>
    </row>
    <row r="420" spans="1:8">
      <c r="A420" s="23">
        <v>42098</v>
      </c>
      <c r="B420" s="12">
        <v>154194</v>
      </c>
      <c r="C420" s="80">
        <f t="shared" si="24"/>
        <v>9251640</v>
      </c>
      <c r="D420" s="12">
        <v>1.2</v>
      </c>
      <c r="E420" s="12">
        <v>5.5</v>
      </c>
      <c r="F420" s="9">
        <f t="shared" si="25"/>
        <v>5.5</v>
      </c>
      <c r="G420" s="9" t="b">
        <f t="shared" si="26"/>
        <v>0</v>
      </c>
      <c r="H420" s="24">
        <f t="shared" si="27"/>
        <v>5.5</v>
      </c>
    </row>
    <row r="421" spans="1:8">
      <c r="A421" s="23">
        <v>42098</v>
      </c>
      <c r="B421" s="12">
        <v>154542</v>
      </c>
      <c r="C421" s="80">
        <f t="shared" si="24"/>
        <v>9272520</v>
      </c>
      <c r="D421" s="12">
        <v>6.9</v>
      </c>
      <c r="E421" s="12">
        <v>-5.7</v>
      </c>
      <c r="F421" s="9">
        <f t="shared" si="25"/>
        <v>5.7</v>
      </c>
      <c r="G421" s="9" t="b">
        <f t="shared" si="26"/>
        <v>0</v>
      </c>
      <c r="H421" s="24">
        <f t="shared" si="27"/>
        <v>5.7</v>
      </c>
    </row>
    <row r="422" spans="1:8">
      <c r="A422" s="23">
        <v>42098</v>
      </c>
      <c r="B422" s="12">
        <v>154932</v>
      </c>
      <c r="C422" s="80">
        <f t="shared" si="24"/>
        <v>9295920</v>
      </c>
      <c r="D422" s="12">
        <v>0.9</v>
      </c>
      <c r="E422" s="12">
        <v>6</v>
      </c>
      <c r="F422" s="9">
        <f t="shared" si="25"/>
        <v>6</v>
      </c>
      <c r="G422" s="9" t="b">
        <f t="shared" si="26"/>
        <v>0</v>
      </c>
      <c r="H422" s="24">
        <f t="shared" si="27"/>
        <v>6</v>
      </c>
    </row>
    <row r="423" spans="1:8">
      <c r="A423" s="23">
        <v>42098</v>
      </c>
      <c r="B423" s="12">
        <v>155289</v>
      </c>
      <c r="C423" s="80">
        <f t="shared" si="24"/>
        <v>9317340</v>
      </c>
      <c r="D423" s="19">
        <v>6.9</v>
      </c>
      <c r="E423" s="12">
        <v>-6</v>
      </c>
      <c r="F423" s="9">
        <f t="shared" si="25"/>
        <v>6</v>
      </c>
      <c r="G423" s="9" t="b">
        <f t="shared" si="26"/>
        <v>0</v>
      </c>
      <c r="H423" s="24">
        <f t="shared" si="27"/>
        <v>6</v>
      </c>
    </row>
    <row r="424" spans="1:8">
      <c r="A424" s="23">
        <v>42099</v>
      </c>
      <c r="B424" s="12">
        <v>155666</v>
      </c>
      <c r="C424" s="80">
        <f t="shared" si="24"/>
        <v>9339960</v>
      </c>
      <c r="D424" s="12">
        <v>1</v>
      </c>
      <c r="E424" s="12">
        <v>5.9</v>
      </c>
      <c r="F424" s="9">
        <f t="shared" si="25"/>
        <v>5.9</v>
      </c>
      <c r="G424" s="9" t="b">
        <f t="shared" si="26"/>
        <v>0</v>
      </c>
      <c r="H424" s="24">
        <f t="shared" si="27"/>
        <v>5.9</v>
      </c>
    </row>
    <row r="425" spans="1:8">
      <c r="A425" s="23">
        <v>42099</v>
      </c>
      <c r="B425" s="12">
        <v>156014</v>
      </c>
      <c r="C425" s="80">
        <f t="shared" si="24"/>
        <v>9360840</v>
      </c>
      <c r="D425" s="12">
        <v>7</v>
      </c>
      <c r="E425" s="12">
        <v>-6</v>
      </c>
      <c r="F425" s="9">
        <f t="shared" si="25"/>
        <v>6</v>
      </c>
      <c r="G425" s="9" t="b">
        <f t="shared" si="26"/>
        <v>0</v>
      </c>
      <c r="H425" s="24">
        <f t="shared" si="27"/>
        <v>6</v>
      </c>
    </row>
    <row r="426" spans="1:8">
      <c r="A426" s="23">
        <v>42099</v>
      </c>
      <c r="B426" s="12">
        <v>156404</v>
      </c>
      <c r="C426" s="80">
        <f t="shared" si="24"/>
        <v>9384240</v>
      </c>
      <c r="D426" s="12">
        <v>0.9</v>
      </c>
      <c r="E426" s="12">
        <v>6.1</v>
      </c>
      <c r="F426" s="9">
        <f t="shared" si="25"/>
        <v>6.1</v>
      </c>
      <c r="G426" s="9" t="b">
        <f t="shared" si="26"/>
        <v>0</v>
      </c>
      <c r="H426" s="24">
        <f t="shared" si="27"/>
        <v>6.1</v>
      </c>
    </row>
    <row r="427" spans="1:8">
      <c r="A427" s="23">
        <v>42099</v>
      </c>
      <c r="B427" s="12">
        <v>156752</v>
      </c>
      <c r="C427" s="80">
        <f t="shared" si="24"/>
        <v>9405120</v>
      </c>
      <c r="D427" s="19">
        <v>7</v>
      </c>
      <c r="E427" s="12">
        <v>-6.1</v>
      </c>
      <c r="F427" s="9">
        <f t="shared" si="25"/>
        <v>6.1</v>
      </c>
      <c r="G427" s="9" t="b">
        <f t="shared" si="26"/>
        <v>0</v>
      </c>
      <c r="H427" s="24">
        <f t="shared" si="27"/>
        <v>6.1</v>
      </c>
    </row>
    <row r="428" spans="1:8">
      <c r="A428" s="23">
        <v>42100</v>
      </c>
      <c r="B428" s="12">
        <v>157141</v>
      </c>
      <c r="C428" s="80">
        <f t="shared" si="24"/>
        <v>9428460</v>
      </c>
      <c r="D428" s="12">
        <v>1</v>
      </c>
      <c r="E428" s="12">
        <v>6</v>
      </c>
      <c r="F428" s="9">
        <f t="shared" si="25"/>
        <v>6</v>
      </c>
      <c r="G428" s="9" t="b">
        <f t="shared" si="26"/>
        <v>0</v>
      </c>
      <c r="H428" s="24">
        <f t="shared" si="27"/>
        <v>6</v>
      </c>
    </row>
    <row r="429" spans="1:8">
      <c r="A429" s="23">
        <v>42100</v>
      </c>
      <c r="B429" s="12">
        <v>157487</v>
      </c>
      <c r="C429" s="80">
        <f t="shared" si="24"/>
        <v>9449220</v>
      </c>
      <c r="D429" s="12">
        <v>7</v>
      </c>
      <c r="E429" s="12">
        <v>-6</v>
      </c>
      <c r="F429" s="9">
        <f t="shared" si="25"/>
        <v>6</v>
      </c>
      <c r="G429" s="9" t="b">
        <f t="shared" si="26"/>
        <v>0</v>
      </c>
      <c r="H429" s="24">
        <f t="shared" si="27"/>
        <v>6</v>
      </c>
    </row>
    <row r="430" spans="1:8">
      <c r="A430" s="23">
        <v>42100</v>
      </c>
      <c r="B430" s="12">
        <v>157876</v>
      </c>
      <c r="C430" s="80">
        <f t="shared" si="24"/>
        <v>9472560</v>
      </c>
      <c r="D430" s="19">
        <v>0.9</v>
      </c>
      <c r="E430" s="12">
        <v>6.1</v>
      </c>
      <c r="F430" s="9">
        <f t="shared" si="25"/>
        <v>6.1</v>
      </c>
      <c r="G430" s="9" t="b">
        <f t="shared" si="26"/>
        <v>0</v>
      </c>
      <c r="H430" s="24">
        <f t="shared" si="27"/>
        <v>6.1</v>
      </c>
    </row>
    <row r="431" spans="1:8">
      <c r="A431" s="23">
        <v>42101</v>
      </c>
      <c r="B431" s="12">
        <v>158224</v>
      </c>
      <c r="C431" s="80">
        <f t="shared" si="24"/>
        <v>9493440</v>
      </c>
      <c r="D431" s="12">
        <v>7</v>
      </c>
      <c r="E431" s="12">
        <v>-6.1</v>
      </c>
      <c r="F431" s="9">
        <f t="shared" si="25"/>
        <v>6.1</v>
      </c>
      <c r="G431" s="9" t="b">
        <f t="shared" si="26"/>
        <v>0</v>
      </c>
      <c r="H431" s="24">
        <f t="shared" si="27"/>
        <v>6.1</v>
      </c>
    </row>
    <row r="432" spans="1:8">
      <c r="A432" s="23">
        <v>42101</v>
      </c>
      <c r="B432" s="12">
        <v>158614</v>
      </c>
      <c r="C432" s="80">
        <f t="shared" si="24"/>
        <v>9516840</v>
      </c>
      <c r="D432" s="12">
        <v>1</v>
      </c>
      <c r="E432" s="12">
        <v>6</v>
      </c>
      <c r="F432" s="9">
        <f t="shared" si="25"/>
        <v>6</v>
      </c>
      <c r="G432" s="9" t="b">
        <f t="shared" si="26"/>
        <v>0</v>
      </c>
      <c r="H432" s="24">
        <f t="shared" si="27"/>
        <v>6</v>
      </c>
    </row>
    <row r="433" spans="1:8">
      <c r="A433" s="23">
        <v>42101</v>
      </c>
      <c r="B433" s="12">
        <v>158961</v>
      </c>
      <c r="C433" s="80">
        <f t="shared" si="24"/>
        <v>9537660</v>
      </c>
      <c r="D433" s="12">
        <v>6.9</v>
      </c>
      <c r="E433" s="12">
        <v>-5.9</v>
      </c>
      <c r="F433" s="9">
        <f t="shared" si="25"/>
        <v>5.9</v>
      </c>
      <c r="G433" s="9" t="b">
        <f t="shared" si="26"/>
        <v>0</v>
      </c>
      <c r="H433" s="24">
        <f t="shared" si="27"/>
        <v>5.9</v>
      </c>
    </row>
    <row r="434" spans="1:8">
      <c r="A434" s="23">
        <v>42101</v>
      </c>
      <c r="B434" s="12">
        <v>159349</v>
      </c>
      <c r="C434" s="80">
        <f t="shared" si="24"/>
        <v>9560940</v>
      </c>
      <c r="D434" s="19">
        <v>1</v>
      </c>
      <c r="E434" s="12">
        <v>5.9</v>
      </c>
      <c r="F434" s="9">
        <f t="shared" si="25"/>
        <v>5.9</v>
      </c>
      <c r="G434" s="9" t="b">
        <f t="shared" si="26"/>
        <v>0</v>
      </c>
      <c r="H434" s="24">
        <f t="shared" si="27"/>
        <v>5.9</v>
      </c>
    </row>
    <row r="435" spans="1:8">
      <c r="A435" s="23">
        <v>42102</v>
      </c>
      <c r="B435" s="12">
        <v>159698</v>
      </c>
      <c r="C435" s="80">
        <f t="shared" si="24"/>
        <v>9581880</v>
      </c>
      <c r="D435" s="12">
        <v>6.9</v>
      </c>
      <c r="E435" s="12">
        <v>-5.9</v>
      </c>
      <c r="F435" s="9">
        <f t="shared" si="25"/>
        <v>5.9</v>
      </c>
      <c r="G435" s="9" t="b">
        <f t="shared" si="26"/>
        <v>0</v>
      </c>
      <c r="H435" s="24">
        <f t="shared" si="27"/>
        <v>5.9</v>
      </c>
    </row>
    <row r="436" spans="1:8">
      <c r="A436" s="23">
        <v>42102</v>
      </c>
      <c r="B436" s="12">
        <v>160088</v>
      </c>
      <c r="C436" s="80">
        <f t="shared" si="24"/>
        <v>9605280</v>
      </c>
      <c r="D436" s="12">
        <v>1</v>
      </c>
      <c r="E436" s="12">
        <v>5.9</v>
      </c>
      <c r="F436" s="9">
        <f t="shared" si="25"/>
        <v>5.9</v>
      </c>
      <c r="G436" s="9" t="b">
        <f t="shared" si="26"/>
        <v>0</v>
      </c>
      <c r="H436" s="24">
        <f t="shared" si="27"/>
        <v>5.9</v>
      </c>
    </row>
    <row r="437" spans="1:8">
      <c r="A437" s="23">
        <v>42102</v>
      </c>
      <c r="B437" s="12">
        <v>160437</v>
      </c>
      <c r="C437" s="80">
        <f t="shared" si="24"/>
        <v>9626220</v>
      </c>
      <c r="D437" s="12">
        <v>6.7</v>
      </c>
      <c r="E437" s="12">
        <v>-5.7</v>
      </c>
      <c r="F437" s="9">
        <f t="shared" si="25"/>
        <v>5.7</v>
      </c>
      <c r="G437" s="9" t="b">
        <f t="shared" si="26"/>
        <v>0</v>
      </c>
      <c r="H437" s="24">
        <f t="shared" si="27"/>
        <v>5.7</v>
      </c>
    </row>
    <row r="438" spans="1:8">
      <c r="A438" s="23">
        <v>42102</v>
      </c>
      <c r="B438" s="12">
        <v>160823</v>
      </c>
      <c r="C438" s="80">
        <f t="shared" si="24"/>
        <v>9649380</v>
      </c>
      <c r="D438" s="19">
        <v>1.2</v>
      </c>
      <c r="E438" s="12">
        <v>5.5</v>
      </c>
      <c r="F438" s="9">
        <f t="shared" si="25"/>
        <v>5.5</v>
      </c>
      <c r="G438" s="9" t="b">
        <f t="shared" si="26"/>
        <v>0</v>
      </c>
      <c r="H438" s="24">
        <f t="shared" si="27"/>
        <v>5.5</v>
      </c>
    </row>
    <row r="439" spans="1:8">
      <c r="A439" s="23">
        <v>42103</v>
      </c>
      <c r="B439" s="12">
        <v>161174</v>
      </c>
      <c r="C439" s="80">
        <f t="shared" si="24"/>
        <v>9670440</v>
      </c>
      <c r="D439" s="12">
        <v>6.7</v>
      </c>
      <c r="E439" s="12">
        <v>-5.5</v>
      </c>
      <c r="F439" s="9">
        <f t="shared" si="25"/>
        <v>5.5</v>
      </c>
      <c r="G439" s="9" t="b">
        <f t="shared" si="26"/>
        <v>0</v>
      </c>
      <c r="H439" s="24">
        <f t="shared" si="27"/>
        <v>5.5</v>
      </c>
    </row>
    <row r="440" spans="1:8">
      <c r="A440" s="23">
        <v>42103</v>
      </c>
      <c r="B440" s="12">
        <v>161565</v>
      </c>
      <c r="C440" s="80">
        <f t="shared" si="24"/>
        <v>9693900</v>
      </c>
      <c r="D440" s="12">
        <v>1.2</v>
      </c>
      <c r="E440" s="12">
        <v>5.5</v>
      </c>
      <c r="F440" s="9">
        <f t="shared" si="25"/>
        <v>5.5</v>
      </c>
      <c r="G440" s="9" t="b">
        <f t="shared" si="26"/>
        <v>0</v>
      </c>
      <c r="H440" s="24">
        <f t="shared" si="27"/>
        <v>5.5</v>
      </c>
    </row>
    <row r="441" spans="1:8">
      <c r="A441" s="23">
        <v>42103</v>
      </c>
      <c r="B441" s="12">
        <v>161916</v>
      </c>
      <c r="C441" s="80">
        <f t="shared" si="24"/>
        <v>9714960</v>
      </c>
      <c r="D441" s="12">
        <v>6.4</v>
      </c>
      <c r="E441" s="12">
        <v>-5.2</v>
      </c>
      <c r="F441" s="9">
        <f t="shared" si="25"/>
        <v>5.2</v>
      </c>
      <c r="G441" s="9" t="b">
        <f t="shared" si="26"/>
        <v>0</v>
      </c>
      <c r="H441" s="24">
        <f t="shared" si="27"/>
        <v>5.2</v>
      </c>
    </row>
    <row r="442" spans="1:8">
      <c r="A442" s="23">
        <v>42103</v>
      </c>
      <c r="B442" s="12">
        <v>162301</v>
      </c>
      <c r="C442" s="80">
        <f t="shared" si="24"/>
        <v>9738060</v>
      </c>
      <c r="D442" s="19">
        <v>1.5</v>
      </c>
      <c r="E442" s="12">
        <v>4.9000000000000004</v>
      </c>
      <c r="F442" s="9">
        <f t="shared" si="25"/>
        <v>4.9000000000000004</v>
      </c>
      <c r="G442" s="9">
        <f t="shared" si="26"/>
        <v>4.9000000000000004</v>
      </c>
      <c r="H442" s="24" t="b">
        <f t="shared" si="27"/>
        <v>0</v>
      </c>
    </row>
    <row r="443" spans="1:8">
      <c r="A443" s="23">
        <v>42104</v>
      </c>
      <c r="B443" s="12">
        <v>162655</v>
      </c>
      <c r="C443" s="80">
        <f t="shared" si="24"/>
        <v>9759300</v>
      </c>
      <c r="D443" s="12">
        <v>6.5</v>
      </c>
      <c r="E443" s="12">
        <v>-5</v>
      </c>
      <c r="F443" s="9">
        <f t="shared" si="25"/>
        <v>5</v>
      </c>
      <c r="G443" s="9">
        <f t="shared" si="26"/>
        <v>5</v>
      </c>
      <c r="H443" s="24" t="b">
        <f t="shared" si="27"/>
        <v>0</v>
      </c>
    </row>
    <row r="444" spans="1:8">
      <c r="A444" s="23">
        <v>42104</v>
      </c>
      <c r="B444" s="12">
        <v>163048</v>
      </c>
      <c r="C444" s="80">
        <f t="shared" si="24"/>
        <v>9782880</v>
      </c>
      <c r="D444" s="12">
        <v>1.4</v>
      </c>
      <c r="E444" s="12">
        <v>5.0999999999999996</v>
      </c>
      <c r="F444" s="9">
        <f t="shared" si="25"/>
        <v>5.0999999999999996</v>
      </c>
      <c r="G444" s="9" t="b">
        <f t="shared" si="26"/>
        <v>0</v>
      </c>
      <c r="H444" s="24">
        <f t="shared" si="27"/>
        <v>5.0999999999999996</v>
      </c>
    </row>
    <row r="445" spans="1:8">
      <c r="A445" s="23">
        <v>42104</v>
      </c>
      <c r="B445" s="12">
        <v>163403</v>
      </c>
      <c r="C445" s="80">
        <f t="shared" si="24"/>
        <v>9804180</v>
      </c>
      <c r="D445" s="12">
        <v>6.1</v>
      </c>
      <c r="E445" s="12">
        <v>-4.7</v>
      </c>
      <c r="F445" s="9">
        <f t="shared" si="25"/>
        <v>4.7</v>
      </c>
      <c r="G445" s="9">
        <f t="shared" si="26"/>
        <v>4.7</v>
      </c>
      <c r="H445" s="24" t="b">
        <f t="shared" si="27"/>
        <v>0</v>
      </c>
    </row>
    <row r="446" spans="1:8">
      <c r="A446" s="23">
        <v>42104</v>
      </c>
      <c r="B446" s="12">
        <v>163785</v>
      </c>
      <c r="C446" s="80">
        <f t="shared" si="24"/>
        <v>9827100</v>
      </c>
      <c r="D446" s="19">
        <v>1.8</v>
      </c>
      <c r="E446" s="12">
        <v>4.3</v>
      </c>
      <c r="F446" s="9">
        <f t="shared" si="25"/>
        <v>4.3</v>
      </c>
      <c r="G446" s="9">
        <f t="shared" si="26"/>
        <v>4.3</v>
      </c>
      <c r="H446" s="24" t="b">
        <f t="shared" si="27"/>
        <v>0</v>
      </c>
    </row>
    <row r="447" spans="1:8">
      <c r="A447" s="23">
        <v>42105</v>
      </c>
      <c r="B447" s="12">
        <v>164144</v>
      </c>
      <c r="C447" s="80">
        <f t="shared" si="24"/>
        <v>9848640</v>
      </c>
      <c r="D447" s="12">
        <v>6.23</v>
      </c>
      <c r="E447" s="12">
        <v>-4.43</v>
      </c>
      <c r="F447" s="9">
        <f t="shared" si="25"/>
        <v>4.43</v>
      </c>
      <c r="G447" s="9">
        <f t="shared" si="26"/>
        <v>4.43</v>
      </c>
      <c r="H447" s="24" t="b">
        <f t="shared" si="27"/>
        <v>0</v>
      </c>
    </row>
    <row r="448" spans="1:8">
      <c r="A448" s="23">
        <v>42105</v>
      </c>
      <c r="B448" s="12">
        <v>164540</v>
      </c>
      <c r="C448" s="80">
        <f t="shared" si="24"/>
        <v>9872400</v>
      </c>
      <c r="D448" s="12">
        <v>1.6</v>
      </c>
      <c r="E448" s="12">
        <v>4.63</v>
      </c>
      <c r="F448" s="9">
        <f t="shared" si="25"/>
        <v>4.63</v>
      </c>
      <c r="G448" s="9">
        <f t="shared" si="26"/>
        <v>4.63</v>
      </c>
      <c r="H448" s="24" t="b">
        <f t="shared" si="27"/>
        <v>0</v>
      </c>
    </row>
    <row r="449" spans="1:8">
      <c r="A449" s="23">
        <v>42105</v>
      </c>
      <c r="B449" s="12">
        <v>164899</v>
      </c>
      <c r="C449" s="80">
        <f t="shared" si="24"/>
        <v>9893940</v>
      </c>
      <c r="D449" s="12">
        <v>5.8</v>
      </c>
      <c r="E449" s="12">
        <v>-4.2</v>
      </c>
      <c r="F449" s="9">
        <f t="shared" si="25"/>
        <v>4.2</v>
      </c>
      <c r="G449" s="9">
        <f t="shared" si="26"/>
        <v>4.2</v>
      </c>
      <c r="H449" s="24" t="b">
        <f t="shared" si="27"/>
        <v>0</v>
      </c>
    </row>
    <row r="450" spans="1:8">
      <c r="A450" s="23">
        <v>42105</v>
      </c>
      <c r="B450" s="12">
        <v>165281</v>
      </c>
      <c r="C450" s="80">
        <f t="shared" si="24"/>
        <v>9916860</v>
      </c>
      <c r="D450" s="19">
        <v>2</v>
      </c>
      <c r="E450" s="12">
        <v>3.8</v>
      </c>
      <c r="F450" s="9">
        <f t="shared" si="25"/>
        <v>3.8</v>
      </c>
      <c r="G450" s="9">
        <f t="shared" si="26"/>
        <v>3.8</v>
      </c>
      <c r="H450" s="24" t="b">
        <f t="shared" si="27"/>
        <v>0</v>
      </c>
    </row>
    <row r="451" spans="1:8">
      <c r="A451" s="23">
        <v>42106</v>
      </c>
      <c r="B451" s="12">
        <v>165644</v>
      </c>
      <c r="C451" s="80">
        <f t="shared" si="24"/>
        <v>9938640</v>
      </c>
      <c r="D451" s="12">
        <v>6</v>
      </c>
      <c r="E451" s="12">
        <v>-4</v>
      </c>
      <c r="F451" s="9">
        <f t="shared" si="25"/>
        <v>4</v>
      </c>
      <c r="G451" s="9">
        <f t="shared" si="26"/>
        <v>4</v>
      </c>
      <c r="H451" s="24" t="b">
        <f t="shared" si="27"/>
        <v>0</v>
      </c>
    </row>
    <row r="452" spans="1:8">
      <c r="A452" s="23">
        <v>42106</v>
      </c>
      <c r="B452" s="12">
        <v>166044</v>
      </c>
      <c r="C452" s="80">
        <f t="shared" si="24"/>
        <v>9962640</v>
      </c>
      <c r="D452" s="12">
        <v>1.8</v>
      </c>
      <c r="E452" s="12">
        <v>4.2</v>
      </c>
      <c r="F452" s="9">
        <f t="shared" si="25"/>
        <v>4.2</v>
      </c>
      <c r="G452" s="9">
        <f t="shared" si="26"/>
        <v>4.2</v>
      </c>
      <c r="H452" s="24" t="b">
        <f t="shared" si="27"/>
        <v>0</v>
      </c>
    </row>
    <row r="453" spans="1:8">
      <c r="A453" s="23">
        <v>42106</v>
      </c>
      <c r="B453" s="12">
        <v>166409</v>
      </c>
      <c r="C453" s="80">
        <f t="shared" si="24"/>
        <v>9984540</v>
      </c>
      <c r="D453" s="12">
        <v>5.6</v>
      </c>
      <c r="E453" s="12">
        <v>-3.8</v>
      </c>
      <c r="F453" s="9">
        <f t="shared" si="25"/>
        <v>3.8</v>
      </c>
      <c r="G453" s="9">
        <f t="shared" si="26"/>
        <v>3.8</v>
      </c>
      <c r="H453" s="24" t="b">
        <f t="shared" si="27"/>
        <v>0</v>
      </c>
    </row>
    <row r="454" spans="1:8">
      <c r="A454" s="23">
        <v>42106</v>
      </c>
      <c r="B454" s="12">
        <v>166792</v>
      </c>
      <c r="C454" s="80">
        <f t="shared" si="24"/>
        <v>10007520</v>
      </c>
      <c r="D454" s="19">
        <v>2.2000000000000002</v>
      </c>
      <c r="E454" s="12">
        <v>3.4</v>
      </c>
      <c r="F454" s="9">
        <f t="shared" si="25"/>
        <v>3.4</v>
      </c>
      <c r="G454" s="9">
        <f t="shared" si="26"/>
        <v>3.4</v>
      </c>
      <c r="H454" s="24" t="b">
        <f t="shared" si="27"/>
        <v>0</v>
      </c>
    </row>
    <row r="455" spans="1:8">
      <c r="A455" s="23">
        <v>42107</v>
      </c>
      <c r="B455" s="12">
        <v>167158</v>
      </c>
      <c r="C455" s="80">
        <f t="shared" ref="C455:C518" si="28">B455*60</f>
        <v>10029480</v>
      </c>
      <c r="D455" s="12">
        <v>5.9</v>
      </c>
      <c r="E455" s="12">
        <v>-3.7</v>
      </c>
      <c r="F455" s="9">
        <f t="shared" ref="F455:F518" si="29">ABS(E455)</f>
        <v>3.7</v>
      </c>
      <c r="G455" s="9">
        <f t="shared" ref="G455:G518" si="30">IF(F455&lt;5.05,F455,FALSE)</f>
        <v>3.7</v>
      </c>
      <c r="H455" s="24" t="b">
        <f t="shared" ref="H455:H518" si="31">IF(F455&gt;5.05,F455,FALSE)</f>
        <v>0</v>
      </c>
    </row>
    <row r="456" spans="1:8">
      <c r="A456" s="23">
        <v>42107</v>
      </c>
      <c r="B456" s="12">
        <v>167562</v>
      </c>
      <c r="C456" s="80">
        <f t="shared" si="28"/>
        <v>10053720</v>
      </c>
      <c r="D456" s="12">
        <v>1.8</v>
      </c>
      <c r="E456" s="12">
        <v>4.0999999999999996</v>
      </c>
      <c r="F456" s="9">
        <f t="shared" si="29"/>
        <v>4.0999999999999996</v>
      </c>
      <c r="G456" s="9">
        <f t="shared" si="30"/>
        <v>4.0999999999999996</v>
      </c>
      <c r="H456" s="24" t="b">
        <f t="shared" si="31"/>
        <v>0</v>
      </c>
    </row>
    <row r="457" spans="1:8">
      <c r="A457" s="23">
        <v>42107</v>
      </c>
      <c r="B457" s="12">
        <v>167929</v>
      </c>
      <c r="C457" s="80">
        <f t="shared" si="28"/>
        <v>10075740</v>
      </c>
      <c r="D457" s="12">
        <v>5.7</v>
      </c>
      <c r="E457" s="12">
        <v>-3.9</v>
      </c>
      <c r="F457" s="9">
        <f t="shared" si="29"/>
        <v>3.9</v>
      </c>
      <c r="G457" s="9">
        <f t="shared" si="30"/>
        <v>3.9</v>
      </c>
      <c r="H457" s="24" t="b">
        <f t="shared" si="31"/>
        <v>0</v>
      </c>
    </row>
    <row r="458" spans="1:8">
      <c r="A458" s="23">
        <v>42107</v>
      </c>
      <c r="B458" s="12">
        <v>168313</v>
      </c>
      <c r="C458" s="80">
        <f t="shared" si="28"/>
        <v>10098780</v>
      </c>
      <c r="D458" s="19">
        <v>2.1</v>
      </c>
      <c r="E458" s="12">
        <v>3.6</v>
      </c>
      <c r="F458" s="9">
        <f t="shared" si="29"/>
        <v>3.6</v>
      </c>
      <c r="G458" s="9">
        <f t="shared" si="30"/>
        <v>3.6</v>
      </c>
      <c r="H458" s="24" t="b">
        <f t="shared" si="31"/>
        <v>0</v>
      </c>
    </row>
    <row r="459" spans="1:8">
      <c r="A459" s="23">
        <v>42108</v>
      </c>
      <c r="B459" s="12">
        <v>168678</v>
      </c>
      <c r="C459" s="80">
        <f t="shared" si="28"/>
        <v>10120680</v>
      </c>
      <c r="D459" s="12">
        <v>6</v>
      </c>
      <c r="E459" s="12">
        <v>-3.9</v>
      </c>
      <c r="F459" s="9">
        <f t="shared" si="29"/>
        <v>3.9</v>
      </c>
      <c r="G459" s="9">
        <f t="shared" si="30"/>
        <v>3.9</v>
      </c>
      <c r="H459" s="24" t="b">
        <f t="shared" si="31"/>
        <v>0</v>
      </c>
    </row>
    <row r="460" spans="1:8">
      <c r="A460" s="23">
        <v>42108</v>
      </c>
      <c r="B460" s="12">
        <v>169080</v>
      </c>
      <c r="C460" s="80">
        <f t="shared" si="28"/>
        <v>10144800</v>
      </c>
      <c r="D460" s="12">
        <v>1.6</v>
      </c>
      <c r="E460" s="12">
        <v>4.4000000000000004</v>
      </c>
      <c r="F460" s="9">
        <f t="shared" si="29"/>
        <v>4.4000000000000004</v>
      </c>
      <c r="G460" s="9">
        <f t="shared" si="30"/>
        <v>4.4000000000000004</v>
      </c>
      <c r="H460" s="24" t="b">
        <f t="shared" si="31"/>
        <v>0</v>
      </c>
    </row>
    <row r="461" spans="1:8">
      <c r="A461" s="23">
        <v>42108</v>
      </c>
      <c r="B461" s="12">
        <v>169444</v>
      </c>
      <c r="C461" s="80">
        <f t="shared" si="28"/>
        <v>10166640</v>
      </c>
      <c r="D461" s="19">
        <v>6</v>
      </c>
      <c r="E461" s="12">
        <v>-4.4000000000000004</v>
      </c>
      <c r="F461" s="9">
        <f t="shared" si="29"/>
        <v>4.4000000000000004</v>
      </c>
      <c r="G461" s="9">
        <f t="shared" si="30"/>
        <v>4.4000000000000004</v>
      </c>
      <c r="H461" s="24" t="b">
        <f t="shared" si="31"/>
        <v>0</v>
      </c>
    </row>
    <row r="462" spans="1:8">
      <c r="A462" s="23">
        <v>42109</v>
      </c>
      <c r="B462" s="12">
        <v>169830</v>
      </c>
      <c r="C462" s="80">
        <f t="shared" si="28"/>
        <v>10189800</v>
      </c>
      <c r="D462" s="12">
        <v>1.8</v>
      </c>
      <c r="E462" s="12">
        <v>4.2</v>
      </c>
      <c r="F462" s="9">
        <f t="shared" si="29"/>
        <v>4.2</v>
      </c>
      <c r="G462" s="9">
        <f t="shared" si="30"/>
        <v>4.2</v>
      </c>
      <c r="H462" s="24" t="b">
        <f t="shared" si="31"/>
        <v>0</v>
      </c>
    </row>
    <row r="463" spans="1:8">
      <c r="A463" s="23">
        <v>42109</v>
      </c>
      <c r="B463" s="12">
        <v>170189</v>
      </c>
      <c r="C463" s="80">
        <f t="shared" si="28"/>
        <v>10211340</v>
      </c>
      <c r="D463" s="12">
        <v>6.4</v>
      </c>
      <c r="E463" s="12">
        <v>-4.5999999999999996</v>
      </c>
      <c r="F463" s="9">
        <f t="shared" si="29"/>
        <v>4.5999999999999996</v>
      </c>
      <c r="G463" s="9">
        <f t="shared" si="30"/>
        <v>4.5999999999999996</v>
      </c>
      <c r="H463" s="24" t="b">
        <f t="shared" si="31"/>
        <v>0</v>
      </c>
    </row>
    <row r="464" spans="1:8">
      <c r="A464" s="23">
        <v>42109</v>
      </c>
      <c r="B464" s="12">
        <v>170588</v>
      </c>
      <c r="C464" s="80">
        <f t="shared" si="28"/>
        <v>10235280</v>
      </c>
      <c r="D464" s="12">
        <v>1.2</v>
      </c>
      <c r="E464" s="12">
        <v>5.2</v>
      </c>
      <c r="F464" s="9">
        <f t="shared" si="29"/>
        <v>5.2</v>
      </c>
      <c r="G464" s="9" t="b">
        <f t="shared" si="30"/>
        <v>0</v>
      </c>
      <c r="H464" s="24">
        <f t="shared" si="31"/>
        <v>5.2</v>
      </c>
    </row>
    <row r="465" spans="1:8">
      <c r="A465" s="23">
        <v>42109</v>
      </c>
      <c r="B465" s="12">
        <v>170947</v>
      </c>
      <c r="C465" s="80">
        <f t="shared" si="28"/>
        <v>10256820</v>
      </c>
      <c r="D465" s="19">
        <v>6.4</v>
      </c>
      <c r="E465" s="12">
        <v>-5.2</v>
      </c>
      <c r="F465" s="9">
        <f t="shared" si="29"/>
        <v>5.2</v>
      </c>
      <c r="G465" s="9" t="b">
        <f t="shared" si="30"/>
        <v>0</v>
      </c>
      <c r="H465" s="24">
        <f t="shared" si="31"/>
        <v>5.2</v>
      </c>
    </row>
    <row r="466" spans="1:8">
      <c r="A466" s="23">
        <v>42110</v>
      </c>
      <c r="B466" s="12">
        <v>171335</v>
      </c>
      <c r="C466" s="80">
        <f t="shared" si="28"/>
        <v>10280100</v>
      </c>
      <c r="D466" s="12">
        <v>1.4</v>
      </c>
      <c r="E466" s="12">
        <v>5</v>
      </c>
      <c r="F466" s="9">
        <f t="shared" si="29"/>
        <v>5</v>
      </c>
      <c r="G466" s="9">
        <f t="shared" si="30"/>
        <v>5</v>
      </c>
      <c r="H466" s="24" t="b">
        <f t="shared" si="31"/>
        <v>0</v>
      </c>
    </row>
    <row r="467" spans="1:8">
      <c r="A467" s="23">
        <v>42110</v>
      </c>
      <c r="B467" s="12">
        <v>171689</v>
      </c>
      <c r="C467" s="80">
        <f t="shared" si="28"/>
        <v>10301340</v>
      </c>
      <c r="D467" s="12">
        <v>6.9</v>
      </c>
      <c r="E467" s="12">
        <v>-5.5</v>
      </c>
      <c r="F467" s="9">
        <f t="shared" si="29"/>
        <v>5.5</v>
      </c>
      <c r="G467" s="9" t="b">
        <f t="shared" si="30"/>
        <v>0</v>
      </c>
      <c r="H467" s="24">
        <f t="shared" si="31"/>
        <v>5.5</v>
      </c>
    </row>
    <row r="468" spans="1:8">
      <c r="A468" s="23">
        <v>42110</v>
      </c>
      <c r="B468" s="12">
        <v>172087</v>
      </c>
      <c r="C468" s="80">
        <f t="shared" si="28"/>
        <v>10325220</v>
      </c>
      <c r="D468" s="12">
        <v>0.8</v>
      </c>
      <c r="E468" s="12">
        <v>6.1</v>
      </c>
      <c r="F468" s="9">
        <f t="shared" si="29"/>
        <v>6.1</v>
      </c>
      <c r="G468" s="9" t="b">
        <f t="shared" si="30"/>
        <v>0</v>
      </c>
      <c r="H468" s="24">
        <f t="shared" si="31"/>
        <v>6.1</v>
      </c>
    </row>
    <row r="469" spans="1:8">
      <c r="A469" s="23">
        <v>42110</v>
      </c>
      <c r="B469" s="12">
        <v>172441</v>
      </c>
      <c r="C469" s="80">
        <f t="shared" si="28"/>
        <v>10346460</v>
      </c>
      <c r="D469" s="19">
        <v>7</v>
      </c>
      <c r="E469" s="12">
        <v>-6.2</v>
      </c>
      <c r="F469" s="9">
        <f t="shared" si="29"/>
        <v>6.2</v>
      </c>
      <c r="G469" s="9" t="b">
        <f t="shared" si="30"/>
        <v>0</v>
      </c>
      <c r="H469" s="24">
        <f t="shared" si="31"/>
        <v>6.2</v>
      </c>
    </row>
    <row r="470" spans="1:8">
      <c r="A470" s="23">
        <v>42111</v>
      </c>
      <c r="B470" s="12">
        <v>172832</v>
      </c>
      <c r="C470" s="80">
        <f t="shared" si="28"/>
        <v>10369920</v>
      </c>
      <c r="D470" s="12">
        <v>1</v>
      </c>
      <c r="E470" s="12">
        <v>6</v>
      </c>
      <c r="F470" s="9">
        <f t="shared" si="29"/>
        <v>6</v>
      </c>
      <c r="G470" s="9" t="b">
        <f t="shared" si="30"/>
        <v>0</v>
      </c>
      <c r="H470" s="24">
        <f t="shared" si="31"/>
        <v>6</v>
      </c>
    </row>
    <row r="471" spans="1:8">
      <c r="A471" s="23">
        <v>42111</v>
      </c>
      <c r="B471" s="12">
        <v>173181</v>
      </c>
      <c r="C471" s="80">
        <f t="shared" si="28"/>
        <v>10390860</v>
      </c>
      <c r="D471" s="12">
        <v>7.3</v>
      </c>
      <c r="E471" s="12">
        <v>-6.3</v>
      </c>
      <c r="F471" s="9">
        <f t="shared" si="29"/>
        <v>6.3</v>
      </c>
      <c r="G471" s="9" t="b">
        <f t="shared" si="30"/>
        <v>0</v>
      </c>
      <c r="H471" s="24">
        <f t="shared" si="31"/>
        <v>6.3</v>
      </c>
    </row>
    <row r="472" spans="1:8">
      <c r="A472" s="23">
        <v>42111</v>
      </c>
      <c r="B472" s="12">
        <v>173580</v>
      </c>
      <c r="C472" s="80">
        <f t="shared" si="28"/>
        <v>10414800</v>
      </c>
      <c r="D472" s="12">
        <v>0.5</v>
      </c>
      <c r="E472" s="12">
        <v>6.8</v>
      </c>
      <c r="F472" s="9">
        <f t="shared" si="29"/>
        <v>6.8</v>
      </c>
      <c r="G472" s="9" t="b">
        <f t="shared" si="30"/>
        <v>0</v>
      </c>
      <c r="H472" s="24">
        <f t="shared" si="31"/>
        <v>6.8</v>
      </c>
    </row>
    <row r="473" spans="1:8">
      <c r="A473" s="23">
        <v>42111</v>
      </c>
      <c r="B473" s="12">
        <v>173928</v>
      </c>
      <c r="C473" s="80">
        <f t="shared" si="28"/>
        <v>10435680</v>
      </c>
      <c r="D473" s="19">
        <v>7.4</v>
      </c>
      <c r="E473" s="12">
        <v>-6.9</v>
      </c>
      <c r="F473" s="9">
        <f t="shared" si="29"/>
        <v>6.9</v>
      </c>
      <c r="G473" s="9" t="b">
        <f t="shared" si="30"/>
        <v>0</v>
      </c>
      <c r="H473" s="24">
        <f t="shared" si="31"/>
        <v>6.9</v>
      </c>
    </row>
    <row r="474" spans="1:8">
      <c r="A474" s="23">
        <v>42112</v>
      </c>
      <c r="B474" s="12">
        <v>174323</v>
      </c>
      <c r="C474" s="80">
        <f t="shared" si="28"/>
        <v>10459380</v>
      </c>
      <c r="D474" s="12">
        <v>0.6</v>
      </c>
      <c r="E474" s="12">
        <v>6.8</v>
      </c>
      <c r="F474" s="9">
        <f t="shared" si="29"/>
        <v>6.8</v>
      </c>
      <c r="G474" s="9" t="b">
        <f t="shared" si="30"/>
        <v>0</v>
      </c>
      <c r="H474" s="24">
        <f t="shared" si="31"/>
        <v>6.8</v>
      </c>
    </row>
    <row r="475" spans="1:8">
      <c r="A475" s="23">
        <v>42112</v>
      </c>
      <c r="B475" s="12">
        <v>174669</v>
      </c>
      <c r="C475" s="80">
        <f t="shared" si="28"/>
        <v>10480140</v>
      </c>
      <c r="D475" s="12">
        <v>7.6</v>
      </c>
      <c r="E475" s="12">
        <v>-7</v>
      </c>
      <c r="F475" s="9">
        <f t="shared" si="29"/>
        <v>7</v>
      </c>
      <c r="G475" s="9" t="b">
        <f t="shared" si="30"/>
        <v>0</v>
      </c>
      <c r="H475" s="24">
        <f t="shared" si="31"/>
        <v>7</v>
      </c>
    </row>
    <row r="476" spans="1:8">
      <c r="A476" s="23">
        <v>42112</v>
      </c>
      <c r="B476" s="12">
        <v>175067</v>
      </c>
      <c r="C476" s="80">
        <f t="shared" si="28"/>
        <v>10504020</v>
      </c>
      <c r="D476" s="12">
        <v>0.3</v>
      </c>
      <c r="E476" s="12">
        <v>7.3</v>
      </c>
      <c r="F476" s="9">
        <f t="shared" si="29"/>
        <v>7.3</v>
      </c>
      <c r="G476" s="9" t="b">
        <f t="shared" si="30"/>
        <v>0</v>
      </c>
      <c r="H476" s="24">
        <f t="shared" si="31"/>
        <v>7.3</v>
      </c>
    </row>
    <row r="477" spans="1:8">
      <c r="A477" s="23">
        <v>42112</v>
      </c>
      <c r="B477" s="12">
        <v>175414</v>
      </c>
      <c r="C477" s="80">
        <f t="shared" si="28"/>
        <v>10524840</v>
      </c>
      <c r="D477" s="19">
        <v>7.7</v>
      </c>
      <c r="E477" s="12">
        <v>-7.4</v>
      </c>
      <c r="F477" s="9">
        <f t="shared" si="29"/>
        <v>7.4</v>
      </c>
      <c r="G477" s="9" t="b">
        <f t="shared" si="30"/>
        <v>0</v>
      </c>
      <c r="H477" s="24">
        <f t="shared" si="31"/>
        <v>7.4</v>
      </c>
    </row>
    <row r="478" spans="1:8">
      <c r="A478" s="23">
        <v>42113</v>
      </c>
      <c r="B478" s="12">
        <v>175810</v>
      </c>
      <c r="C478" s="80">
        <f t="shared" si="28"/>
        <v>10548600</v>
      </c>
      <c r="D478" s="12">
        <v>0.3</v>
      </c>
      <c r="E478" s="12">
        <v>7.4</v>
      </c>
      <c r="F478" s="9">
        <f t="shared" si="29"/>
        <v>7.4</v>
      </c>
      <c r="G478" s="9" t="b">
        <f t="shared" si="30"/>
        <v>0</v>
      </c>
      <c r="H478" s="24">
        <f t="shared" si="31"/>
        <v>7.4</v>
      </c>
    </row>
    <row r="479" spans="1:8">
      <c r="A479" s="23">
        <v>42113</v>
      </c>
      <c r="B479" s="12">
        <v>176154</v>
      </c>
      <c r="C479" s="80">
        <f t="shared" si="28"/>
        <v>10569240</v>
      </c>
      <c r="D479" s="12">
        <v>7.7</v>
      </c>
      <c r="E479" s="12">
        <v>-7.4</v>
      </c>
      <c r="F479" s="9">
        <f t="shared" si="29"/>
        <v>7.4</v>
      </c>
      <c r="G479" s="9" t="b">
        <f t="shared" si="30"/>
        <v>0</v>
      </c>
      <c r="H479" s="24">
        <f t="shared" si="31"/>
        <v>7.4</v>
      </c>
    </row>
    <row r="480" spans="1:8">
      <c r="A480" s="23">
        <v>42113</v>
      </c>
      <c r="B480" s="12">
        <v>176552</v>
      </c>
      <c r="C480" s="80">
        <f t="shared" si="28"/>
        <v>10593120</v>
      </c>
      <c r="D480" s="12">
        <v>0.3</v>
      </c>
      <c r="E480" s="12">
        <v>7.4</v>
      </c>
      <c r="F480" s="9">
        <f t="shared" si="29"/>
        <v>7.4</v>
      </c>
      <c r="G480" s="9" t="b">
        <f t="shared" si="30"/>
        <v>0</v>
      </c>
      <c r="H480" s="24">
        <f t="shared" si="31"/>
        <v>7.4</v>
      </c>
    </row>
    <row r="481" spans="1:8">
      <c r="A481" s="23">
        <v>42113</v>
      </c>
      <c r="B481" s="12">
        <v>176897</v>
      </c>
      <c r="C481" s="80">
        <f t="shared" si="28"/>
        <v>10613820</v>
      </c>
      <c r="D481" s="19">
        <v>7.8</v>
      </c>
      <c r="E481" s="12">
        <v>-7.5</v>
      </c>
      <c r="F481" s="9">
        <f t="shared" si="29"/>
        <v>7.5</v>
      </c>
      <c r="G481" s="9" t="b">
        <f t="shared" si="30"/>
        <v>0</v>
      </c>
      <c r="H481" s="24">
        <f t="shared" si="31"/>
        <v>7.5</v>
      </c>
    </row>
    <row r="482" spans="1:8">
      <c r="A482" s="23">
        <v>42114</v>
      </c>
      <c r="B482" s="12">
        <v>177294</v>
      </c>
      <c r="C482" s="80">
        <f t="shared" si="28"/>
        <v>10637640</v>
      </c>
      <c r="D482" s="12">
        <v>0.3</v>
      </c>
      <c r="E482" s="12">
        <v>7.5</v>
      </c>
      <c r="F482" s="9">
        <f t="shared" si="29"/>
        <v>7.5</v>
      </c>
      <c r="G482" s="9" t="b">
        <f t="shared" si="30"/>
        <v>0</v>
      </c>
      <c r="H482" s="24">
        <f t="shared" si="31"/>
        <v>7.5</v>
      </c>
    </row>
    <row r="483" spans="1:8">
      <c r="A483" s="23">
        <v>42114</v>
      </c>
      <c r="B483" s="12">
        <v>177639</v>
      </c>
      <c r="C483" s="80">
        <f t="shared" si="28"/>
        <v>10658340</v>
      </c>
      <c r="D483" s="12">
        <v>7.7</v>
      </c>
      <c r="E483" s="12">
        <v>-7.4</v>
      </c>
      <c r="F483" s="9">
        <f t="shared" si="29"/>
        <v>7.4</v>
      </c>
      <c r="G483" s="9" t="b">
        <f t="shared" si="30"/>
        <v>0</v>
      </c>
      <c r="H483" s="24">
        <f t="shared" si="31"/>
        <v>7.4</v>
      </c>
    </row>
    <row r="484" spans="1:8">
      <c r="A484" s="23">
        <v>42114</v>
      </c>
      <c r="B484" s="12">
        <v>178034</v>
      </c>
      <c r="C484" s="80">
        <f t="shared" si="28"/>
        <v>10682040</v>
      </c>
      <c r="D484" s="19">
        <v>0.4</v>
      </c>
      <c r="E484" s="12">
        <v>7.3</v>
      </c>
      <c r="F484" s="9">
        <f t="shared" si="29"/>
        <v>7.3</v>
      </c>
      <c r="G484" s="9" t="b">
        <f t="shared" si="30"/>
        <v>0</v>
      </c>
      <c r="H484" s="24">
        <f t="shared" si="31"/>
        <v>7.3</v>
      </c>
    </row>
    <row r="485" spans="1:8">
      <c r="A485" s="23">
        <v>42115</v>
      </c>
      <c r="B485" s="12">
        <v>178380</v>
      </c>
      <c r="C485" s="80">
        <f t="shared" si="28"/>
        <v>10702800</v>
      </c>
      <c r="D485" s="12">
        <v>7.6</v>
      </c>
      <c r="E485" s="12">
        <v>-7.2</v>
      </c>
      <c r="F485" s="9">
        <f t="shared" si="29"/>
        <v>7.2</v>
      </c>
      <c r="G485" s="9" t="b">
        <f t="shared" si="30"/>
        <v>0</v>
      </c>
      <c r="H485" s="24">
        <f t="shared" si="31"/>
        <v>7.2</v>
      </c>
    </row>
    <row r="486" spans="1:8">
      <c r="A486" s="23">
        <v>42115</v>
      </c>
      <c r="B486" s="12">
        <v>178777</v>
      </c>
      <c r="C486" s="80">
        <f t="shared" si="28"/>
        <v>10726620</v>
      </c>
      <c r="D486" s="12">
        <v>0.4</v>
      </c>
      <c r="E486" s="12">
        <v>7.2</v>
      </c>
      <c r="F486" s="9">
        <f t="shared" si="29"/>
        <v>7.2</v>
      </c>
      <c r="G486" s="9" t="b">
        <f t="shared" si="30"/>
        <v>0</v>
      </c>
      <c r="H486" s="24">
        <f t="shared" si="31"/>
        <v>7.2</v>
      </c>
    </row>
    <row r="487" spans="1:8">
      <c r="A487" s="23">
        <v>42115</v>
      </c>
      <c r="B487" s="12">
        <v>179123</v>
      </c>
      <c r="C487" s="80">
        <f t="shared" si="28"/>
        <v>10747380</v>
      </c>
      <c r="D487" s="12">
        <v>7.4</v>
      </c>
      <c r="E487" s="12">
        <v>-7</v>
      </c>
      <c r="F487" s="9">
        <f t="shared" si="29"/>
        <v>7</v>
      </c>
      <c r="G487" s="9" t="b">
        <f t="shared" si="30"/>
        <v>0</v>
      </c>
      <c r="H487" s="24">
        <f t="shared" si="31"/>
        <v>7</v>
      </c>
    </row>
    <row r="488" spans="1:8">
      <c r="A488" s="23">
        <v>42115</v>
      </c>
      <c r="B488" s="12">
        <v>179515</v>
      </c>
      <c r="C488" s="80">
        <f t="shared" si="28"/>
        <v>10770900</v>
      </c>
      <c r="D488" s="19">
        <v>0.7</v>
      </c>
      <c r="E488" s="12">
        <v>6.7</v>
      </c>
      <c r="F488" s="9">
        <f t="shared" si="29"/>
        <v>6.7</v>
      </c>
      <c r="G488" s="9" t="b">
        <f t="shared" si="30"/>
        <v>0</v>
      </c>
      <c r="H488" s="24">
        <f t="shared" si="31"/>
        <v>6.7</v>
      </c>
    </row>
    <row r="489" spans="1:8">
      <c r="A489" s="23">
        <v>42116</v>
      </c>
      <c r="B489" s="12">
        <v>179863</v>
      </c>
      <c r="C489" s="80">
        <f t="shared" si="28"/>
        <v>10791780</v>
      </c>
      <c r="D489" s="12">
        <v>7.4</v>
      </c>
      <c r="E489" s="12">
        <v>-6.7</v>
      </c>
      <c r="F489" s="9">
        <f t="shared" si="29"/>
        <v>6.7</v>
      </c>
      <c r="G489" s="9" t="b">
        <f t="shared" si="30"/>
        <v>0</v>
      </c>
      <c r="H489" s="24">
        <f t="shared" si="31"/>
        <v>6.7</v>
      </c>
    </row>
    <row r="490" spans="1:8">
      <c r="A490" s="23">
        <v>42116</v>
      </c>
      <c r="B490" s="12">
        <v>180259</v>
      </c>
      <c r="C490" s="80">
        <f t="shared" si="28"/>
        <v>10815540</v>
      </c>
      <c r="D490" s="12">
        <v>0.7</v>
      </c>
      <c r="E490" s="12">
        <v>6.7</v>
      </c>
      <c r="F490" s="9">
        <f t="shared" si="29"/>
        <v>6.7</v>
      </c>
      <c r="G490" s="9" t="b">
        <f t="shared" si="30"/>
        <v>0</v>
      </c>
      <c r="H490" s="24">
        <f t="shared" si="31"/>
        <v>6.7</v>
      </c>
    </row>
    <row r="491" spans="1:8">
      <c r="A491" s="23">
        <v>42116</v>
      </c>
      <c r="B491" s="12">
        <v>180607</v>
      </c>
      <c r="C491" s="80">
        <f t="shared" si="28"/>
        <v>10836420</v>
      </c>
      <c r="D491" s="12">
        <v>7</v>
      </c>
      <c r="E491" s="12">
        <v>-6.3</v>
      </c>
      <c r="F491" s="9">
        <f t="shared" si="29"/>
        <v>6.3</v>
      </c>
      <c r="G491" s="9" t="b">
        <f t="shared" si="30"/>
        <v>0</v>
      </c>
      <c r="H491" s="24">
        <f t="shared" si="31"/>
        <v>6.3</v>
      </c>
    </row>
    <row r="492" spans="1:8">
      <c r="A492" s="23">
        <v>42116</v>
      </c>
      <c r="B492" s="12">
        <v>180996</v>
      </c>
      <c r="C492" s="80">
        <f t="shared" si="28"/>
        <v>10859760</v>
      </c>
      <c r="D492" s="19">
        <v>1</v>
      </c>
      <c r="E492" s="12">
        <v>6</v>
      </c>
      <c r="F492" s="9">
        <f t="shared" si="29"/>
        <v>6</v>
      </c>
      <c r="G492" s="9" t="b">
        <f t="shared" si="30"/>
        <v>0</v>
      </c>
      <c r="H492" s="24">
        <f t="shared" si="31"/>
        <v>6</v>
      </c>
    </row>
    <row r="493" spans="1:8">
      <c r="A493" s="23">
        <v>42117</v>
      </c>
      <c r="B493" s="12">
        <v>181347</v>
      </c>
      <c r="C493" s="80">
        <f t="shared" si="28"/>
        <v>10880820</v>
      </c>
      <c r="D493" s="12">
        <v>7</v>
      </c>
      <c r="E493" s="12">
        <v>-6</v>
      </c>
      <c r="F493" s="9">
        <f t="shared" si="29"/>
        <v>6</v>
      </c>
      <c r="G493" s="9" t="b">
        <f t="shared" si="30"/>
        <v>0</v>
      </c>
      <c r="H493" s="24">
        <f t="shared" si="31"/>
        <v>6</v>
      </c>
    </row>
    <row r="494" spans="1:8">
      <c r="A494" s="23">
        <v>42117</v>
      </c>
      <c r="B494" s="12">
        <v>181742</v>
      </c>
      <c r="C494" s="80">
        <f t="shared" si="28"/>
        <v>10904520</v>
      </c>
      <c r="D494" s="12">
        <v>1</v>
      </c>
      <c r="E494" s="12">
        <v>6</v>
      </c>
      <c r="F494" s="9">
        <f t="shared" si="29"/>
        <v>6</v>
      </c>
      <c r="G494" s="9" t="b">
        <f t="shared" si="30"/>
        <v>0</v>
      </c>
      <c r="H494" s="24">
        <f t="shared" si="31"/>
        <v>6</v>
      </c>
    </row>
    <row r="495" spans="1:8">
      <c r="A495" s="23">
        <v>42117</v>
      </c>
      <c r="B495" s="12">
        <v>182094</v>
      </c>
      <c r="C495" s="80">
        <f t="shared" si="28"/>
        <v>10925640</v>
      </c>
      <c r="D495" s="12">
        <v>6.5</v>
      </c>
      <c r="E495" s="12">
        <v>-5.5</v>
      </c>
      <c r="F495" s="9">
        <f t="shared" si="29"/>
        <v>5.5</v>
      </c>
      <c r="G495" s="9" t="b">
        <f t="shared" si="30"/>
        <v>0</v>
      </c>
      <c r="H495" s="24">
        <f t="shared" si="31"/>
        <v>5.5</v>
      </c>
    </row>
    <row r="496" spans="1:8">
      <c r="A496" s="23">
        <v>42117</v>
      </c>
      <c r="B496" s="12">
        <v>182478</v>
      </c>
      <c r="C496" s="80">
        <f t="shared" si="28"/>
        <v>10948680</v>
      </c>
      <c r="D496" s="19">
        <v>1.5</v>
      </c>
      <c r="E496" s="12">
        <v>5</v>
      </c>
      <c r="F496" s="9">
        <f t="shared" si="29"/>
        <v>5</v>
      </c>
      <c r="G496" s="9">
        <f t="shared" si="30"/>
        <v>5</v>
      </c>
      <c r="H496" s="24" t="b">
        <f t="shared" si="31"/>
        <v>0</v>
      </c>
    </row>
    <row r="497" spans="1:8">
      <c r="A497" s="23">
        <v>42118</v>
      </c>
      <c r="B497" s="12">
        <v>182833</v>
      </c>
      <c r="C497" s="80">
        <f t="shared" si="28"/>
        <v>10969980</v>
      </c>
      <c r="D497" s="12">
        <v>6.5</v>
      </c>
      <c r="E497" s="12">
        <v>-5</v>
      </c>
      <c r="F497" s="9">
        <f t="shared" si="29"/>
        <v>5</v>
      </c>
      <c r="G497" s="9">
        <f t="shared" si="30"/>
        <v>5</v>
      </c>
      <c r="H497" s="24" t="b">
        <f t="shared" si="31"/>
        <v>0</v>
      </c>
    </row>
    <row r="498" spans="1:8">
      <c r="A498" s="23">
        <v>42118</v>
      </c>
      <c r="B498" s="12">
        <v>183228</v>
      </c>
      <c r="C498" s="80">
        <f t="shared" si="28"/>
        <v>10993680</v>
      </c>
      <c r="D498" s="12">
        <v>1.5</v>
      </c>
      <c r="E498" s="12">
        <v>5</v>
      </c>
      <c r="F498" s="9">
        <f t="shared" si="29"/>
        <v>5</v>
      </c>
      <c r="G498" s="9">
        <f t="shared" si="30"/>
        <v>5</v>
      </c>
      <c r="H498" s="24" t="b">
        <f t="shared" si="31"/>
        <v>0</v>
      </c>
    </row>
    <row r="499" spans="1:8">
      <c r="A499" s="23">
        <v>42118</v>
      </c>
      <c r="B499" s="12">
        <v>183584</v>
      </c>
      <c r="C499" s="80">
        <f t="shared" si="28"/>
        <v>11015040</v>
      </c>
      <c r="D499" s="12">
        <v>6</v>
      </c>
      <c r="E499" s="12">
        <v>-4.5</v>
      </c>
      <c r="F499" s="9">
        <f t="shared" si="29"/>
        <v>4.5</v>
      </c>
      <c r="G499" s="9">
        <f t="shared" si="30"/>
        <v>4.5</v>
      </c>
      <c r="H499" s="24" t="b">
        <f t="shared" si="31"/>
        <v>0</v>
      </c>
    </row>
    <row r="500" spans="1:8">
      <c r="A500" s="23">
        <v>42118</v>
      </c>
      <c r="B500" s="12">
        <v>183964</v>
      </c>
      <c r="C500" s="80">
        <f t="shared" si="28"/>
        <v>11037840</v>
      </c>
      <c r="D500" s="19">
        <v>2</v>
      </c>
      <c r="E500" s="12">
        <v>4</v>
      </c>
      <c r="F500" s="9">
        <f t="shared" si="29"/>
        <v>4</v>
      </c>
      <c r="G500" s="9">
        <f t="shared" si="30"/>
        <v>4</v>
      </c>
      <c r="H500" s="24" t="b">
        <f t="shared" si="31"/>
        <v>0</v>
      </c>
    </row>
    <row r="501" spans="1:8">
      <c r="A501" s="23">
        <v>42119</v>
      </c>
      <c r="B501" s="12">
        <v>184323</v>
      </c>
      <c r="C501" s="80">
        <f t="shared" si="28"/>
        <v>11059380</v>
      </c>
      <c r="D501" s="12">
        <v>6</v>
      </c>
      <c r="E501" s="12">
        <v>-4</v>
      </c>
      <c r="F501" s="9">
        <f t="shared" si="29"/>
        <v>4</v>
      </c>
      <c r="G501" s="9">
        <f t="shared" si="30"/>
        <v>4</v>
      </c>
      <c r="H501" s="24" t="b">
        <f t="shared" si="31"/>
        <v>0</v>
      </c>
    </row>
    <row r="502" spans="1:8">
      <c r="A502" s="23">
        <v>42119</v>
      </c>
      <c r="B502" s="12">
        <v>184719</v>
      </c>
      <c r="C502" s="80">
        <f t="shared" si="28"/>
        <v>11083140</v>
      </c>
      <c r="D502" s="12">
        <v>1.8</v>
      </c>
      <c r="E502" s="12">
        <v>4.2</v>
      </c>
      <c r="F502" s="9">
        <f t="shared" si="29"/>
        <v>4.2</v>
      </c>
      <c r="G502" s="9">
        <f t="shared" si="30"/>
        <v>4.2</v>
      </c>
      <c r="H502" s="24" t="b">
        <f t="shared" si="31"/>
        <v>0</v>
      </c>
    </row>
    <row r="503" spans="1:8">
      <c r="A503" s="23">
        <v>42119</v>
      </c>
      <c r="B503" s="12">
        <v>185081</v>
      </c>
      <c r="C503" s="80">
        <f t="shared" si="28"/>
        <v>11104860</v>
      </c>
      <c r="D503" s="12">
        <v>5.5</v>
      </c>
      <c r="E503" s="12">
        <v>-3.7</v>
      </c>
      <c r="F503" s="9">
        <f t="shared" si="29"/>
        <v>3.7</v>
      </c>
      <c r="G503" s="9">
        <f t="shared" si="30"/>
        <v>3.7</v>
      </c>
      <c r="H503" s="24" t="b">
        <f t="shared" si="31"/>
        <v>0</v>
      </c>
    </row>
    <row r="504" spans="1:8">
      <c r="A504" s="23">
        <v>42119</v>
      </c>
      <c r="B504" s="12">
        <v>185458</v>
      </c>
      <c r="C504" s="80">
        <f t="shared" si="28"/>
        <v>11127480</v>
      </c>
      <c r="D504" s="19">
        <v>2.4</v>
      </c>
      <c r="E504" s="12">
        <v>3.1</v>
      </c>
      <c r="F504" s="9">
        <f t="shared" si="29"/>
        <v>3.1</v>
      </c>
      <c r="G504" s="9">
        <f t="shared" si="30"/>
        <v>3.1</v>
      </c>
      <c r="H504" s="24" t="b">
        <f t="shared" si="31"/>
        <v>0</v>
      </c>
    </row>
    <row r="505" spans="1:8">
      <c r="A505" s="23">
        <v>42120</v>
      </c>
      <c r="B505" s="12">
        <v>185822</v>
      </c>
      <c r="C505" s="80">
        <f t="shared" si="28"/>
        <v>11149320</v>
      </c>
      <c r="D505" s="12">
        <v>5.6</v>
      </c>
      <c r="E505" s="12">
        <v>-3.2</v>
      </c>
      <c r="F505" s="9">
        <f t="shared" si="29"/>
        <v>3.2</v>
      </c>
      <c r="G505" s="9">
        <f t="shared" si="30"/>
        <v>3.2</v>
      </c>
      <c r="H505" s="24" t="b">
        <f t="shared" si="31"/>
        <v>0</v>
      </c>
    </row>
    <row r="506" spans="1:8">
      <c r="A506" s="23">
        <v>42120</v>
      </c>
      <c r="B506" s="12">
        <v>186220</v>
      </c>
      <c r="C506" s="80">
        <f t="shared" si="28"/>
        <v>11173200</v>
      </c>
      <c r="D506" s="12">
        <v>2.1</v>
      </c>
      <c r="E506" s="12">
        <v>3.5</v>
      </c>
      <c r="F506" s="9">
        <f t="shared" si="29"/>
        <v>3.5</v>
      </c>
      <c r="G506" s="9">
        <f t="shared" si="30"/>
        <v>3.5</v>
      </c>
      <c r="H506" s="24" t="b">
        <f t="shared" si="31"/>
        <v>0</v>
      </c>
    </row>
    <row r="507" spans="1:8">
      <c r="A507" s="23">
        <v>42120</v>
      </c>
      <c r="B507" s="12">
        <v>186588</v>
      </c>
      <c r="C507" s="80">
        <f t="shared" si="28"/>
        <v>11195280</v>
      </c>
      <c r="D507" s="12">
        <v>5.2</v>
      </c>
      <c r="E507" s="12">
        <v>-3.1</v>
      </c>
      <c r="F507" s="9">
        <f t="shared" si="29"/>
        <v>3.1</v>
      </c>
      <c r="G507" s="9">
        <f t="shared" si="30"/>
        <v>3.1</v>
      </c>
      <c r="H507" s="24" t="b">
        <f t="shared" si="31"/>
        <v>0</v>
      </c>
    </row>
    <row r="508" spans="1:8">
      <c r="A508" s="23">
        <v>42120</v>
      </c>
      <c r="B508" s="12">
        <v>186970</v>
      </c>
      <c r="C508" s="80">
        <f t="shared" si="28"/>
        <v>11218200</v>
      </c>
      <c r="D508" s="19">
        <v>2.6</v>
      </c>
      <c r="E508" s="12">
        <v>2.6</v>
      </c>
      <c r="F508" s="9">
        <f t="shared" si="29"/>
        <v>2.6</v>
      </c>
      <c r="G508" s="9">
        <f t="shared" si="30"/>
        <v>2.6</v>
      </c>
      <c r="H508" s="24" t="b">
        <f t="shared" si="31"/>
        <v>0</v>
      </c>
    </row>
    <row r="509" spans="1:8">
      <c r="A509" s="23">
        <v>42121</v>
      </c>
      <c r="B509" s="12">
        <v>187330</v>
      </c>
      <c r="C509" s="80">
        <f t="shared" si="28"/>
        <v>11239800</v>
      </c>
      <c r="D509" s="12">
        <v>5.4</v>
      </c>
      <c r="E509" s="12">
        <v>-2.8</v>
      </c>
      <c r="F509" s="9">
        <f t="shared" si="29"/>
        <v>2.8</v>
      </c>
      <c r="G509" s="9">
        <f t="shared" si="30"/>
        <v>2.8</v>
      </c>
      <c r="H509" s="24" t="b">
        <f t="shared" si="31"/>
        <v>0</v>
      </c>
    </row>
    <row r="510" spans="1:8">
      <c r="A510" s="23">
        <v>42121</v>
      </c>
      <c r="B510" s="12">
        <v>187730</v>
      </c>
      <c r="C510" s="80">
        <f t="shared" si="28"/>
        <v>11263800</v>
      </c>
      <c r="D510" s="12">
        <v>2.2999999999999998</v>
      </c>
      <c r="E510" s="12">
        <v>3.1</v>
      </c>
      <c r="F510" s="9">
        <f t="shared" si="29"/>
        <v>3.1</v>
      </c>
      <c r="G510" s="9">
        <f t="shared" si="30"/>
        <v>3.1</v>
      </c>
      <c r="H510" s="24" t="b">
        <f t="shared" si="31"/>
        <v>0</v>
      </c>
    </row>
    <row r="511" spans="1:8">
      <c r="A511" s="23">
        <v>42121</v>
      </c>
      <c r="B511" s="12">
        <v>188102</v>
      </c>
      <c r="C511" s="80">
        <f t="shared" si="28"/>
        <v>11286120</v>
      </c>
      <c r="D511" s="19">
        <v>5.2</v>
      </c>
      <c r="E511" s="12">
        <v>-2.9</v>
      </c>
      <c r="F511" s="9">
        <f t="shared" si="29"/>
        <v>2.9</v>
      </c>
      <c r="G511" s="9">
        <f t="shared" si="30"/>
        <v>2.9</v>
      </c>
      <c r="H511" s="24" t="b">
        <f t="shared" si="31"/>
        <v>0</v>
      </c>
    </row>
    <row r="512" spans="1:8">
      <c r="A512" s="23">
        <v>42122</v>
      </c>
      <c r="B512" s="12">
        <v>188478</v>
      </c>
      <c r="C512" s="80">
        <f t="shared" si="28"/>
        <v>11308680</v>
      </c>
      <c r="D512" s="12">
        <v>2.7</v>
      </c>
      <c r="E512" s="12">
        <v>2.5</v>
      </c>
      <c r="F512" s="9">
        <f t="shared" si="29"/>
        <v>2.5</v>
      </c>
      <c r="G512" s="9">
        <f t="shared" si="30"/>
        <v>2.5</v>
      </c>
      <c r="H512" s="24" t="b">
        <f t="shared" si="31"/>
        <v>0</v>
      </c>
    </row>
    <row r="513" spans="1:8">
      <c r="A513" s="23">
        <v>42122</v>
      </c>
      <c r="B513" s="12">
        <v>188841</v>
      </c>
      <c r="C513" s="80">
        <f t="shared" si="28"/>
        <v>11330460</v>
      </c>
      <c r="D513" s="12">
        <v>5.4</v>
      </c>
      <c r="E513" s="12">
        <v>-2.7</v>
      </c>
      <c r="F513" s="9">
        <f t="shared" si="29"/>
        <v>2.7</v>
      </c>
      <c r="G513" s="9">
        <f t="shared" si="30"/>
        <v>2.7</v>
      </c>
      <c r="H513" s="24" t="b">
        <f t="shared" si="31"/>
        <v>0</v>
      </c>
    </row>
    <row r="514" spans="1:8">
      <c r="A514" s="23">
        <v>42122</v>
      </c>
      <c r="B514" s="12">
        <v>189238</v>
      </c>
      <c r="C514" s="80">
        <f t="shared" si="28"/>
        <v>11354280</v>
      </c>
      <c r="D514" s="12">
        <v>2.2000000000000002</v>
      </c>
      <c r="E514" s="12">
        <v>3.2</v>
      </c>
      <c r="F514" s="9">
        <f t="shared" si="29"/>
        <v>3.2</v>
      </c>
      <c r="G514" s="9">
        <f t="shared" si="30"/>
        <v>3.2</v>
      </c>
      <c r="H514" s="24" t="b">
        <f t="shared" si="31"/>
        <v>0</v>
      </c>
    </row>
    <row r="515" spans="1:8">
      <c r="A515" s="23">
        <v>42122</v>
      </c>
      <c r="B515" s="12">
        <v>189608</v>
      </c>
      <c r="C515" s="80">
        <f t="shared" si="28"/>
        <v>11376480</v>
      </c>
      <c r="D515" s="19">
        <v>5.3</v>
      </c>
      <c r="E515" s="12">
        <v>-3.1</v>
      </c>
      <c r="F515" s="9">
        <f t="shared" si="29"/>
        <v>3.1</v>
      </c>
      <c r="G515" s="9">
        <f t="shared" si="30"/>
        <v>3.1</v>
      </c>
      <c r="H515" s="24" t="b">
        <f t="shared" si="31"/>
        <v>0</v>
      </c>
    </row>
    <row r="516" spans="1:8">
      <c r="A516" s="23">
        <v>42123</v>
      </c>
      <c r="B516" s="12">
        <v>189985</v>
      </c>
      <c r="C516" s="80">
        <f t="shared" si="28"/>
        <v>11399100</v>
      </c>
      <c r="D516" s="12">
        <v>2.5</v>
      </c>
      <c r="E516" s="12">
        <v>2.8</v>
      </c>
      <c r="F516" s="9">
        <f t="shared" si="29"/>
        <v>2.8</v>
      </c>
      <c r="G516" s="9">
        <f t="shared" si="30"/>
        <v>2.8</v>
      </c>
      <c r="H516" s="24" t="b">
        <f t="shared" si="31"/>
        <v>0</v>
      </c>
    </row>
    <row r="517" spans="1:8">
      <c r="A517" s="23">
        <v>42123</v>
      </c>
      <c r="B517" s="12">
        <v>190343</v>
      </c>
      <c r="C517" s="80">
        <f t="shared" si="28"/>
        <v>11420580</v>
      </c>
      <c r="D517" s="12">
        <v>5.5</v>
      </c>
      <c r="E517" s="12">
        <v>-3</v>
      </c>
      <c r="F517" s="9">
        <f t="shared" si="29"/>
        <v>3</v>
      </c>
      <c r="G517" s="9">
        <f t="shared" si="30"/>
        <v>3</v>
      </c>
      <c r="H517" s="24" t="b">
        <f t="shared" si="31"/>
        <v>0</v>
      </c>
    </row>
    <row r="518" spans="1:8">
      <c r="A518" s="23">
        <v>42123</v>
      </c>
      <c r="B518" s="12">
        <v>190736</v>
      </c>
      <c r="C518" s="80">
        <f t="shared" si="28"/>
        <v>11444160</v>
      </c>
      <c r="D518" s="12">
        <v>2</v>
      </c>
      <c r="E518" s="12">
        <v>3.5</v>
      </c>
      <c r="F518" s="9">
        <f t="shared" si="29"/>
        <v>3.5</v>
      </c>
      <c r="G518" s="9">
        <f t="shared" si="30"/>
        <v>3.5</v>
      </c>
      <c r="H518" s="24" t="b">
        <f t="shared" si="31"/>
        <v>0</v>
      </c>
    </row>
    <row r="519" spans="1:8">
      <c r="A519" s="23">
        <v>42123</v>
      </c>
      <c r="B519" s="12">
        <v>191101</v>
      </c>
      <c r="C519" s="80">
        <f t="shared" ref="C519:C582" si="32">B519*60</f>
        <v>11466060</v>
      </c>
      <c r="D519" s="19">
        <v>5.6</v>
      </c>
      <c r="E519" s="12">
        <v>-3.6</v>
      </c>
      <c r="F519" s="9">
        <f t="shared" ref="F519:F582" si="33">ABS(E519)</f>
        <v>3.6</v>
      </c>
      <c r="G519" s="9">
        <f t="shared" ref="G519:G582" si="34">IF(F519&lt;5.05,F519,FALSE)</f>
        <v>3.6</v>
      </c>
      <c r="H519" s="24" t="b">
        <f t="shared" ref="H519:H582" si="35">IF(F519&gt;5.05,F519,FALSE)</f>
        <v>0</v>
      </c>
    </row>
    <row r="520" spans="1:8">
      <c r="A520" s="23">
        <v>42124</v>
      </c>
      <c r="B520" s="12">
        <v>191480</v>
      </c>
      <c r="C520" s="80">
        <f t="shared" si="32"/>
        <v>11488800</v>
      </c>
      <c r="D520" s="12">
        <v>2.2000000000000002</v>
      </c>
      <c r="E520" s="12">
        <v>3.4</v>
      </c>
      <c r="F520" s="9">
        <f t="shared" si="33"/>
        <v>3.4</v>
      </c>
      <c r="G520" s="9">
        <f t="shared" si="34"/>
        <v>3.4</v>
      </c>
      <c r="H520" s="24" t="b">
        <f t="shared" si="35"/>
        <v>0</v>
      </c>
    </row>
    <row r="521" spans="1:8">
      <c r="A521" s="23">
        <v>42124</v>
      </c>
      <c r="B521" s="12">
        <v>191834</v>
      </c>
      <c r="C521" s="80">
        <f t="shared" si="32"/>
        <v>11510040</v>
      </c>
      <c r="D521" s="12">
        <v>5.8</v>
      </c>
      <c r="E521" s="12">
        <v>-3.6</v>
      </c>
      <c r="F521" s="9">
        <f t="shared" si="33"/>
        <v>3.6</v>
      </c>
      <c r="G521" s="9">
        <f t="shared" si="34"/>
        <v>3.6</v>
      </c>
      <c r="H521" s="24" t="b">
        <f t="shared" si="35"/>
        <v>0</v>
      </c>
    </row>
    <row r="522" spans="1:8">
      <c r="A522" s="23">
        <v>42124</v>
      </c>
      <c r="B522" s="12">
        <v>192244</v>
      </c>
      <c r="C522" s="80">
        <f t="shared" si="32"/>
        <v>11534640</v>
      </c>
      <c r="D522" s="12">
        <v>1.7</v>
      </c>
      <c r="E522" s="12">
        <v>4.0999999999999996</v>
      </c>
      <c r="F522" s="9">
        <f t="shared" si="33"/>
        <v>4.0999999999999996</v>
      </c>
      <c r="G522" s="9">
        <f t="shared" si="34"/>
        <v>4.0999999999999996</v>
      </c>
      <c r="H522" s="24" t="b">
        <f t="shared" si="35"/>
        <v>0</v>
      </c>
    </row>
    <row r="523" spans="1:8">
      <c r="A523" s="23">
        <v>42124</v>
      </c>
      <c r="B523" s="12">
        <v>192584</v>
      </c>
      <c r="C523" s="80">
        <f t="shared" si="32"/>
        <v>11555040</v>
      </c>
      <c r="D523" s="19">
        <v>5.9</v>
      </c>
      <c r="E523" s="12">
        <v>-4.2</v>
      </c>
      <c r="F523" s="9">
        <f t="shared" si="33"/>
        <v>4.2</v>
      </c>
      <c r="G523" s="9">
        <f t="shared" si="34"/>
        <v>4.2</v>
      </c>
      <c r="H523" s="24" t="b">
        <f t="shared" si="35"/>
        <v>0</v>
      </c>
    </row>
    <row r="524" spans="1:8">
      <c r="A524" s="23">
        <v>42125</v>
      </c>
      <c r="B524" s="12">
        <v>192965</v>
      </c>
      <c r="C524" s="80">
        <f t="shared" si="32"/>
        <v>11577900</v>
      </c>
      <c r="D524" s="14">
        <v>1.9</v>
      </c>
      <c r="E524" s="12">
        <v>4</v>
      </c>
      <c r="F524" s="9">
        <f t="shared" si="33"/>
        <v>4</v>
      </c>
      <c r="G524" s="9">
        <f t="shared" si="34"/>
        <v>4</v>
      </c>
      <c r="H524" s="24" t="b">
        <f t="shared" si="35"/>
        <v>0</v>
      </c>
    </row>
    <row r="525" spans="1:8">
      <c r="A525" s="23">
        <v>42125</v>
      </c>
      <c r="B525" s="12">
        <v>193317</v>
      </c>
      <c r="C525" s="80">
        <f t="shared" si="32"/>
        <v>11599020</v>
      </c>
      <c r="D525" s="14">
        <v>6.1</v>
      </c>
      <c r="E525" s="12">
        <v>-4.2</v>
      </c>
      <c r="F525" s="9">
        <f t="shared" si="33"/>
        <v>4.2</v>
      </c>
      <c r="G525" s="9">
        <f t="shared" si="34"/>
        <v>4.2</v>
      </c>
      <c r="H525" s="24" t="b">
        <f t="shared" si="35"/>
        <v>0</v>
      </c>
    </row>
    <row r="526" spans="1:8">
      <c r="A526" s="23">
        <v>42125</v>
      </c>
      <c r="B526" s="12">
        <v>193705</v>
      </c>
      <c r="C526" s="80">
        <f t="shared" si="32"/>
        <v>11622300</v>
      </c>
      <c r="D526" s="14">
        <v>1.5</v>
      </c>
      <c r="E526" s="12">
        <v>4.5999999999999996</v>
      </c>
      <c r="F526" s="9">
        <f t="shared" si="33"/>
        <v>4.5999999999999996</v>
      </c>
      <c r="G526" s="9">
        <f t="shared" si="34"/>
        <v>4.5999999999999996</v>
      </c>
      <c r="H526" s="24" t="b">
        <f t="shared" si="35"/>
        <v>0</v>
      </c>
    </row>
    <row r="527" spans="1:8">
      <c r="A527" s="23">
        <v>42125</v>
      </c>
      <c r="B527" s="12">
        <v>194062</v>
      </c>
      <c r="C527" s="80">
        <f t="shared" si="32"/>
        <v>11643720</v>
      </c>
      <c r="D527" s="15">
        <v>6.3</v>
      </c>
      <c r="E527" s="12">
        <v>-4.8</v>
      </c>
      <c r="F527" s="9">
        <f t="shared" si="33"/>
        <v>4.8</v>
      </c>
      <c r="G527" s="9">
        <f t="shared" si="34"/>
        <v>4.8</v>
      </c>
      <c r="H527" s="24" t="b">
        <f t="shared" si="35"/>
        <v>0</v>
      </c>
    </row>
    <row r="528" spans="1:8">
      <c r="A528" s="25">
        <v>42126</v>
      </c>
      <c r="B528" s="12">
        <v>194446</v>
      </c>
      <c r="C528" s="80">
        <f t="shared" si="32"/>
        <v>11666760</v>
      </c>
      <c r="D528" s="14">
        <v>1.6</v>
      </c>
      <c r="E528" s="12">
        <v>4.7</v>
      </c>
      <c r="F528" s="9">
        <f t="shared" si="33"/>
        <v>4.7</v>
      </c>
      <c r="G528" s="9">
        <f t="shared" si="34"/>
        <v>4.7</v>
      </c>
      <c r="H528" s="24" t="b">
        <f t="shared" si="35"/>
        <v>0</v>
      </c>
    </row>
    <row r="529" spans="1:8">
      <c r="A529" s="25">
        <v>42126</v>
      </c>
      <c r="B529" s="12">
        <v>194795</v>
      </c>
      <c r="C529" s="80">
        <f t="shared" si="32"/>
        <v>11687700</v>
      </c>
      <c r="D529" s="14">
        <v>6.4</v>
      </c>
      <c r="E529" s="12">
        <v>-4.8</v>
      </c>
      <c r="F529" s="9">
        <f t="shared" si="33"/>
        <v>4.8</v>
      </c>
      <c r="G529" s="9">
        <f t="shared" si="34"/>
        <v>4.8</v>
      </c>
      <c r="H529" s="24" t="b">
        <f t="shared" si="35"/>
        <v>0</v>
      </c>
    </row>
    <row r="530" spans="1:8">
      <c r="A530" s="25">
        <v>42126</v>
      </c>
      <c r="B530" s="12">
        <v>195184</v>
      </c>
      <c r="C530" s="80">
        <f t="shared" si="32"/>
        <v>11711040</v>
      </c>
      <c r="D530" s="22">
        <v>1.2</v>
      </c>
      <c r="E530" s="12">
        <v>5.2</v>
      </c>
      <c r="F530" s="9">
        <f t="shared" si="33"/>
        <v>5.2</v>
      </c>
      <c r="G530" s="9" t="b">
        <f t="shared" si="34"/>
        <v>0</v>
      </c>
      <c r="H530" s="24">
        <f t="shared" si="35"/>
        <v>5.2</v>
      </c>
    </row>
    <row r="531" spans="1:8">
      <c r="A531" s="25">
        <v>42126</v>
      </c>
      <c r="B531" s="12">
        <v>195537</v>
      </c>
      <c r="C531" s="80">
        <f t="shared" si="32"/>
        <v>11732220</v>
      </c>
      <c r="D531" s="15">
        <v>6.6</v>
      </c>
      <c r="E531" s="12">
        <v>-5.4</v>
      </c>
      <c r="F531" s="9">
        <f t="shared" si="33"/>
        <v>5.4</v>
      </c>
      <c r="G531" s="9" t="b">
        <f t="shared" si="34"/>
        <v>0</v>
      </c>
      <c r="H531" s="24">
        <f t="shared" si="35"/>
        <v>5.4</v>
      </c>
    </row>
    <row r="532" spans="1:8">
      <c r="A532" s="25">
        <v>42127</v>
      </c>
      <c r="B532" s="12">
        <v>195924</v>
      </c>
      <c r="C532" s="80">
        <f t="shared" si="32"/>
        <v>11755440</v>
      </c>
      <c r="D532" s="14">
        <v>1.3</v>
      </c>
      <c r="E532" s="12">
        <v>5.3</v>
      </c>
      <c r="F532" s="9">
        <f t="shared" si="33"/>
        <v>5.3</v>
      </c>
      <c r="G532" s="9" t="b">
        <f t="shared" si="34"/>
        <v>0</v>
      </c>
      <c r="H532" s="24">
        <f t="shared" si="35"/>
        <v>5.3</v>
      </c>
    </row>
    <row r="533" spans="1:8">
      <c r="A533" s="25">
        <v>42127</v>
      </c>
      <c r="B533" s="12">
        <v>196272</v>
      </c>
      <c r="C533" s="80">
        <f t="shared" si="32"/>
        <v>11776320</v>
      </c>
      <c r="D533" s="14">
        <v>6.6</v>
      </c>
      <c r="E533" s="12">
        <v>-5.3</v>
      </c>
      <c r="F533" s="9">
        <f t="shared" si="33"/>
        <v>5.3</v>
      </c>
      <c r="G533" s="9" t="b">
        <f t="shared" si="34"/>
        <v>0</v>
      </c>
      <c r="H533" s="24">
        <f t="shared" si="35"/>
        <v>5.3</v>
      </c>
    </row>
    <row r="534" spans="1:8">
      <c r="A534" s="25">
        <v>42127</v>
      </c>
      <c r="B534" s="12">
        <v>196660</v>
      </c>
      <c r="C534" s="80">
        <f t="shared" si="32"/>
        <v>11799600</v>
      </c>
      <c r="D534" s="14">
        <v>1.1000000000000001</v>
      </c>
      <c r="E534" s="12">
        <v>5.5</v>
      </c>
      <c r="F534" s="9">
        <f t="shared" si="33"/>
        <v>5.5</v>
      </c>
      <c r="G534" s="9" t="b">
        <f t="shared" si="34"/>
        <v>0</v>
      </c>
      <c r="H534" s="24">
        <f t="shared" si="35"/>
        <v>5.5</v>
      </c>
    </row>
    <row r="535" spans="1:8">
      <c r="A535" s="25">
        <v>42127</v>
      </c>
      <c r="B535" s="12">
        <v>197011</v>
      </c>
      <c r="C535" s="80">
        <f t="shared" si="32"/>
        <v>11820660</v>
      </c>
      <c r="D535" s="15">
        <v>6.8</v>
      </c>
      <c r="E535" s="12">
        <v>-5.7</v>
      </c>
      <c r="F535" s="9">
        <f t="shared" si="33"/>
        <v>5.7</v>
      </c>
      <c r="G535" s="9" t="b">
        <f t="shared" si="34"/>
        <v>0</v>
      </c>
      <c r="H535" s="24">
        <f t="shared" si="35"/>
        <v>5.7</v>
      </c>
    </row>
    <row r="536" spans="1:8">
      <c r="A536" s="25">
        <v>42128</v>
      </c>
      <c r="B536" s="12">
        <v>197400</v>
      </c>
      <c r="C536" s="80">
        <f t="shared" si="32"/>
        <v>11844000</v>
      </c>
      <c r="D536" s="14">
        <v>1.1000000000000001</v>
      </c>
      <c r="E536" s="12">
        <v>5.7</v>
      </c>
      <c r="F536" s="9">
        <f t="shared" si="33"/>
        <v>5.7</v>
      </c>
      <c r="G536" s="9" t="b">
        <f t="shared" si="34"/>
        <v>0</v>
      </c>
      <c r="H536" s="24">
        <f t="shared" si="35"/>
        <v>5.7</v>
      </c>
    </row>
    <row r="537" spans="1:8">
      <c r="A537" s="25">
        <v>42128</v>
      </c>
      <c r="B537" s="12">
        <v>197747</v>
      </c>
      <c r="C537" s="80">
        <f t="shared" si="32"/>
        <v>11864820</v>
      </c>
      <c r="D537" s="14">
        <v>6.8</v>
      </c>
      <c r="E537" s="12">
        <v>-5.7</v>
      </c>
      <c r="F537" s="9">
        <f t="shared" si="33"/>
        <v>5.7</v>
      </c>
      <c r="G537" s="9" t="b">
        <f t="shared" si="34"/>
        <v>0</v>
      </c>
      <c r="H537" s="24">
        <f t="shared" si="35"/>
        <v>5.7</v>
      </c>
    </row>
    <row r="538" spans="1:8">
      <c r="A538" s="25">
        <v>42128</v>
      </c>
      <c r="B538" s="12">
        <v>198135</v>
      </c>
      <c r="C538" s="80">
        <f t="shared" si="32"/>
        <v>11888100</v>
      </c>
      <c r="D538" s="14">
        <v>1</v>
      </c>
      <c r="E538" s="12">
        <v>5.8</v>
      </c>
      <c r="F538" s="9">
        <f t="shared" si="33"/>
        <v>5.8</v>
      </c>
      <c r="G538" s="9" t="b">
        <f t="shared" si="34"/>
        <v>0</v>
      </c>
      <c r="H538" s="24">
        <f t="shared" si="35"/>
        <v>5.8</v>
      </c>
    </row>
    <row r="539" spans="1:8">
      <c r="A539" s="25">
        <v>42128</v>
      </c>
      <c r="B539" s="12">
        <v>198490</v>
      </c>
      <c r="C539" s="80">
        <f t="shared" si="32"/>
        <v>11909400</v>
      </c>
      <c r="D539" s="15">
        <v>7</v>
      </c>
      <c r="E539" s="12">
        <v>-6</v>
      </c>
      <c r="F539" s="9">
        <f t="shared" si="33"/>
        <v>6</v>
      </c>
      <c r="G539" s="9" t="b">
        <f t="shared" si="34"/>
        <v>0</v>
      </c>
      <c r="H539" s="24">
        <f t="shared" si="35"/>
        <v>6</v>
      </c>
    </row>
    <row r="540" spans="1:8">
      <c r="A540" s="25">
        <v>42129</v>
      </c>
      <c r="B540" s="12">
        <v>198877</v>
      </c>
      <c r="C540" s="80">
        <f t="shared" si="32"/>
        <v>11932620</v>
      </c>
      <c r="D540" s="14">
        <v>0.9</v>
      </c>
      <c r="E540" s="12">
        <v>6.1</v>
      </c>
      <c r="F540" s="9">
        <f t="shared" si="33"/>
        <v>6.1</v>
      </c>
      <c r="G540" s="9" t="b">
        <f t="shared" si="34"/>
        <v>0</v>
      </c>
      <c r="H540" s="24">
        <f t="shared" si="35"/>
        <v>6.1</v>
      </c>
    </row>
    <row r="541" spans="1:8">
      <c r="A541" s="25">
        <v>42129</v>
      </c>
      <c r="B541" s="12">
        <v>199223</v>
      </c>
      <c r="C541" s="80">
        <f t="shared" si="32"/>
        <v>11953380</v>
      </c>
      <c r="D541" s="14">
        <v>6.9</v>
      </c>
      <c r="E541" s="12">
        <v>-6</v>
      </c>
      <c r="F541" s="9">
        <f t="shared" si="33"/>
        <v>6</v>
      </c>
      <c r="G541" s="9" t="b">
        <f t="shared" si="34"/>
        <v>0</v>
      </c>
      <c r="H541" s="24">
        <f t="shared" si="35"/>
        <v>6</v>
      </c>
    </row>
    <row r="542" spans="1:8">
      <c r="A542" s="25">
        <v>42129</v>
      </c>
      <c r="B542" s="12">
        <v>199611</v>
      </c>
      <c r="C542" s="80">
        <f t="shared" si="32"/>
        <v>11976660</v>
      </c>
      <c r="D542" s="14">
        <v>1</v>
      </c>
      <c r="E542" s="12">
        <v>5.9</v>
      </c>
      <c r="F542" s="9">
        <f t="shared" si="33"/>
        <v>5.9</v>
      </c>
      <c r="G542" s="9" t="b">
        <f t="shared" si="34"/>
        <v>0</v>
      </c>
      <c r="H542" s="24">
        <f t="shared" si="35"/>
        <v>5.9</v>
      </c>
    </row>
    <row r="543" spans="1:8">
      <c r="A543" s="25">
        <v>42129</v>
      </c>
      <c r="B543" s="12">
        <v>199962</v>
      </c>
      <c r="C543" s="80">
        <f t="shared" si="32"/>
        <v>11997720</v>
      </c>
      <c r="D543" s="15">
        <v>7</v>
      </c>
      <c r="E543" s="12">
        <v>-6</v>
      </c>
      <c r="F543" s="9">
        <f t="shared" si="33"/>
        <v>6</v>
      </c>
      <c r="G543" s="9" t="b">
        <f t="shared" si="34"/>
        <v>0</v>
      </c>
      <c r="H543" s="24">
        <f t="shared" si="35"/>
        <v>6</v>
      </c>
    </row>
    <row r="544" spans="1:8">
      <c r="A544" s="25">
        <v>42130</v>
      </c>
      <c r="B544" s="12">
        <v>200355</v>
      </c>
      <c r="C544" s="80">
        <f t="shared" si="32"/>
        <v>12021300</v>
      </c>
      <c r="D544" s="14">
        <v>0.9</v>
      </c>
      <c r="E544" s="12">
        <v>6.1</v>
      </c>
      <c r="F544" s="9">
        <f t="shared" si="33"/>
        <v>6.1</v>
      </c>
      <c r="G544" s="9" t="b">
        <f t="shared" si="34"/>
        <v>0</v>
      </c>
      <c r="H544" s="24">
        <f t="shared" si="35"/>
        <v>6.1</v>
      </c>
    </row>
    <row r="545" spans="1:8">
      <c r="A545" s="25">
        <v>42130</v>
      </c>
      <c r="B545" s="12">
        <v>200702</v>
      </c>
      <c r="C545" s="80">
        <f t="shared" si="32"/>
        <v>12042120</v>
      </c>
      <c r="D545" s="14">
        <v>6.8</v>
      </c>
      <c r="E545" s="12">
        <v>-5.9</v>
      </c>
      <c r="F545" s="9">
        <f t="shared" si="33"/>
        <v>5.9</v>
      </c>
      <c r="G545" s="9" t="b">
        <f t="shared" si="34"/>
        <v>0</v>
      </c>
      <c r="H545" s="24">
        <f t="shared" si="35"/>
        <v>5.9</v>
      </c>
    </row>
    <row r="546" spans="1:8">
      <c r="A546" s="25">
        <v>42130</v>
      </c>
      <c r="B546" s="12">
        <v>201089</v>
      </c>
      <c r="C546" s="80">
        <f t="shared" si="32"/>
        <v>12065340</v>
      </c>
      <c r="D546" s="15">
        <v>1</v>
      </c>
      <c r="E546" s="12">
        <v>5.8</v>
      </c>
      <c r="F546" s="9">
        <f t="shared" si="33"/>
        <v>5.8</v>
      </c>
      <c r="G546" s="9" t="b">
        <f t="shared" si="34"/>
        <v>0</v>
      </c>
      <c r="H546" s="24">
        <f t="shared" si="35"/>
        <v>5.8</v>
      </c>
    </row>
    <row r="547" spans="1:8">
      <c r="A547" s="25">
        <v>42131</v>
      </c>
      <c r="B547" s="12">
        <v>201439</v>
      </c>
      <c r="C547" s="80">
        <f t="shared" si="32"/>
        <v>12086340</v>
      </c>
      <c r="D547" s="14">
        <v>7</v>
      </c>
      <c r="E547" s="12">
        <v>-6</v>
      </c>
      <c r="F547" s="9">
        <f t="shared" si="33"/>
        <v>6</v>
      </c>
      <c r="G547" s="9" t="b">
        <f t="shared" si="34"/>
        <v>0</v>
      </c>
      <c r="H547" s="24">
        <f t="shared" si="35"/>
        <v>6</v>
      </c>
    </row>
    <row r="548" spans="1:8">
      <c r="A548" s="25">
        <v>42131</v>
      </c>
      <c r="B548" s="12">
        <v>201834</v>
      </c>
      <c r="C548" s="80">
        <f t="shared" si="32"/>
        <v>12110040</v>
      </c>
      <c r="D548" s="14">
        <v>0.9</v>
      </c>
      <c r="E548" s="12">
        <v>6.1</v>
      </c>
      <c r="F548" s="9">
        <f t="shared" si="33"/>
        <v>6.1</v>
      </c>
      <c r="G548" s="9" t="b">
        <f t="shared" si="34"/>
        <v>0</v>
      </c>
      <c r="H548" s="24">
        <f t="shared" si="35"/>
        <v>6.1</v>
      </c>
    </row>
    <row r="549" spans="1:8">
      <c r="A549" s="25">
        <v>42131</v>
      </c>
      <c r="B549" s="12">
        <v>202182</v>
      </c>
      <c r="C549" s="80">
        <f t="shared" si="32"/>
        <v>12130920</v>
      </c>
      <c r="D549" s="14">
        <v>6.7</v>
      </c>
      <c r="E549" s="12">
        <v>-5.8</v>
      </c>
      <c r="F549" s="9">
        <f t="shared" si="33"/>
        <v>5.8</v>
      </c>
      <c r="G549" s="9" t="b">
        <f t="shared" si="34"/>
        <v>0</v>
      </c>
      <c r="H549" s="24">
        <f t="shared" si="35"/>
        <v>5.8</v>
      </c>
    </row>
    <row r="550" spans="1:8">
      <c r="A550" s="25">
        <v>42131</v>
      </c>
      <c r="B550" s="12">
        <v>202567</v>
      </c>
      <c r="C550" s="80">
        <f t="shared" si="32"/>
        <v>12154020</v>
      </c>
      <c r="D550" s="15">
        <v>1.1000000000000001</v>
      </c>
      <c r="E550" s="12">
        <v>5.6</v>
      </c>
      <c r="F550" s="9">
        <f t="shared" si="33"/>
        <v>5.6</v>
      </c>
      <c r="G550" s="9" t="b">
        <f t="shared" si="34"/>
        <v>0</v>
      </c>
      <c r="H550" s="24">
        <f t="shared" si="35"/>
        <v>5.6</v>
      </c>
    </row>
    <row r="551" spans="1:8">
      <c r="A551" s="25">
        <v>42132</v>
      </c>
      <c r="B551" s="12">
        <v>202920</v>
      </c>
      <c r="C551" s="80">
        <f t="shared" si="32"/>
        <v>12175200</v>
      </c>
      <c r="D551" s="14">
        <v>6.9</v>
      </c>
      <c r="E551" s="12">
        <v>-5.8</v>
      </c>
      <c r="F551" s="9">
        <f t="shared" si="33"/>
        <v>5.8</v>
      </c>
      <c r="G551" s="9" t="b">
        <f t="shared" si="34"/>
        <v>0</v>
      </c>
      <c r="H551" s="24">
        <f t="shared" si="35"/>
        <v>5.8</v>
      </c>
    </row>
    <row r="552" spans="1:8">
      <c r="A552" s="25">
        <v>42132</v>
      </c>
      <c r="B552" s="12">
        <v>203316</v>
      </c>
      <c r="C552" s="80">
        <f t="shared" si="32"/>
        <v>12198960</v>
      </c>
      <c r="D552" s="14">
        <v>1</v>
      </c>
      <c r="E552" s="12">
        <v>5.9</v>
      </c>
      <c r="F552" s="9">
        <f t="shared" si="33"/>
        <v>5.9</v>
      </c>
      <c r="G552" s="9" t="b">
        <f t="shared" si="34"/>
        <v>0</v>
      </c>
      <c r="H552" s="24">
        <f t="shared" si="35"/>
        <v>5.9</v>
      </c>
    </row>
    <row r="553" spans="1:8">
      <c r="A553" s="25">
        <v>42132</v>
      </c>
      <c r="B553" s="12">
        <v>203666</v>
      </c>
      <c r="C553" s="80">
        <f t="shared" si="32"/>
        <v>12219960</v>
      </c>
      <c r="D553" s="14">
        <v>6.5</v>
      </c>
      <c r="E553" s="12">
        <v>-5.5</v>
      </c>
      <c r="F553" s="9">
        <f t="shared" si="33"/>
        <v>5.5</v>
      </c>
      <c r="G553" s="9" t="b">
        <f t="shared" si="34"/>
        <v>0</v>
      </c>
      <c r="H553" s="24">
        <f t="shared" si="35"/>
        <v>5.5</v>
      </c>
    </row>
    <row r="554" spans="1:8">
      <c r="A554" s="25">
        <v>42132</v>
      </c>
      <c r="B554" s="12">
        <v>204049</v>
      </c>
      <c r="C554" s="80">
        <f t="shared" si="32"/>
        <v>12242940</v>
      </c>
      <c r="D554" s="15">
        <v>1.4</v>
      </c>
      <c r="E554" s="12">
        <v>5.0999999999999996</v>
      </c>
      <c r="F554" s="9">
        <f t="shared" si="33"/>
        <v>5.0999999999999996</v>
      </c>
      <c r="G554" s="9" t="b">
        <f t="shared" si="34"/>
        <v>0</v>
      </c>
      <c r="H554" s="24">
        <f t="shared" si="35"/>
        <v>5.0999999999999996</v>
      </c>
    </row>
    <row r="555" spans="1:8">
      <c r="A555" s="25">
        <v>42133</v>
      </c>
      <c r="B555" s="12">
        <v>204404</v>
      </c>
      <c r="C555" s="80">
        <f t="shared" si="32"/>
        <v>12264240</v>
      </c>
      <c r="D555" s="14">
        <v>6.7</v>
      </c>
      <c r="E555" s="12">
        <v>-5.3</v>
      </c>
      <c r="F555" s="9">
        <f t="shared" si="33"/>
        <v>5.3</v>
      </c>
      <c r="G555" s="9" t="b">
        <f t="shared" si="34"/>
        <v>0</v>
      </c>
      <c r="H555" s="24">
        <f t="shared" si="35"/>
        <v>5.3</v>
      </c>
    </row>
    <row r="556" spans="1:8">
      <c r="A556" s="25">
        <v>42133</v>
      </c>
      <c r="B556" s="12">
        <v>204801</v>
      </c>
      <c r="C556" s="80">
        <f t="shared" si="32"/>
        <v>12288060</v>
      </c>
      <c r="D556" s="14">
        <v>1.1000000000000001</v>
      </c>
      <c r="E556" s="12">
        <v>5.6</v>
      </c>
      <c r="F556" s="9">
        <f t="shared" si="33"/>
        <v>5.6</v>
      </c>
      <c r="G556" s="9" t="b">
        <f t="shared" si="34"/>
        <v>0</v>
      </c>
      <c r="H556" s="24">
        <f t="shared" si="35"/>
        <v>5.6</v>
      </c>
    </row>
    <row r="557" spans="1:8">
      <c r="A557" s="25">
        <v>42133</v>
      </c>
      <c r="B557" s="12">
        <v>205155</v>
      </c>
      <c r="C557" s="80">
        <f t="shared" si="32"/>
        <v>12309300</v>
      </c>
      <c r="D557" s="14">
        <v>6.2</v>
      </c>
      <c r="E557" s="12">
        <v>-5.0999999999999996</v>
      </c>
      <c r="F557" s="9">
        <f t="shared" si="33"/>
        <v>5.0999999999999996</v>
      </c>
      <c r="G557" s="9" t="b">
        <f t="shared" si="34"/>
        <v>0</v>
      </c>
      <c r="H557" s="24">
        <f t="shared" si="35"/>
        <v>5.0999999999999996</v>
      </c>
    </row>
    <row r="558" spans="1:8">
      <c r="A558" s="25">
        <v>42133</v>
      </c>
      <c r="B558" s="12">
        <v>205537</v>
      </c>
      <c r="C558" s="80">
        <f t="shared" si="32"/>
        <v>12332220</v>
      </c>
      <c r="D558" s="15">
        <v>1.6</v>
      </c>
      <c r="E558" s="12">
        <v>4.5999999999999996</v>
      </c>
      <c r="F558" s="9">
        <f t="shared" si="33"/>
        <v>4.5999999999999996</v>
      </c>
      <c r="G558" s="9">
        <f t="shared" si="34"/>
        <v>4.5999999999999996</v>
      </c>
      <c r="H558" s="24" t="b">
        <f t="shared" si="35"/>
        <v>0</v>
      </c>
    </row>
    <row r="559" spans="1:8">
      <c r="A559" s="25">
        <v>42134</v>
      </c>
      <c r="B559" s="12">
        <v>205884</v>
      </c>
      <c r="C559" s="80">
        <f t="shared" si="32"/>
        <v>12353040</v>
      </c>
      <c r="D559" s="14">
        <v>6.5</v>
      </c>
      <c r="E559" s="12">
        <v>-4.9000000000000004</v>
      </c>
      <c r="F559" s="9">
        <f t="shared" si="33"/>
        <v>4.9000000000000004</v>
      </c>
      <c r="G559" s="9">
        <f t="shared" si="34"/>
        <v>4.9000000000000004</v>
      </c>
      <c r="H559" s="24" t="b">
        <f t="shared" si="35"/>
        <v>0</v>
      </c>
    </row>
    <row r="560" spans="1:8">
      <c r="A560" s="25">
        <v>42134</v>
      </c>
      <c r="B560" s="12">
        <v>206284</v>
      </c>
      <c r="C560" s="80">
        <f t="shared" si="32"/>
        <v>12377040</v>
      </c>
      <c r="D560" s="14">
        <v>1.3</v>
      </c>
      <c r="E560" s="12">
        <v>5.2</v>
      </c>
      <c r="F560" s="9">
        <f t="shared" si="33"/>
        <v>5.2</v>
      </c>
      <c r="G560" s="9" t="b">
        <f t="shared" si="34"/>
        <v>0</v>
      </c>
      <c r="H560" s="24">
        <f t="shared" si="35"/>
        <v>5.2</v>
      </c>
    </row>
    <row r="561" spans="1:8">
      <c r="A561" s="25">
        <v>42134</v>
      </c>
      <c r="B561" s="12">
        <v>206642</v>
      </c>
      <c r="C561" s="80">
        <f t="shared" si="32"/>
        <v>12398520</v>
      </c>
      <c r="D561" s="14">
        <v>6</v>
      </c>
      <c r="E561" s="12">
        <v>-4.7</v>
      </c>
      <c r="F561" s="9">
        <f t="shared" si="33"/>
        <v>4.7</v>
      </c>
      <c r="G561" s="9">
        <f t="shared" si="34"/>
        <v>4.7</v>
      </c>
      <c r="H561" s="24" t="b">
        <f t="shared" si="35"/>
        <v>0</v>
      </c>
    </row>
    <row r="562" spans="1:8">
      <c r="A562" s="25">
        <v>42134</v>
      </c>
      <c r="B562" s="12">
        <v>207023</v>
      </c>
      <c r="C562" s="80">
        <f t="shared" si="32"/>
        <v>12421380</v>
      </c>
      <c r="D562" s="15">
        <v>1.8</v>
      </c>
      <c r="E562" s="12">
        <v>4.2</v>
      </c>
      <c r="F562" s="9">
        <f t="shared" si="33"/>
        <v>4.2</v>
      </c>
      <c r="G562" s="9">
        <f t="shared" si="34"/>
        <v>4.2</v>
      </c>
      <c r="H562" s="24" t="b">
        <f t="shared" si="35"/>
        <v>0</v>
      </c>
    </row>
    <row r="563" spans="1:8">
      <c r="A563" s="25">
        <v>42135</v>
      </c>
      <c r="B563" s="12">
        <v>207394</v>
      </c>
      <c r="C563" s="80">
        <f t="shared" si="32"/>
        <v>12443640</v>
      </c>
      <c r="D563" s="14">
        <v>6.2</v>
      </c>
      <c r="E563" s="12">
        <v>-4.4000000000000004</v>
      </c>
      <c r="F563" s="9">
        <f t="shared" si="33"/>
        <v>4.4000000000000004</v>
      </c>
      <c r="G563" s="9">
        <f t="shared" si="34"/>
        <v>4.4000000000000004</v>
      </c>
      <c r="H563" s="24" t="b">
        <f t="shared" si="35"/>
        <v>0</v>
      </c>
    </row>
    <row r="564" spans="1:8">
      <c r="A564" s="25">
        <v>42135</v>
      </c>
      <c r="B564" s="12">
        <v>207796</v>
      </c>
      <c r="C564" s="80">
        <f t="shared" si="32"/>
        <v>12467760</v>
      </c>
      <c r="D564" s="14">
        <v>1.5</v>
      </c>
      <c r="E564" s="12">
        <v>4.7</v>
      </c>
      <c r="F564" s="9">
        <f t="shared" si="33"/>
        <v>4.7</v>
      </c>
      <c r="G564" s="9">
        <f t="shared" si="34"/>
        <v>4.7</v>
      </c>
      <c r="H564" s="24" t="b">
        <f t="shared" si="35"/>
        <v>0</v>
      </c>
    </row>
    <row r="565" spans="1:8">
      <c r="A565" s="25">
        <v>42135</v>
      </c>
      <c r="B565" s="12">
        <v>208158</v>
      </c>
      <c r="C565" s="80">
        <f t="shared" si="32"/>
        <v>12489480</v>
      </c>
      <c r="D565" s="14">
        <v>5.8</v>
      </c>
      <c r="E565" s="12">
        <v>-4.3</v>
      </c>
      <c r="F565" s="9">
        <f t="shared" si="33"/>
        <v>4.3</v>
      </c>
      <c r="G565" s="9">
        <f t="shared" si="34"/>
        <v>4.3</v>
      </c>
      <c r="H565" s="24" t="b">
        <f t="shared" si="35"/>
        <v>0</v>
      </c>
    </row>
    <row r="566" spans="1:8">
      <c r="A566" s="25">
        <v>42135</v>
      </c>
      <c r="B566" s="12">
        <v>208540</v>
      </c>
      <c r="C566" s="80">
        <f t="shared" si="32"/>
        <v>12512400</v>
      </c>
      <c r="D566" s="15">
        <v>2</v>
      </c>
      <c r="E566" s="12">
        <v>3.8</v>
      </c>
      <c r="F566" s="9">
        <f t="shared" si="33"/>
        <v>3.8</v>
      </c>
      <c r="G566" s="9">
        <f t="shared" si="34"/>
        <v>3.8</v>
      </c>
      <c r="H566" s="24" t="b">
        <f t="shared" si="35"/>
        <v>0</v>
      </c>
    </row>
    <row r="567" spans="1:8">
      <c r="A567" s="25">
        <v>42136</v>
      </c>
      <c r="B567" s="12">
        <v>208903</v>
      </c>
      <c r="C567" s="80">
        <f t="shared" si="32"/>
        <v>12534180</v>
      </c>
      <c r="D567" s="14">
        <v>6.1</v>
      </c>
      <c r="E567" s="12">
        <v>-4.0999999999999996</v>
      </c>
      <c r="F567" s="9">
        <f t="shared" si="33"/>
        <v>4.0999999999999996</v>
      </c>
      <c r="G567" s="9">
        <f t="shared" si="34"/>
        <v>4.0999999999999996</v>
      </c>
      <c r="H567" s="24" t="b">
        <f t="shared" si="35"/>
        <v>0</v>
      </c>
    </row>
    <row r="568" spans="1:8">
      <c r="A568" s="25">
        <v>42136</v>
      </c>
      <c r="B568" s="12">
        <v>209306</v>
      </c>
      <c r="C568" s="80">
        <f t="shared" si="32"/>
        <v>12558360</v>
      </c>
      <c r="D568" s="14">
        <v>1.6</v>
      </c>
      <c r="E568" s="12">
        <v>4.5</v>
      </c>
      <c r="F568" s="9">
        <f t="shared" si="33"/>
        <v>4.5</v>
      </c>
      <c r="G568" s="9">
        <f t="shared" si="34"/>
        <v>4.5</v>
      </c>
      <c r="H568" s="24" t="b">
        <f t="shared" si="35"/>
        <v>0</v>
      </c>
    </row>
    <row r="569" spans="1:8">
      <c r="A569" s="25">
        <v>42136</v>
      </c>
      <c r="B569" s="12">
        <v>209672</v>
      </c>
      <c r="C569" s="80">
        <f t="shared" si="32"/>
        <v>12580320</v>
      </c>
      <c r="D569" s="14">
        <v>5.8</v>
      </c>
      <c r="E569" s="12">
        <v>-4.2</v>
      </c>
      <c r="F569" s="9">
        <f t="shared" si="33"/>
        <v>4.2</v>
      </c>
      <c r="G569" s="9">
        <f t="shared" si="34"/>
        <v>4.2</v>
      </c>
      <c r="H569" s="24" t="b">
        <f t="shared" si="35"/>
        <v>0</v>
      </c>
    </row>
    <row r="570" spans="1:8">
      <c r="A570" s="25">
        <v>42136</v>
      </c>
      <c r="B570" s="12">
        <v>210055</v>
      </c>
      <c r="C570" s="80">
        <f t="shared" si="32"/>
        <v>12603300</v>
      </c>
      <c r="D570" s="15">
        <v>2</v>
      </c>
      <c r="E570" s="12">
        <v>3.8</v>
      </c>
      <c r="F570" s="9">
        <f t="shared" si="33"/>
        <v>3.8</v>
      </c>
      <c r="G570" s="9">
        <f t="shared" si="34"/>
        <v>3.8</v>
      </c>
      <c r="H570" s="24" t="b">
        <f t="shared" si="35"/>
        <v>0</v>
      </c>
    </row>
    <row r="571" spans="1:8">
      <c r="A571" s="25">
        <v>42137</v>
      </c>
      <c r="B571" s="12">
        <v>210417</v>
      </c>
      <c r="C571" s="80">
        <f t="shared" si="32"/>
        <v>12625020</v>
      </c>
      <c r="D571" s="14">
        <v>6.1</v>
      </c>
      <c r="E571" s="12">
        <v>-4.0999999999999996</v>
      </c>
      <c r="F571" s="9">
        <f t="shared" si="33"/>
        <v>4.0999999999999996</v>
      </c>
      <c r="G571" s="9">
        <f t="shared" si="34"/>
        <v>4.0999999999999996</v>
      </c>
      <c r="H571" s="24" t="b">
        <f t="shared" si="35"/>
        <v>0</v>
      </c>
    </row>
    <row r="572" spans="1:8">
      <c r="A572" s="25">
        <v>42137</v>
      </c>
      <c r="B572" s="12">
        <v>210818</v>
      </c>
      <c r="C572" s="80">
        <f t="shared" si="32"/>
        <v>12649080</v>
      </c>
      <c r="D572" s="14">
        <v>1.5</v>
      </c>
      <c r="E572" s="12">
        <v>4.5999999999999996</v>
      </c>
      <c r="F572" s="9">
        <f t="shared" si="33"/>
        <v>4.5999999999999996</v>
      </c>
      <c r="G572" s="9">
        <f t="shared" si="34"/>
        <v>4.5999999999999996</v>
      </c>
      <c r="H572" s="24" t="b">
        <f t="shared" si="35"/>
        <v>0</v>
      </c>
    </row>
    <row r="573" spans="1:8">
      <c r="A573" s="25">
        <v>42137</v>
      </c>
      <c r="B573" s="12">
        <v>211183</v>
      </c>
      <c r="C573" s="80">
        <f t="shared" si="32"/>
        <v>12670980</v>
      </c>
      <c r="D573" s="15">
        <v>6</v>
      </c>
      <c r="E573" s="12">
        <v>-4.5</v>
      </c>
      <c r="F573" s="9">
        <f t="shared" si="33"/>
        <v>4.5</v>
      </c>
      <c r="G573" s="9">
        <f t="shared" si="34"/>
        <v>4.5</v>
      </c>
      <c r="H573" s="24" t="b">
        <f t="shared" si="35"/>
        <v>0</v>
      </c>
    </row>
    <row r="574" spans="1:8">
      <c r="A574" s="25">
        <v>42138</v>
      </c>
      <c r="B574" s="12">
        <v>211567</v>
      </c>
      <c r="C574" s="80">
        <f t="shared" si="32"/>
        <v>12694020</v>
      </c>
      <c r="D574" s="14">
        <v>1.8</v>
      </c>
      <c r="E574" s="12">
        <v>4.2</v>
      </c>
      <c r="F574" s="9">
        <f t="shared" si="33"/>
        <v>4.2</v>
      </c>
      <c r="G574" s="9">
        <f t="shared" si="34"/>
        <v>4.2</v>
      </c>
      <c r="H574" s="24" t="b">
        <f t="shared" si="35"/>
        <v>0</v>
      </c>
    </row>
    <row r="575" spans="1:8">
      <c r="A575" s="25">
        <v>42138</v>
      </c>
      <c r="B575" s="12">
        <v>211925</v>
      </c>
      <c r="C575" s="80">
        <f t="shared" si="32"/>
        <v>12715500</v>
      </c>
      <c r="D575" s="14">
        <v>6.3</v>
      </c>
      <c r="E575" s="12">
        <v>-4.5</v>
      </c>
      <c r="F575" s="9">
        <f t="shared" si="33"/>
        <v>4.5</v>
      </c>
      <c r="G575" s="9">
        <f t="shared" si="34"/>
        <v>4.5</v>
      </c>
      <c r="H575" s="24" t="b">
        <f t="shared" si="35"/>
        <v>0</v>
      </c>
    </row>
    <row r="576" spans="1:8">
      <c r="A576" s="25">
        <v>42138</v>
      </c>
      <c r="B576" s="12">
        <v>212323</v>
      </c>
      <c r="C576" s="80">
        <f t="shared" si="32"/>
        <v>12739380</v>
      </c>
      <c r="D576" s="14">
        <v>1.2</v>
      </c>
      <c r="E576" s="12">
        <v>5.0999999999999996</v>
      </c>
      <c r="F576" s="9">
        <f t="shared" si="33"/>
        <v>5.0999999999999996</v>
      </c>
      <c r="G576" s="9" t="b">
        <f t="shared" si="34"/>
        <v>0</v>
      </c>
      <c r="H576" s="24">
        <f t="shared" si="35"/>
        <v>5.0999999999999996</v>
      </c>
    </row>
    <row r="577" spans="1:8">
      <c r="A577" s="25">
        <v>42138</v>
      </c>
      <c r="B577" s="12">
        <v>212684</v>
      </c>
      <c r="C577" s="80">
        <f t="shared" si="32"/>
        <v>12761040</v>
      </c>
      <c r="D577" s="15">
        <v>6.4</v>
      </c>
      <c r="E577" s="12">
        <v>-5.2</v>
      </c>
      <c r="F577" s="9">
        <f t="shared" si="33"/>
        <v>5.2</v>
      </c>
      <c r="G577" s="9" t="b">
        <f t="shared" si="34"/>
        <v>0</v>
      </c>
      <c r="H577" s="24">
        <f t="shared" si="35"/>
        <v>5.2</v>
      </c>
    </row>
    <row r="578" spans="1:8">
      <c r="A578" s="25">
        <v>42139</v>
      </c>
      <c r="B578" s="12">
        <v>213073</v>
      </c>
      <c r="C578" s="80">
        <f t="shared" si="32"/>
        <v>12784380</v>
      </c>
      <c r="D578" s="14">
        <v>1.4</v>
      </c>
      <c r="E578" s="12">
        <v>5</v>
      </c>
      <c r="F578" s="9">
        <f t="shared" si="33"/>
        <v>5</v>
      </c>
      <c r="G578" s="9">
        <f t="shared" si="34"/>
        <v>5</v>
      </c>
      <c r="H578" s="24" t="b">
        <f t="shared" si="35"/>
        <v>0</v>
      </c>
    </row>
    <row r="579" spans="1:8">
      <c r="A579" s="25">
        <v>42139</v>
      </c>
      <c r="B579" s="12">
        <v>213426</v>
      </c>
      <c r="C579" s="80">
        <f t="shared" si="32"/>
        <v>12805560</v>
      </c>
      <c r="D579" s="14">
        <v>6.6</v>
      </c>
      <c r="E579" s="12">
        <v>-5.2</v>
      </c>
      <c r="F579" s="9">
        <f t="shared" si="33"/>
        <v>5.2</v>
      </c>
      <c r="G579" s="9" t="b">
        <f t="shared" si="34"/>
        <v>0</v>
      </c>
      <c r="H579" s="24">
        <f t="shared" si="35"/>
        <v>5.2</v>
      </c>
    </row>
    <row r="580" spans="1:8">
      <c r="A580" s="25">
        <v>42139</v>
      </c>
      <c r="B580" s="12">
        <v>213823</v>
      </c>
      <c r="C580" s="80">
        <f t="shared" si="32"/>
        <v>12829380</v>
      </c>
      <c r="D580" s="14">
        <v>1</v>
      </c>
      <c r="E580" s="12">
        <v>5.6</v>
      </c>
      <c r="F580" s="9">
        <f t="shared" si="33"/>
        <v>5.6</v>
      </c>
      <c r="G580" s="9" t="b">
        <f t="shared" si="34"/>
        <v>0</v>
      </c>
      <c r="H580" s="24">
        <f t="shared" si="35"/>
        <v>5.6</v>
      </c>
    </row>
    <row r="581" spans="1:8">
      <c r="A581" s="25">
        <v>42139</v>
      </c>
      <c r="B581" s="12">
        <v>214179</v>
      </c>
      <c r="C581" s="80">
        <f t="shared" si="32"/>
        <v>12850740</v>
      </c>
      <c r="D581" s="15">
        <v>6.7</v>
      </c>
      <c r="E581" s="12">
        <v>-5.7</v>
      </c>
      <c r="F581" s="9">
        <f t="shared" si="33"/>
        <v>5.7</v>
      </c>
      <c r="G581" s="9" t="b">
        <f t="shared" si="34"/>
        <v>0</v>
      </c>
      <c r="H581" s="24">
        <f t="shared" si="35"/>
        <v>5.7</v>
      </c>
    </row>
    <row r="582" spans="1:8">
      <c r="A582" s="25">
        <v>42140</v>
      </c>
      <c r="B582" s="12">
        <v>214570</v>
      </c>
      <c r="C582" s="80">
        <f t="shared" si="32"/>
        <v>12874200</v>
      </c>
      <c r="D582" s="14">
        <v>1</v>
      </c>
      <c r="E582" s="12">
        <v>5.7</v>
      </c>
      <c r="F582" s="9">
        <f t="shared" si="33"/>
        <v>5.7</v>
      </c>
      <c r="G582" s="9" t="b">
        <f t="shared" si="34"/>
        <v>0</v>
      </c>
      <c r="H582" s="24">
        <f t="shared" si="35"/>
        <v>5.7</v>
      </c>
    </row>
    <row r="583" spans="1:8">
      <c r="A583" s="25">
        <v>42140</v>
      </c>
      <c r="B583" s="12">
        <v>214920</v>
      </c>
      <c r="C583" s="80">
        <f t="shared" ref="C583:C646" si="36">B583*60</f>
        <v>12895200</v>
      </c>
      <c r="D583" s="14">
        <v>6.9</v>
      </c>
      <c r="E583" s="12">
        <v>-5.9</v>
      </c>
      <c r="F583" s="9">
        <f t="shared" ref="F583:F646" si="37">ABS(E583)</f>
        <v>5.9</v>
      </c>
      <c r="G583" s="9" t="b">
        <f t="shared" ref="G583:G646" si="38">IF(F583&lt;5.05,F583,FALSE)</f>
        <v>0</v>
      </c>
      <c r="H583" s="24">
        <f t="shared" ref="H583:H646" si="39">IF(F583&gt;5.05,F583,FALSE)</f>
        <v>5.9</v>
      </c>
    </row>
    <row r="584" spans="1:8">
      <c r="A584" s="25">
        <v>42140</v>
      </c>
      <c r="B584" s="12">
        <v>215316</v>
      </c>
      <c r="C584" s="80">
        <f t="shared" si="36"/>
        <v>12918960</v>
      </c>
      <c r="D584" s="14">
        <v>0.7</v>
      </c>
      <c r="E584" s="12">
        <v>6.2</v>
      </c>
      <c r="F584" s="9">
        <f t="shared" si="37"/>
        <v>6.2</v>
      </c>
      <c r="G584" s="9" t="b">
        <f t="shared" si="38"/>
        <v>0</v>
      </c>
      <c r="H584" s="24">
        <f t="shared" si="39"/>
        <v>6.2</v>
      </c>
    </row>
    <row r="585" spans="1:8">
      <c r="A585" s="25">
        <v>42140</v>
      </c>
      <c r="B585" s="12">
        <v>215668</v>
      </c>
      <c r="C585" s="80">
        <f t="shared" si="36"/>
        <v>12940080</v>
      </c>
      <c r="D585" s="15">
        <v>7.1</v>
      </c>
      <c r="E585" s="12">
        <v>-6.4</v>
      </c>
      <c r="F585" s="9">
        <f t="shared" si="37"/>
        <v>6.4</v>
      </c>
      <c r="G585" s="9" t="b">
        <f t="shared" si="38"/>
        <v>0</v>
      </c>
      <c r="H585" s="24">
        <f t="shared" si="39"/>
        <v>6.4</v>
      </c>
    </row>
    <row r="586" spans="1:8">
      <c r="A586" s="25">
        <v>42141</v>
      </c>
      <c r="B586" s="12">
        <v>216062</v>
      </c>
      <c r="C586" s="80">
        <f t="shared" si="36"/>
        <v>12963720</v>
      </c>
      <c r="D586" s="14">
        <v>0.7</v>
      </c>
      <c r="E586" s="12">
        <v>6.4</v>
      </c>
      <c r="F586" s="9">
        <f t="shared" si="37"/>
        <v>6.4</v>
      </c>
      <c r="G586" s="9" t="b">
        <f t="shared" si="38"/>
        <v>0</v>
      </c>
      <c r="H586" s="24">
        <f t="shared" si="39"/>
        <v>6.4</v>
      </c>
    </row>
    <row r="587" spans="1:8">
      <c r="A587" s="25">
        <v>42141</v>
      </c>
      <c r="B587" s="12">
        <v>216410</v>
      </c>
      <c r="C587" s="80">
        <f t="shared" si="36"/>
        <v>12984600</v>
      </c>
      <c r="D587" s="14">
        <v>7.1</v>
      </c>
      <c r="E587" s="12">
        <v>-6.4</v>
      </c>
      <c r="F587" s="9">
        <f t="shared" si="37"/>
        <v>6.4</v>
      </c>
      <c r="G587" s="9" t="b">
        <f t="shared" si="38"/>
        <v>0</v>
      </c>
      <c r="H587" s="24">
        <f t="shared" si="39"/>
        <v>6.4</v>
      </c>
    </row>
    <row r="588" spans="1:8">
      <c r="A588" s="25">
        <v>42141</v>
      </c>
      <c r="B588" s="12">
        <v>216804</v>
      </c>
      <c r="C588" s="80">
        <f t="shared" si="36"/>
        <v>13008240</v>
      </c>
      <c r="D588" s="14">
        <v>0.6</v>
      </c>
      <c r="E588" s="12">
        <v>6.5</v>
      </c>
      <c r="F588" s="9">
        <f t="shared" si="37"/>
        <v>6.5</v>
      </c>
      <c r="G588" s="9" t="b">
        <f t="shared" si="38"/>
        <v>0</v>
      </c>
      <c r="H588" s="24">
        <f t="shared" si="39"/>
        <v>6.5</v>
      </c>
    </row>
    <row r="589" spans="1:8">
      <c r="A589" s="25">
        <v>42141</v>
      </c>
      <c r="B589" s="12">
        <v>217154</v>
      </c>
      <c r="C589" s="80">
        <f t="shared" si="36"/>
        <v>13029240</v>
      </c>
      <c r="D589" s="15">
        <v>7.3</v>
      </c>
      <c r="E589" s="12">
        <v>-6.7</v>
      </c>
      <c r="F589" s="9">
        <f t="shared" si="37"/>
        <v>6.7</v>
      </c>
      <c r="G589" s="9" t="b">
        <f t="shared" si="38"/>
        <v>0</v>
      </c>
      <c r="H589" s="24">
        <f t="shared" si="39"/>
        <v>6.7</v>
      </c>
    </row>
    <row r="590" spans="1:8">
      <c r="A590" s="25">
        <v>42142</v>
      </c>
      <c r="B590" s="12">
        <v>217550</v>
      </c>
      <c r="C590" s="80">
        <f t="shared" si="36"/>
        <v>13053000</v>
      </c>
      <c r="D590" s="14">
        <v>0.5</v>
      </c>
      <c r="E590" s="12">
        <v>6.8</v>
      </c>
      <c r="F590" s="9">
        <f t="shared" si="37"/>
        <v>6.8</v>
      </c>
      <c r="G590" s="9" t="b">
        <f t="shared" si="38"/>
        <v>0</v>
      </c>
      <c r="H590" s="24">
        <f t="shared" si="39"/>
        <v>6.8</v>
      </c>
    </row>
    <row r="591" spans="1:8">
      <c r="A591" s="25">
        <v>42142</v>
      </c>
      <c r="B591" s="12">
        <v>217896</v>
      </c>
      <c r="C591" s="80">
        <f t="shared" si="36"/>
        <v>13073760</v>
      </c>
      <c r="D591" s="14">
        <v>7.2</v>
      </c>
      <c r="E591" s="12">
        <v>-6.7</v>
      </c>
      <c r="F591" s="9">
        <f t="shared" si="37"/>
        <v>6.7</v>
      </c>
      <c r="G591" s="9" t="b">
        <f t="shared" si="38"/>
        <v>0</v>
      </c>
      <c r="H591" s="24">
        <f t="shared" si="39"/>
        <v>6.7</v>
      </c>
    </row>
    <row r="592" spans="1:8">
      <c r="A592" s="25">
        <v>42142</v>
      </c>
      <c r="B592" s="12">
        <v>218289</v>
      </c>
      <c r="C592" s="80">
        <f t="shared" si="36"/>
        <v>13097340</v>
      </c>
      <c r="D592" s="14">
        <v>0.6</v>
      </c>
      <c r="E592" s="12">
        <v>6.6</v>
      </c>
      <c r="F592" s="9">
        <f t="shared" si="37"/>
        <v>6.6</v>
      </c>
      <c r="G592" s="9" t="b">
        <f t="shared" si="38"/>
        <v>0</v>
      </c>
      <c r="H592" s="24">
        <f t="shared" si="39"/>
        <v>6.6</v>
      </c>
    </row>
    <row r="593" spans="1:8">
      <c r="A593" s="25">
        <v>42142</v>
      </c>
      <c r="B593" s="12">
        <v>218647</v>
      </c>
      <c r="C593" s="80">
        <f t="shared" si="36"/>
        <v>13118820</v>
      </c>
      <c r="D593" s="15">
        <v>7.4</v>
      </c>
      <c r="E593" s="12">
        <v>-6.8</v>
      </c>
      <c r="F593" s="9">
        <f t="shared" si="37"/>
        <v>6.8</v>
      </c>
      <c r="G593" s="9" t="b">
        <f t="shared" si="38"/>
        <v>0</v>
      </c>
      <c r="H593" s="24">
        <f t="shared" si="39"/>
        <v>6.8</v>
      </c>
    </row>
    <row r="594" spans="1:8">
      <c r="A594" s="25">
        <v>42143</v>
      </c>
      <c r="B594" s="12">
        <v>219031</v>
      </c>
      <c r="C594" s="80">
        <f t="shared" si="36"/>
        <v>13141860</v>
      </c>
      <c r="D594" s="14">
        <v>0.5</v>
      </c>
      <c r="E594" s="12">
        <v>6.9</v>
      </c>
      <c r="F594" s="9">
        <f t="shared" si="37"/>
        <v>6.9</v>
      </c>
      <c r="G594" s="9" t="b">
        <f t="shared" si="38"/>
        <v>0</v>
      </c>
      <c r="H594" s="24">
        <f t="shared" si="39"/>
        <v>6.9</v>
      </c>
    </row>
    <row r="595" spans="1:8">
      <c r="A595" s="25">
        <v>42143</v>
      </c>
      <c r="B595" s="12">
        <v>219377</v>
      </c>
      <c r="C595" s="80">
        <f t="shared" si="36"/>
        <v>13162620</v>
      </c>
      <c r="D595" s="14">
        <v>7.2</v>
      </c>
      <c r="E595" s="12">
        <v>-6.7</v>
      </c>
      <c r="F595" s="9">
        <f t="shared" si="37"/>
        <v>6.7</v>
      </c>
      <c r="G595" s="9" t="b">
        <f t="shared" si="38"/>
        <v>0</v>
      </c>
      <c r="H595" s="24">
        <f t="shared" si="39"/>
        <v>6.7</v>
      </c>
    </row>
    <row r="596" spans="1:8">
      <c r="A596" s="25">
        <v>42143</v>
      </c>
      <c r="B596" s="12">
        <v>219768</v>
      </c>
      <c r="C596" s="80">
        <f t="shared" si="36"/>
        <v>13186080</v>
      </c>
      <c r="D596" s="14">
        <v>0.7</v>
      </c>
      <c r="E596" s="12">
        <v>6.5</v>
      </c>
      <c r="F596" s="9">
        <f t="shared" si="37"/>
        <v>6.5</v>
      </c>
      <c r="G596" s="9" t="b">
        <f t="shared" si="38"/>
        <v>0</v>
      </c>
      <c r="H596" s="24">
        <f t="shared" si="39"/>
        <v>6.5</v>
      </c>
    </row>
    <row r="597" spans="1:8">
      <c r="A597" s="25">
        <v>42143</v>
      </c>
      <c r="B597" s="12">
        <v>220117</v>
      </c>
      <c r="C597" s="80">
        <f t="shared" si="36"/>
        <v>13207020</v>
      </c>
      <c r="D597" s="15">
        <v>7.4</v>
      </c>
      <c r="E597" s="12">
        <v>-6.7</v>
      </c>
      <c r="F597" s="9">
        <f t="shared" si="37"/>
        <v>6.7</v>
      </c>
      <c r="G597" s="9" t="b">
        <f t="shared" si="38"/>
        <v>0</v>
      </c>
      <c r="H597" s="24">
        <f t="shared" si="39"/>
        <v>6.7</v>
      </c>
    </row>
    <row r="598" spans="1:8">
      <c r="A598" s="25">
        <v>42144</v>
      </c>
      <c r="B598" s="12">
        <v>220514</v>
      </c>
      <c r="C598" s="80">
        <f t="shared" si="36"/>
        <v>13230840</v>
      </c>
      <c r="D598" s="14">
        <v>0.5</v>
      </c>
      <c r="E598" s="12">
        <v>6.9</v>
      </c>
      <c r="F598" s="9">
        <f t="shared" si="37"/>
        <v>6.9</v>
      </c>
      <c r="G598" s="9" t="b">
        <f t="shared" si="38"/>
        <v>0</v>
      </c>
      <c r="H598" s="24">
        <f t="shared" si="39"/>
        <v>6.9</v>
      </c>
    </row>
    <row r="599" spans="1:8">
      <c r="A599" s="25">
        <v>42144</v>
      </c>
      <c r="B599" s="12">
        <v>220861</v>
      </c>
      <c r="C599" s="80">
        <f t="shared" si="36"/>
        <v>13251660</v>
      </c>
      <c r="D599" s="14">
        <v>7</v>
      </c>
      <c r="E599" s="12">
        <v>-6.5</v>
      </c>
      <c r="F599" s="9">
        <f t="shared" si="37"/>
        <v>6.5</v>
      </c>
      <c r="G599" s="9" t="b">
        <f t="shared" si="38"/>
        <v>0</v>
      </c>
      <c r="H599" s="24">
        <f t="shared" si="39"/>
        <v>6.5</v>
      </c>
    </row>
    <row r="600" spans="1:8">
      <c r="A600" s="25">
        <v>42144</v>
      </c>
      <c r="B600" s="12">
        <v>221248</v>
      </c>
      <c r="C600" s="80">
        <f t="shared" si="36"/>
        <v>13274880</v>
      </c>
      <c r="D600" s="15">
        <v>0.9</v>
      </c>
      <c r="E600" s="12">
        <v>6.1</v>
      </c>
      <c r="F600" s="9">
        <f t="shared" si="37"/>
        <v>6.1</v>
      </c>
      <c r="G600" s="9" t="b">
        <f t="shared" si="38"/>
        <v>0</v>
      </c>
      <c r="H600" s="24">
        <f t="shared" si="39"/>
        <v>6.1</v>
      </c>
    </row>
    <row r="601" spans="1:8">
      <c r="A601" s="25">
        <v>42145</v>
      </c>
      <c r="B601" s="12">
        <v>221599</v>
      </c>
      <c r="C601" s="80">
        <f t="shared" si="36"/>
        <v>13295940</v>
      </c>
      <c r="D601" s="14">
        <v>7.2</v>
      </c>
      <c r="E601" s="12">
        <v>-6.3</v>
      </c>
      <c r="F601" s="9">
        <f t="shared" si="37"/>
        <v>6.3</v>
      </c>
      <c r="G601" s="9" t="b">
        <f t="shared" si="38"/>
        <v>0</v>
      </c>
      <c r="H601" s="24">
        <f t="shared" si="39"/>
        <v>6.3</v>
      </c>
    </row>
    <row r="602" spans="1:8">
      <c r="A602" s="25">
        <v>42145</v>
      </c>
      <c r="B602" s="12">
        <v>221996</v>
      </c>
      <c r="C602" s="80">
        <f t="shared" si="36"/>
        <v>13319760</v>
      </c>
      <c r="D602" s="14">
        <v>0.7</v>
      </c>
      <c r="E602" s="12">
        <v>6.5</v>
      </c>
      <c r="F602" s="9">
        <f t="shared" si="37"/>
        <v>6.5</v>
      </c>
      <c r="G602" s="9" t="b">
        <f t="shared" si="38"/>
        <v>0</v>
      </c>
      <c r="H602" s="24">
        <f t="shared" si="39"/>
        <v>6.5</v>
      </c>
    </row>
    <row r="603" spans="1:8">
      <c r="A603" s="25">
        <v>42145</v>
      </c>
      <c r="B603" s="12">
        <v>222344</v>
      </c>
      <c r="C603" s="80">
        <f t="shared" si="36"/>
        <v>13340640</v>
      </c>
      <c r="D603" s="14">
        <v>6.6</v>
      </c>
      <c r="E603" s="12">
        <v>-5.9</v>
      </c>
      <c r="F603" s="9">
        <f t="shared" si="37"/>
        <v>5.9</v>
      </c>
      <c r="G603" s="9" t="b">
        <f t="shared" si="38"/>
        <v>0</v>
      </c>
      <c r="H603" s="24">
        <f t="shared" si="39"/>
        <v>5.9</v>
      </c>
    </row>
    <row r="604" spans="1:8">
      <c r="A604" s="25">
        <v>42145</v>
      </c>
      <c r="B604" s="12">
        <v>222729</v>
      </c>
      <c r="C604" s="80">
        <f t="shared" si="36"/>
        <v>13363740</v>
      </c>
      <c r="D604" s="15">
        <v>1.1000000000000001</v>
      </c>
      <c r="E604" s="12">
        <v>5.5</v>
      </c>
      <c r="F604" s="9">
        <f t="shared" si="37"/>
        <v>5.5</v>
      </c>
      <c r="G604" s="9" t="b">
        <f t="shared" si="38"/>
        <v>0</v>
      </c>
      <c r="H604" s="24">
        <f t="shared" si="39"/>
        <v>5.5</v>
      </c>
    </row>
    <row r="605" spans="1:8">
      <c r="A605" s="25">
        <v>42146</v>
      </c>
      <c r="B605" s="12">
        <v>223081</v>
      </c>
      <c r="C605" s="80">
        <f t="shared" si="36"/>
        <v>13384860</v>
      </c>
      <c r="D605" s="14">
        <v>6.9</v>
      </c>
      <c r="E605" s="12">
        <v>-5.8</v>
      </c>
      <c r="F605" s="9">
        <f t="shared" si="37"/>
        <v>5.8</v>
      </c>
      <c r="G605" s="9" t="b">
        <f t="shared" si="38"/>
        <v>0</v>
      </c>
      <c r="H605" s="24">
        <f t="shared" si="39"/>
        <v>5.8</v>
      </c>
    </row>
    <row r="606" spans="1:8">
      <c r="A606" s="25">
        <v>42146</v>
      </c>
      <c r="B606" s="12">
        <v>223478</v>
      </c>
      <c r="C606" s="80">
        <f t="shared" si="36"/>
        <v>13408680</v>
      </c>
      <c r="D606" s="14">
        <v>1</v>
      </c>
      <c r="E606" s="12">
        <v>5.9</v>
      </c>
      <c r="F606" s="9">
        <f t="shared" si="37"/>
        <v>5.9</v>
      </c>
      <c r="G606" s="9" t="b">
        <f t="shared" si="38"/>
        <v>0</v>
      </c>
      <c r="H606" s="24">
        <f t="shared" si="39"/>
        <v>5.9</v>
      </c>
    </row>
    <row r="607" spans="1:8">
      <c r="A607" s="25">
        <v>42146</v>
      </c>
      <c r="B607" s="12">
        <v>223829</v>
      </c>
      <c r="C607" s="80">
        <f t="shared" si="36"/>
        <v>13429740</v>
      </c>
      <c r="D607" s="14">
        <v>6.3</v>
      </c>
      <c r="E607" s="12">
        <v>-5.3</v>
      </c>
      <c r="F607" s="9">
        <f t="shared" si="37"/>
        <v>5.3</v>
      </c>
      <c r="G607" s="9" t="b">
        <f t="shared" si="38"/>
        <v>0</v>
      </c>
      <c r="H607" s="24">
        <f t="shared" si="39"/>
        <v>5.3</v>
      </c>
    </row>
    <row r="608" spans="1:8">
      <c r="A608" s="25">
        <v>42146</v>
      </c>
      <c r="B608" s="12">
        <v>224210</v>
      </c>
      <c r="C608" s="80">
        <f t="shared" si="36"/>
        <v>13452600</v>
      </c>
      <c r="D608" s="15">
        <v>1.5</v>
      </c>
      <c r="E608" s="12">
        <v>4.8</v>
      </c>
      <c r="F608" s="9">
        <f t="shared" si="37"/>
        <v>4.8</v>
      </c>
      <c r="G608" s="9">
        <f t="shared" si="38"/>
        <v>4.8</v>
      </c>
      <c r="H608" s="24" t="b">
        <f t="shared" si="39"/>
        <v>0</v>
      </c>
    </row>
    <row r="609" spans="1:8">
      <c r="A609" s="25">
        <v>42147</v>
      </c>
      <c r="B609" s="12">
        <v>224565</v>
      </c>
      <c r="C609" s="80">
        <f t="shared" si="36"/>
        <v>13473900</v>
      </c>
      <c r="D609" s="14">
        <v>6.5</v>
      </c>
      <c r="E609" s="12">
        <v>-5</v>
      </c>
      <c r="F609" s="9">
        <f t="shared" si="37"/>
        <v>5</v>
      </c>
      <c r="G609" s="9">
        <f t="shared" si="38"/>
        <v>5</v>
      </c>
      <c r="H609" s="24" t="b">
        <f t="shared" si="39"/>
        <v>0</v>
      </c>
    </row>
    <row r="610" spans="1:8">
      <c r="A610" s="25">
        <v>42147</v>
      </c>
      <c r="B610" s="12">
        <v>224961</v>
      </c>
      <c r="C610" s="80">
        <f t="shared" si="36"/>
        <v>13497660</v>
      </c>
      <c r="D610" s="14">
        <v>1.3</v>
      </c>
      <c r="E610" s="12">
        <v>5.2</v>
      </c>
      <c r="F610" s="9">
        <f t="shared" si="37"/>
        <v>5.2</v>
      </c>
      <c r="G610" s="9" t="b">
        <f t="shared" si="38"/>
        <v>0</v>
      </c>
      <c r="H610" s="24">
        <f t="shared" si="39"/>
        <v>5.2</v>
      </c>
    </row>
    <row r="611" spans="1:8">
      <c r="A611" s="25">
        <v>42147</v>
      </c>
      <c r="B611" s="12">
        <v>225315</v>
      </c>
      <c r="C611" s="80">
        <f t="shared" si="36"/>
        <v>13518900</v>
      </c>
      <c r="D611" s="14">
        <v>5.9</v>
      </c>
      <c r="E611" s="12">
        <v>-4.5999999999999996</v>
      </c>
      <c r="F611" s="9">
        <f t="shared" si="37"/>
        <v>4.5999999999999996</v>
      </c>
      <c r="G611" s="9">
        <f t="shared" si="38"/>
        <v>4.5999999999999996</v>
      </c>
      <c r="H611" s="24" t="b">
        <f t="shared" si="39"/>
        <v>0</v>
      </c>
    </row>
    <row r="612" spans="1:8">
      <c r="A612" s="25">
        <v>42147</v>
      </c>
      <c r="B612" s="12">
        <v>225693</v>
      </c>
      <c r="C612" s="80">
        <f t="shared" si="36"/>
        <v>13541580</v>
      </c>
      <c r="D612" s="15">
        <v>1.8</v>
      </c>
      <c r="E612" s="12">
        <v>4.0999999999999996</v>
      </c>
      <c r="F612" s="9">
        <f t="shared" si="37"/>
        <v>4.0999999999999996</v>
      </c>
      <c r="G612" s="9">
        <f t="shared" si="38"/>
        <v>4.0999999999999996</v>
      </c>
      <c r="H612" s="24" t="b">
        <f t="shared" si="39"/>
        <v>0</v>
      </c>
    </row>
    <row r="613" spans="1:8">
      <c r="A613" s="25">
        <v>42148</v>
      </c>
      <c r="B613" s="12">
        <v>226051</v>
      </c>
      <c r="C613" s="80">
        <f t="shared" si="36"/>
        <v>13563060</v>
      </c>
      <c r="D613" s="14">
        <v>6.1</v>
      </c>
      <c r="E613" s="12">
        <v>-4.3</v>
      </c>
      <c r="F613" s="9">
        <f t="shared" si="37"/>
        <v>4.3</v>
      </c>
      <c r="G613" s="9">
        <f t="shared" si="38"/>
        <v>4.3</v>
      </c>
      <c r="H613" s="24" t="b">
        <f t="shared" si="39"/>
        <v>0</v>
      </c>
    </row>
    <row r="614" spans="1:8">
      <c r="A614" s="25">
        <v>42148</v>
      </c>
      <c r="B614" s="12">
        <v>226447</v>
      </c>
      <c r="C614" s="80">
        <f t="shared" si="36"/>
        <v>13586820</v>
      </c>
      <c r="D614" s="14">
        <v>1.6</v>
      </c>
      <c r="E614" s="12">
        <v>4.5</v>
      </c>
      <c r="F614" s="9">
        <f t="shared" si="37"/>
        <v>4.5</v>
      </c>
      <c r="G614" s="9">
        <f t="shared" si="38"/>
        <v>4.5</v>
      </c>
      <c r="H614" s="24" t="b">
        <f t="shared" si="39"/>
        <v>0</v>
      </c>
    </row>
    <row r="615" spans="1:8">
      <c r="A615" s="25">
        <v>42148</v>
      </c>
      <c r="B615" s="12">
        <v>226806</v>
      </c>
      <c r="C615" s="80">
        <f t="shared" si="36"/>
        <v>13608360</v>
      </c>
      <c r="D615" s="14">
        <v>5.6</v>
      </c>
      <c r="E615" s="12">
        <v>-4</v>
      </c>
      <c r="F615" s="9">
        <f t="shared" si="37"/>
        <v>4</v>
      </c>
      <c r="G615" s="9">
        <f t="shared" si="38"/>
        <v>4</v>
      </c>
      <c r="H615" s="24" t="b">
        <f t="shared" si="39"/>
        <v>0</v>
      </c>
    </row>
    <row r="616" spans="1:8">
      <c r="A616" s="25">
        <v>42148</v>
      </c>
      <c r="B616" s="12">
        <v>227181</v>
      </c>
      <c r="C616" s="80">
        <f t="shared" si="36"/>
        <v>13630860</v>
      </c>
      <c r="D616" s="15">
        <v>2.1</v>
      </c>
      <c r="E616" s="12">
        <v>3.5</v>
      </c>
      <c r="F616" s="9">
        <f t="shared" si="37"/>
        <v>3.5</v>
      </c>
      <c r="G616" s="9">
        <f t="shared" si="38"/>
        <v>3.5</v>
      </c>
      <c r="H616" s="24" t="b">
        <f t="shared" si="39"/>
        <v>0</v>
      </c>
    </row>
    <row r="617" spans="1:8">
      <c r="A617" s="25">
        <v>42149</v>
      </c>
      <c r="B617" s="12">
        <v>227541</v>
      </c>
      <c r="C617" s="80">
        <f t="shared" si="36"/>
        <v>13652460</v>
      </c>
      <c r="D617" s="14">
        <v>5.8</v>
      </c>
      <c r="E617" s="12">
        <v>-3.7</v>
      </c>
      <c r="F617" s="9">
        <f t="shared" si="37"/>
        <v>3.7</v>
      </c>
      <c r="G617" s="9">
        <f t="shared" si="38"/>
        <v>3.7</v>
      </c>
      <c r="H617" s="24" t="b">
        <f t="shared" si="39"/>
        <v>0</v>
      </c>
    </row>
    <row r="618" spans="1:8">
      <c r="A618" s="25">
        <v>42149</v>
      </c>
      <c r="B618" s="12">
        <v>227939</v>
      </c>
      <c r="C618" s="80">
        <f t="shared" si="36"/>
        <v>13676340</v>
      </c>
      <c r="D618" s="14">
        <v>1.9</v>
      </c>
      <c r="E618" s="12">
        <v>3.9</v>
      </c>
      <c r="F618" s="9">
        <f t="shared" si="37"/>
        <v>3.9</v>
      </c>
      <c r="G618" s="9">
        <f t="shared" si="38"/>
        <v>3.9</v>
      </c>
      <c r="H618" s="24" t="b">
        <f t="shared" si="39"/>
        <v>0</v>
      </c>
    </row>
    <row r="619" spans="1:8">
      <c r="A619" s="25">
        <v>42149</v>
      </c>
      <c r="B619" s="12">
        <v>228242</v>
      </c>
      <c r="C619" s="80">
        <f t="shared" si="36"/>
        <v>13694520</v>
      </c>
      <c r="D619" s="14">
        <v>5.3</v>
      </c>
      <c r="E619" s="12">
        <v>-3.4</v>
      </c>
      <c r="F619" s="9">
        <f t="shared" si="37"/>
        <v>3.4</v>
      </c>
      <c r="G619" s="9">
        <f t="shared" si="38"/>
        <v>3.4</v>
      </c>
      <c r="H619" s="24" t="b">
        <f t="shared" si="39"/>
        <v>0</v>
      </c>
    </row>
    <row r="620" spans="1:8">
      <c r="A620" s="25">
        <v>42149</v>
      </c>
      <c r="B620" s="12">
        <v>228676</v>
      </c>
      <c r="C620" s="80">
        <f t="shared" si="36"/>
        <v>13720560</v>
      </c>
      <c r="D620" s="15">
        <v>2.4</v>
      </c>
      <c r="E620" s="12">
        <v>2.9</v>
      </c>
      <c r="F620" s="9">
        <f t="shared" si="37"/>
        <v>2.9</v>
      </c>
      <c r="G620" s="9">
        <f t="shared" si="38"/>
        <v>2.9</v>
      </c>
      <c r="H620" s="24" t="b">
        <f t="shared" si="39"/>
        <v>0</v>
      </c>
    </row>
    <row r="621" spans="1:8">
      <c r="A621" s="25">
        <v>42150</v>
      </c>
      <c r="B621" s="12">
        <v>229038</v>
      </c>
      <c r="C621" s="80">
        <f t="shared" si="36"/>
        <v>13742280</v>
      </c>
      <c r="D621" s="14">
        <v>5.5</v>
      </c>
      <c r="E621" s="12">
        <v>-3.1</v>
      </c>
      <c r="F621" s="9">
        <f t="shared" si="37"/>
        <v>3.1</v>
      </c>
      <c r="G621" s="9">
        <f t="shared" si="38"/>
        <v>3.1</v>
      </c>
      <c r="H621" s="24" t="b">
        <f t="shared" si="39"/>
        <v>0</v>
      </c>
    </row>
    <row r="622" spans="1:8">
      <c r="A622" s="25">
        <v>42150</v>
      </c>
      <c r="B622" s="12">
        <v>229437</v>
      </c>
      <c r="C622" s="80">
        <f t="shared" si="36"/>
        <v>13766220</v>
      </c>
      <c r="D622" s="14">
        <v>2</v>
      </c>
      <c r="E622" s="12">
        <v>3.5</v>
      </c>
      <c r="F622" s="9">
        <f t="shared" si="37"/>
        <v>3.5</v>
      </c>
      <c r="G622" s="9">
        <f t="shared" si="38"/>
        <v>3.5</v>
      </c>
      <c r="H622" s="24" t="b">
        <f t="shared" si="39"/>
        <v>0</v>
      </c>
    </row>
    <row r="623" spans="1:8">
      <c r="A623" s="25">
        <v>42150</v>
      </c>
      <c r="B623" s="12">
        <v>229805</v>
      </c>
      <c r="C623" s="80">
        <f t="shared" si="36"/>
        <v>13788300</v>
      </c>
      <c r="D623" s="14">
        <v>5.2</v>
      </c>
      <c r="E623" s="12">
        <v>-3.2</v>
      </c>
      <c r="F623" s="9">
        <f t="shared" si="37"/>
        <v>3.2</v>
      </c>
      <c r="G623" s="9">
        <f t="shared" si="38"/>
        <v>3.2</v>
      </c>
      <c r="H623" s="24" t="b">
        <f t="shared" si="39"/>
        <v>0</v>
      </c>
    </row>
    <row r="624" spans="1:8">
      <c r="A624" s="25">
        <v>42150</v>
      </c>
      <c r="B624" s="12">
        <v>230176</v>
      </c>
      <c r="C624" s="80">
        <f t="shared" si="36"/>
        <v>13810560</v>
      </c>
      <c r="D624" s="15">
        <v>2.5</v>
      </c>
      <c r="E624" s="12">
        <v>2.7</v>
      </c>
      <c r="F624" s="9">
        <f t="shared" si="37"/>
        <v>2.7</v>
      </c>
      <c r="G624" s="9">
        <f t="shared" si="38"/>
        <v>2.7</v>
      </c>
      <c r="H624" s="24" t="b">
        <f t="shared" si="39"/>
        <v>0</v>
      </c>
    </row>
    <row r="625" spans="1:8">
      <c r="A625" s="25">
        <v>42151</v>
      </c>
      <c r="B625" s="12">
        <v>230537</v>
      </c>
      <c r="C625" s="80">
        <f t="shared" si="36"/>
        <v>13832220</v>
      </c>
      <c r="D625" s="14">
        <v>5.4</v>
      </c>
      <c r="E625" s="12">
        <v>-2.9</v>
      </c>
      <c r="F625" s="9">
        <f t="shared" si="37"/>
        <v>2.9</v>
      </c>
      <c r="G625" s="9">
        <f t="shared" si="38"/>
        <v>2.9</v>
      </c>
      <c r="H625" s="24" t="b">
        <f t="shared" si="39"/>
        <v>0</v>
      </c>
    </row>
    <row r="626" spans="1:8">
      <c r="A626" s="25">
        <v>42151</v>
      </c>
      <c r="B626" s="12">
        <v>230934</v>
      </c>
      <c r="C626" s="80">
        <f t="shared" si="36"/>
        <v>13856040</v>
      </c>
      <c r="D626" s="14">
        <v>2.1</v>
      </c>
      <c r="E626" s="12">
        <v>3.3</v>
      </c>
      <c r="F626" s="9">
        <f t="shared" si="37"/>
        <v>3.3</v>
      </c>
      <c r="G626" s="9">
        <f t="shared" si="38"/>
        <v>3.3</v>
      </c>
      <c r="H626" s="24" t="b">
        <f t="shared" si="39"/>
        <v>0</v>
      </c>
    </row>
    <row r="627" spans="1:8">
      <c r="A627" s="25">
        <v>42151</v>
      </c>
      <c r="B627" s="12">
        <v>231304</v>
      </c>
      <c r="C627" s="80">
        <f t="shared" si="36"/>
        <v>13878240</v>
      </c>
      <c r="D627" s="15">
        <v>5.2</v>
      </c>
      <c r="E627" s="12">
        <v>-3.1</v>
      </c>
      <c r="F627" s="9">
        <f t="shared" si="37"/>
        <v>3.1</v>
      </c>
      <c r="G627" s="9">
        <f t="shared" si="38"/>
        <v>3.1</v>
      </c>
      <c r="H627" s="24" t="b">
        <f t="shared" si="39"/>
        <v>0</v>
      </c>
    </row>
    <row r="628" spans="1:8">
      <c r="A628" s="25">
        <v>42152</v>
      </c>
      <c r="B628" s="12">
        <v>231681</v>
      </c>
      <c r="C628" s="80">
        <f t="shared" si="36"/>
        <v>13900860</v>
      </c>
      <c r="D628" s="14">
        <v>2.4</v>
      </c>
      <c r="E628" s="12">
        <v>2.8</v>
      </c>
      <c r="F628" s="9">
        <f t="shared" si="37"/>
        <v>2.8</v>
      </c>
      <c r="G628" s="9">
        <f t="shared" si="38"/>
        <v>2.8</v>
      </c>
      <c r="H628" s="24" t="b">
        <f t="shared" si="39"/>
        <v>0</v>
      </c>
    </row>
    <row r="629" spans="1:8">
      <c r="A629" s="25">
        <v>42152</v>
      </c>
      <c r="B629" s="12">
        <v>232040</v>
      </c>
      <c r="C629" s="80">
        <f t="shared" si="36"/>
        <v>13922400</v>
      </c>
      <c r="D629" s="14">
        <v>5.4</v>
      </c>
      <c r="E629" s="12">
        <v>-3</v>
      </c>
      <c r="F629" s="9">
        <f t="shared" si="37"/>
        <v>3</v>
      </c>
      <c r="G629" s="9">
        <f t="shared" si="38"/>
        <v>3</v>
      </c>
      <c r="H629" s="24" t="b">
        <f t="shared" si="39"/>
        <v>0</v>
      </c>
    </row>
    <row r="630" spans="1:8">
      <c r="A630" s="25">
        <v>42152</v>
      </c>
      <c r="B630" s="12">
        <v>232434</v>
      </c>
      <c r="C630" s="80">
        <f t="shared" si="36"/>
        <v>13946040</v>
      </c>
      <c r="D630" s="14">
        <v>2</v>
      </c>
      <c r="E630" s="12">
        <v>3.4</v>
      </c>
      <c r="F630" s="9">
        <f t="shared" si="37"/>
        <v>3.4</v>
      </c>
      <c r="G630" s="9">
        <f t="shared" si="38"/>
        <v>3.4</v>
      </c>
      <c r="H630" s="24" t="b">
        <f t="shared" si="39"/>
        <v>0</v>
      </c>
    </row>
    <row r="631" spans="1:8">
      <c r="A631" s="25">
        <v>42152</v>
      </c>
      <c r="B631" s="12">
        <v>232802</v>
      </c>
      <c r="C631" s="80">
        <f t="shared" si="36"/>
        <v>13968120</v>
      </c>
      <c r="D631" s="15">
        <v>5.4</v>
      </c>
      <c r="E631" s="12">
        <v>-3.4</v>
      </c>
      <c r="F631" s="9">
        <f t="shared" si="37"/>
        <v>3.4</v>
      </c>
      <c r="G631" s="9">
        <f t="shared" si="38"/>
        <v>3.4</v>
      </c>
      <c r="H631" s="24" t="b">
        <f t="shared" si="39"/>
        <v>0</v>
      </c>
    </row>
    <row r="632" spans="1:8">
      <c r="A632" s="25">
        <v>42153</v>
      </c>
      <c r="B632" s="12">
        <v>233182</v>
      </c>
      <c r="C632" s="80">
        <f t="shared" si="36"/>
        <v>13990920</v>
      </c>
      <c r="D632" s="14">
        <v>2.2000000000000002</v>
      </c>
      <c r="E632" s="12">
        <v>3.2</v>
      </c>
      <c r="F632" s="9">
        <f t="shared" si="37"/>
        <v>3.2</v>
      </c>
      <c r="G632" s="9">
        <f t="shared" si="38"/>
        <v>3.2</v>
      </c>
      <c r="H632" s="24" t="b">
        <f t="shared" si="39"/>
        <v>0</v>
      </c>
    </row>
    <row r="633" spans="1:8">
      <c r="A633" s="25">
        <v>42153</v>
      </c>
      <c r="B633" s="12">
        <v>233537</v>
      </c>
      <c r="C633" s="80">
        <f t="shared" si="36"/>
        <v>14012220</v>
      </c>
      <c r="D633" s="14">
        <v>5.6</v>
      </c>
      <c r="E633" s="12">
        <v>-3.4</v>
      </c>
      <c r="F633" s="9">
        <f t="shared" si="37"/>
        <v>3.4</v>
      </c>
      <c r="G633" s="9">
        <f t="shared" si="38"/>
        <v>3.4</v>
      </c>
      <c r="H633" s="24" t="b">
        <f t="shared" si="39"/>
        <v>0</v>
      </c>
    </row>
    <row r="634" spans="1:8">
      <c r="A634" s="25">
        <v>42153</v>
      </c>
      <c r="B634" s="12">
        <v>233928</v>
      </c>
      <c r="C634" s="80">
        <f t="shared" si="36"/>
        <v>14035680</v>
      </c>
      <c r="D634" s="14">
        <v>1.8</v>
      </c>
      <c r="E634" s="12">
        <v>3.8</v>
      </c>
      <c r="F634" s="9">
        <f t="shared" si="37"/>
        <v>3.8</v>
      </c>
      <c r="G634" s="9">
        <f t="shared" si="38"/>
        <v>3.8</v>
      </c>
      <c r="H634" s="24" t="b">
        <f t="shared" si="39"/>
        <v>0</v>
      </c>
    </row>
    <row r="635" spans="1:8">
      <c r="A635" s="25">
        <v>42153</v>
      </c>
      <c r="B635" s="12">
        <v>234292</v>
      </c>
      <c r="C635" s="80">
        <f t="shared" si="36"/>
        <v>14057520</v>
      </c>
      <c r="D635" s="15">
        <v>5.7</v>
      </c>
      <c r="E635" s="12">
        <v>-3.9</v>
      </c>
      <c r="F635" s="9">
        <f t="shared" si="37"/>
        <v>3.9</v>
      </c>
      <c r="G635" s="9">
        <f t="shared" si="38"/>
        <v>3.9</v>
      </c>
      <c r="H635" s="24" t="b">
        <f t="shared" si="39"/>
        <v>0</v>
      </c>
    </row>
    <row r="636" spans="1:8">
      <c r="A636" s="25">
        <v>42154</v>
      </c>
      <c r="B636" s="12">
        <v>234674</v>
      </c>
      <c r="C636" s="80">
        <f t="shared" si="36"/>
        <v>14080440</v>
      </c>
      <c r="D636" s="14">
        <v>2</v>
      </c>
      <c r="E636" s="12">
        <v>3.7</v>
      </c>
      <c r="F636" s="9">
        <f t="shared" si="37"/>
        <v>3.7</v>
      </c>
      <c r="G636" s="9">
        <f t="shared" si="38"/>
        <v>3.7</v>
      </c>
      <c r="H636" s="24" t="b">
        <f t="shared" si="39"/>
        <v>0</v>
      </c>
    </row>
    <row r="637" spans="1:8">
      <c r="A637" s="25">
        <v>42154</v>
      </c>
      <c r="B637" s="12">
        <v>235027</v>
      </c>
      <c r="C637" s="80">
        <f t="shared" si="36"/>
        <v>14101620</v>
      </c>
      <c r="D637" s="14">
        <v>5.8</v>
      </c>
      <c r="E637" s="12">
        <v>-3.8</v>
      </c>
      <c r="F637" s="9">
        <f t="shared" si="37"/>
        <v>3.8</v>
      </c>
      <c r="G637" s="9">
        <f t="shared" si="38"/>
        <v>3.8</v>
      </c>
      <c r="H637" s="24" t="b">
        <f t="shared" si="39"/>
        <v>0</v>
      </c>
    </row>
    <row r="638" spans="1:8">
      <c r="A638" s="25">
        <v>42154</v>
      </c>
      <c r="B638" s="12">
        <v>235415</v>
      </c>
      <c r="C638" s="80">
        <f t="shared" si="36"/>
        <v>14124900</v>
      </c>
      <c r="D638" s="14">
        <v>1.6</v>
      </c>
      <c r="E638" s="12">
        <v>4.2</v>
      </c>
      <c r="F638" s="9">
        <f t="shared" si="37"/>
        <v>4.2</v>
      </c>
      <c r="G638" s="9">
        <f t="shared" si="38"/>
        <v>4.2</v>
      </c>
      <c r="H638" s="24" t="b">
        <f t="shared" si="39"/>
        <v>0</v>
      </c>
    </row>
    <row r="639" spans="1:8">
      <c r="A639" s="25">
        <v>42154</v>
      </c>
      <c r="B639" s="12">
        <v>235776</v>
      </c>
      <c r="C639" s="80">
        <f t="shared" si="36"/>
        <v>14146560</v>
      </c>
      <c r="D639" s="15">
        <v>6</v>
      </c>
      <c r="E639" s="12">
        <v>-4.4000000000000004</v>
      </c>
      <c r="F639" s="9">
        <f t="shared" si="37"/>
        <v>4.4000000000000004</v>
      </c>
      <c r="G639" s="9">
        <f t="shared" si="38"/>
        <v>4.4000000000000004</v>
      </c>
      <c r="H639" s="24" t="b">
        <f t="shared" si="39"/>
        <v>0</v>
      </c>
    </row>
    <row r="640" spans="1:8">
      <c r="A640" s="25">
        <v>42155</v>
      </c>
      <c r="B640" s="12">
        <v>236161</v>
      </c>
      <c r="C640" s="80">
        <f t="shared" si="36"/>
        <v>14169660</v>
      </c>
      <c r="D640" s="14">
        <v>1.6</v>
      </c>
      <c r="E640" s="12">
        <v>4.4000000000000004</v>
      </c>
      <c r="F640" s="9">
        <f t="shared" si="37"/>
        <v>4.4000000000000004</v>
      </c>
      <c r="G640" s="9">
        <f t="shared" si="38"/>
        <v>4.4000000000000004</v>
      </c>
      <c r="H640" s="24" t="b">
        <f t="shared" si="39"/>
        <v>0</v>
      </c>
    </row>
    <row r="641" spans="1:8">
      <c r="A641" s="25">
        <v>42155</v>
      </c>
      <c r="B641" s="12">
        <v>236512</v>
      </c>
      <c r="C641" s="80">
        <f t="shared" si="36"/>
        <v>14190720</v>
      </c>
      <c r="D641" s="14">
        <v>6.1</v>
      </c>
      <c r="E641" s="12">
        <v>-4.5</v>
      </c>
      <c r="F641" s="9">
        <f t="shared" si="37"/>
        <v>4.5</v>
      </c>
      <c r="G641" s="9">
        <f t="shared" si="38"/>
        <v>4.5</v>
      </c>
      <c r="H641" s="24" t="b">
        <f t="shared" si="39"/>
        <v>0</v>
      </c>
    </row>
    <row r="642" spans="1:8">
      <c r="A642" s="25">
        <v>42155</v>
      </c>
      <c r="B642" s="12">
        <v>236899</v>
      </c>
      <c r="C642" s="80">
        <f t="shared" si="36"/>
        <v>14213940</v>
      </c>
      <c r="D642" s="14">
        <v>1.4</v>
      </c>
      <c r="E642" s="12">
        <v>4.7</v>
      </c>
      <c r="F642" s="9">
        <f t="shared" si="37"/>
        <v>4.7</v>
      </c>
      <c r="G642" s="9">
        <f t="shared" si="38"/>
        <v>4.7</v>
      </c>
      <c r="H642" s="24" t="b">
        <f t="shared" si="39"/>
        <v>0</v>
      </c>
    </row>
    <row r="643" spans="1:8">
      <c r="A643" s="25">
        <v>42155</v>
      </c>
      <c r="B643" s="12">
        <v>237256</v>
      </c>
      <c r="C643" s="80">
        <f t="shared" si="36"/>
        <v>14235360</v>
      </c>
      <c r="D643" s="15">
        <v>6.3</v>
      </c>
      <c r="E643" s="12">
        <v>-4.9000000000000004</v>
      </c>
      <c r="F643" s="9">
        <f t="shared" si="37"/>
        <v>4.9000000000000004</v>
      </c>
      <c r="G643" s="9">
        <f t="shared" si="38"/>
        <v>4.9000000000000004</v>
      </c>
      <c r="H643" s="24" t="b">
        <f t="shared" si="39"/>
        <v>0</v>
      </c>
    </row>
    <row r="644" spans="1:8">
      <c r="A644" s="25">
        <v>42156</v>
      </c>
      <c r="B644" s="12">
        <v>237650</v>
      </c>
      <c r="C644" s="80">
        <f t="shared" si="36"/>
        <v>14259000</v>
      </c>
      <c r="D644" s="14">
        <v>1.32</v>
      </c>
      <c r="E644" s="12">
        <v>4.9800000000000004</v>
      </c>
      <c r="F644" s="9">
        <f t="shared" si="37"/>
        <v>4.9800000000000004</v>
      </c>
      <c r="G644" s="9">
        <f t="shared" si="38"/>
        <v>4.9800000000000004</v>
      </c>
      <c r="H644" s="24" t="b">
        <f t="shared" si="39"/>
        <v>0</v>
      </c>
    </row>
    <row r="645" spans="1:8">
      <c r="A645" s="25">
        <v>42156</v>
      </c>
      <c r="B645" s="12">
        <v>237999</v>
      </c>
      <c r="C645" s="80">
        <f t="shared" si="36"/>
        <v>14279940</v>
      </c>
      <c r="D645" s="14">
        <v>6.3</v>
      </c>
      <c r="E645" s="12">
        <v>-4.9800000000000004</v>
      </c>
      <c r="F645" s="9">
        <f t="shared" si="37"/>
        <v>4.9800000000000004</v>
      </c>
      <c r="G645" s="9">
        <f t="shared" si="38"/>
        <v>4.9800000000000004</v>
      </c>
      <c r="H645" s="24" t="b">
        <f t="shared" si="39"/>
        <v>0</v>
      </c>
    </row>
    <row r="646" spans="1:8">
      <c r="A646" s="25">
        <v>42156</v>
      </c>
      <c r="B646" s="12">
        <v>238386</v>
      </c>
      <c r="C646" s="80">
        <f t="shared" si="36"/>
        <v>14303160</v>
      </c>
      <c r="D646" s="14">
        <v>1.2</v>
      </c>
      <c r="E646" s="12">
        <v>5.0999999999999996</v>
      </c>
      <c r="F646" s="9">
        <f t="shared" si="37"/>
        <v>5.0999999999999996</v>
      </c>
      <c r="G646" s="9" t="b">
        <f t="shared" si="38"/>
        <v>0</v>
      </c>
      <c r="H646" s="24">
        <f t="shared" si="39"/>
        <v>5.0999999999999996</v>
      </c>
    </row>
    <row r="647" spans="1:8">
      <c r="A647" s="25">
        <v>42156</v>
      </c>
      <c r="B647" s="12">
        <v>238740</v>
      </c>
      <c r="C647" s="80">
        <f t="shared" ref="C647:C710" si="40">B647*60</f>
        <v>14324400</v>
      </c>
      <c r="D647" s="15">
        <v>6.6</v>
      </c>
      <c r="E647" s="12">
        <v>-5.4</v>
      </c>
      <c r="F647" s="9">
        <f t="shared" ref="F647:F710" si="41">ABS(E647)</f>
        <v>5.4</v>
      </c>
      <c r="G647" s="9" t="b">
        <f t="shared" ref="G647:G710" si="42">IF(F647&lt;5.05,F647,FALSE)</f>
        <v>0</v>
      </c>
      <c r="H647" s="24">
        <f t="shared" ref="H647:H710" si="43">IF(F647&gt;5.05,F647,FALSE)</f>
        <v>5.4</v>
      </c>
    </row>
    <row r="648" spans="1:8">
      <c r="A648" s="25">
        <v>42157</v>
      </c>
      <c r="B648" s="12">
        <v>239132</v>
      </c>
      <c r="C648" s="80">
        <f t="shared" si="40"/>
        <v>14347920</v>
      </c>
      <c r="D648" s="14">
        <v>1</v>
      </c>
      <c r="E648" s="12">
        <v>5.6</v>
      </c>
      <c r="F648" s="9">
        <f t="shared" si="41"/>
        <v>5.6</v>
      </c>
      <c r="G648" s="9" t="b">
        <f t="shared" si="42"/>
        <v>0</v>
      </c>
      <c r="H648" s="24">
        <f t="shared" si="43"/>
        <v>5.6</v>
      </c>
    </row>
    <row r="649" spans="1:8">
      <c r="A649" s="25">
        <v>42157</v>
      </c>
      <c r="B649" s="12">
        <v>239480</v>
      </c>
      <c r="C649" s="80">
        <f t="shared" si="40"/>
        <v>14368800</v>
      </c>
      <c r="D649" s="14">
        <v>6.54</v>
      </c>
      <c r="E649" s="12">
        <v>-5.54</v>
      </c>
      <c r="F649" s="9">
        <f t="shared" si="41"/>
        <v>5.54</v>
      </c>
      <c r="G649" s="9" t="b">
        <f t="shared" si="42"/>
        <v>0</v>
      </c>
      <c r="H649" s="24">
        <f t="shared" si="43"/>
        <v>5.54</v>
      </c>
    </row>
    <row r="650" spans="1:8">
      <c r="A650" s="25">
        <v>42157</v>
      </c>
      <c r="B650" s="12">
        <v>239866</v>
      </c>
      <c r="C650" s="80">
        <f t="shared" si="40"/>
        <v>14391960</v>
      </c>
      <c r="D650" s="14">
        <v>1</v>
      </c>
      <c r="E650" s="12">
        <v>5.54</v>
      </c>
      <c r="F650" s="9">
        <f t="shared" si="41"/>
        <v>5.54</v>
      </c>
      <c r="G650" s="9" t="b">
        <f t="shared" si="42"/>
        <v>0</v>
      </c>
      <c r="H650" s="24">
        <f t="shared" si="43"/>
        <v>5.54</v>
      </c>
    </row>
    <row r="651" spans="1:8">
      <c r="A651" s="25">
        <v>42157</v>
      </c>
      <c r="B651" s="12">
        <v>240218</v>
      </c>
      <c r="C651" s="80">
        <f t="shared" si="40"/>
        <v>14413080</v>
      </c>
      <c r="D651" s="15">
        <v>6.9</v>
      </c>
      <c r="E651" s="12">
        <v>-5.9</v>
      </c>
      <c r="F651" s="9">
        <f t="shared" si="41"/>
        <v>5.9</v>
      </c>
      <c r="G651" s="9" t="b">
        <f t="shared" si="42"/>
        <v>0</v>
      </c>
      <c r="H651" s="24">
        <f t="shared" si="43"/>
        <v>5.9</v>
      </c>
    </row>
    <row r="652" spans="1:8">
      <c r="A652" s="25">
        <v>42158</v>
      </c>
      <c r="B652" s="12">
        <v>240613</v>
      </c>
      <c r="C652" s="80">
        <f t="shared" si="40"/>
        <v>14436780</v>
      </c>
      <c r="D652" s="14">
        <v>0.8</v>
      </c>
      <c r="E652" s="12">
        <v>6.1</v>
      </c>
      <c r="F652" s="9">
        <f t="shared" si="41"/>
        <v>6.1</v>
      </c>
      <c r="G652" s="9" t="b">
        <f t="shared" si="42"/>
        <v>0</v>
      </c>
      <c r="H652" s="24">
        <f t="shared" si="43"/>
        <v>6.1</v>
      </c>
    </row>
    <row r="653" spans="1:8">
      <c r="A653" s="25">
        <v>42158</v>
      </c>
      <c r="B653" s="12">
        <v>240960</v>
      </c>
      <c r="C653" s="80">
        <f t="shared" si="40"/>
        <v>14457600</v>
      </c>
      <c r="D653" s="14">
        <v>6.7</v>
      </c>
      <c r="E653" s="12">
        <v>-5.9</v>
      </c>
      <c r="F653" s="9">
        <f t="shared" si="41"/>
        <v>5.9</v>
      </c>
      <c r="G653" s="9" t="b">
        <f t="shared" si="42"/>
        <v>0</v>
      </c>
      <c r="H653" s="24">
        <f t="shared" si="43"/>
        <v>5.9</v>
      </c>
    </row>
    <row r="654" spans="1:8">
      <c r="A654" s="25">
        <v>42158</v>
      </c>
      <c r="B654" s="12">
        <v>241346</v>
      </c>
      <c r="C654" s="80">
        <f t="shared" si="40"/>
        <v>14480760</v>
      </c>
      <c r="D654" s="14">
        <v>0.9</v>
      </c>
      <c r="E654" s="12">
        <v>5.8</v>
      </c>
      <c r="F654" s="9">
        <f t="shared" si="41"/>
        <v>5.8</v>
      </c>
      <c r="G654" s="9" t="b">
        <f t="shared" si="42"/>
        <v>0</v>
      </c>
      <c r="H654" s="24">
        <f t="shared" si="43"/>
        <v>5.8</v>
      </c>
    </row>
    <row r="655" spans="1:8">
      <c r="A655" s="25">
        <v>42158</v>
      </c>
      <c r="B655" s="12">
        <v>241698</v>
      </c>
      <c r="C655" s="80">
        <f t="shared" si="40"/>
        <v>14501880</v>
      </c>
      <c r="D655" s="15">
        <v>7.1</v>
      </c>
      <c r="E655" s="12">
        <v>-6.2</v>
      </c>
      <c r="F655" s="9">
        <f t="shared" si="41"/>
        <v>6.2</v>
      </c>
      <c r="G655" s="9" t="b">
        <f t="shared" si="42"/>
        <v>0</v>
      </c>
      <c r="H655" s="24">
        <f t="shared" si="43"/>
        <v>6.2</v>
      </c>
    </row>
    <row r="656" spans="1:8">
      <c r="A656" s="25">
        <v>42159</v>
      </c>
      <c r="B656" s="12">
        <v>242094</v>
      </c>
      <c r="C656" s="80">
        <f t="shared" si="40"/>
        <v>14525640</v>
      </c>
      <c r="D656" s="14">
        <v>0.7</v>
      </c>
      <c r="E656" s="12">
        <v>6.4</v>
      </c>
      <c r="F656" s="9">
        <f t="shared" si="41"/>
        <v>6.4</v>
      </c>
      <c r="G656" s="9" t="b">
        <f t="shared" si="42"/>
        <v>0</v>
      </c>
      <c r="H656" s="24">
        <f t="shared" si="43"/>
        <v>6.4</v>
      </c>
    </row>
    <row r="657" spans="1:8">
      <c r="A657" s="25">
        <v>42159</v>
      </c>
      <c r="B657" s="12">
        <v>242441</v>
      </c>
      <c r="C657" s="80">
        <f t="shared" si="40"/>
        <v>14546460</v>
      </c>
      <c r="D657" s="14">
        <v>6.7</v>
      </c>
      <c r="E657" s="12">
        <v>-6</v>
      </c>
      <c r="F657" s="9">
        <f t="shared" si="41"/>
        <v>6</v>
      </c>
      <c r="G657" s="9" t="b">
        <f t="shared" si="42"/>
        <v>0</v>
      </c>
      <c r="H657" s="24">
        <f t="shared" si="43"/>
        <v>6</v>
      </c>
    </row>
    <row r="658" spans="1:8">
      <c r="A658" s="25">
        <v>42159</v>
      </c>
      <c r="B658" s="12">
        <v>242827</v>
      </c>
      <c r="C658" s="80">
        <f t="shared" si="40"/>
        <v>14569620</v>
      </c>
      <c r="D658" s="15">
        <v>0.9</v>
      </c>
      <c r="E658" s="12">
        <v>5.8</v>
      </c>
      <c r="F658" s="9">
        <f t="shared" si="41"/>
        <v>5.8</v>
      </c>
      <c r="G658" s="9" t="b">
        <f t="shared" si="42"/>
        <v>0</v>
      </c>
      <c r="H658" s="24">
        <f t="shared" si="43"/>
        <v>5.8</v>
      </c>
    </row>
    <row r="659" spans="1:8">
      <c r="A659" s="25">
        <v>42160</v>
      </c>
      <c r="B659" s="12">
        <v>243178</v>
      </c>
      <c r="C659" s="80">
        <f t="shared" si="40"/>
        <v>14590680</v>
      </c>
      <c r="D659" s="14">
        <v>7.1</v>
      </c>
      <c r="E659" s="12">
        <v>-6.2</v>
      </c>
      <c r="F659" s="9">
        <f t="shared" si="41"/>
        <v>6.2</v>
      </c>
      <c r="G659" s="9" t="b">
        <f t="shared" si="42"/>
        <v>0</v>
      </c>
      <c r="H659" s="24">
        <f t="shared" si="43"/>
        <v>6.2</v>
      </c>
    </row>
    <row r="660" spans="1:8">
      <c r="A660" s="25">
        <v>42160</v>
      </c>
      <c r="B660" s="12">
        <v>243577</v>
      </c>
      <c r="C660" s="80">
        <f t="shared" si="40"/>
        <v>14614620</v>
      </c>
      <c r="D660" s="14">
        <v>0.6</v>
      </c>
      <c r="E660" s="12">
        <v>6.5</v>
      </c>
      <c r="F660" s="9">
        <f t="shared" si="41"/>
        <v>6.5</v>
      </c>
      <c r="G660" s="9" t="b">
        <f t="shared" si="42"/>
        <v>0</v>
      </c>
      <c r="H660" s="24">
        <f t="shared" si="43"/>
        <v>6.5</v>
      </c>
    </row>
    <row r="661" spans="1:8">
      <c r="A661" s="25">
        <v>42160</v>
      </c>
      <c r="B661" s="12">
        <v>243924</v>
      </c>
      <c r="C661" s="80">
        <f t="shared" si="40"/>
        <v>14635440</v>
      </c>
      <c r="D661" s="14">
        <v>6.7</v>
      </c>
      <c r="E661" s="12">
        <v>-6.1</v>
      </c>
      <c r="F661" s="9">
        <f t="shared" si="41"/>
        <v>6.1</v>
      </c>
      <c r="G661" s="9" t="b">
        <f t="shared" si="42"/>
        <v>0</v>
      </c>
      <c r="H661" s="24">
        <f t="shared" si="43"/>
        <v>6.1</v>
      </c>
    </row>
    <row r="662" spans="1:8">
      <c r="A662" s="25">
        <v>42160</v>
      </c>
      <c r="B662" s="12">
        <v>244310</v>
      </c>
      <c r="C662" s="80">
        <f t="shared" si="40"/>
        <v>14658600</v>
      </c>
      <c r="D662" s="15">
        <v>1</v>
      </c>
      <c r="E662" s="12">
        <v>5.7</v>
      </c>
      <c r="F662" s="9">
        <f t="shared" si="41"/>
        <v>5.7</v>
      </c>
      <c r="G662" s="9" t="b">
        <f t="shared" si="42"/>
        <v>0</v>
      </c>
      <c r="H662" s="24">
        <f t="shared" si="43"/>
        <v>5.7</v>
      </c>
    </row>
    <row r="663" spans="1:8">
      <c r="A663" s="25">
        <v>42161</v>
      </c>
      <c r="B663" s="12">
        <v>244661</v>
      </c>
      <c r="C663" s="80">
        <f t="shared" si="40"/>
        <v>14679660</v>
      </c>
      <c r="D663" s="14">
        <v>7.1</v>
      </c>
      <c r="E663" s="12">
        <v>-6.1</v>
      </c>
      <c r="F663" s="9">
        <f t="shared" si="41"/>
        <v>6.1</v>
      </c>
      <c r="G663" s="9" t="b">
        <f t="shared" si="42"/>
        <v>0</v>
      </c>
      <c r="H663" s="24">
        <f t="shared" si="43"/>
        <v>6.1</v>
      </c>
    </row>
    <row r="664" spans="1:8">
      <c r="A664" s="25">
        <v>42161</v>
      </c>
      <c r="B664" s="12">
        <v>245061</v>
      </c>
      <c r="C664" s="80">
        <f t="shared" si="40"/>
        <v>14703660</v>
      </c>
      <c r="D664" s="14">
        <v>0.7</v>
      </c>
      <c r="E664" s="12">
        <v>6.4</v>
      </c>
      <c r="F664" s="9">
        <f t="shared" si="41"/>
        <v>6.4</v>
      </c>
      <c r="G664" s="9" t="b">
        <f t="shared" si="42"/>
        <v>0</v>
      </c>
      <c r="H664" s="24">
        <f t="shared" si="43"/>
        <v>6.4</v>
      </c>
    </row>
    <row r="665" spans="1:8">
      <c r="A665" s="25">
        <v>42161</v>
      </c>
      <c r="B665" s="12">
        <v>245410</v>
      </c>
      <c r="C665" s="80">
        <f t="shared" si="40"/>
        <v>14724600</v>
      </c>
      <c r="D665" s="14">
        <v>7</v>
      </c>
      <c r="E665" s="12">
        <v>-6.3</v>
      </c>
      <c r="F665" s="9">
        <f t="shared" si="41"/>
        <v>6.3</v>
      </c>
      <c r="G665" s="9" t="b">
        <f t="shared" si="42"/>
        <v>0</v>
      </c>
      <c r="H665" s="24">
        <f t="shared" si="43"/>
        <v>6.3</v>
      </c>
    </row>
    <row r="666" spans="1:8">
      <c r="A666" s="25">
        <v>42161</v>
      </c>
      <c r="B666" s="12">
        <v>245794</v>
      </c>
      <c r="C666" s="80">
        <f t="shared" si="40"/>
        <v>14747640</v>
      </c>
      <c r="D666" s="15">
        <v>1.1000000000000001</v>
      </c>
      <c r="E666" s="12">
        <v>5.9</v>
      </c>
      <c r="F666" s="9">
        <f t="shared" si="41"/>
        <v>5.9</v>
      </c>
      <c r="G666" s="9" t="b">
        <f t="shared" si="42"/>
        <v>0</v>
      </c>
      <c r="H666" s="24">
        <f t="shared" si="43"/>
        <v>5.9</v>
      </c>
    </row>
    <row r="667" spans="1:8">
      <c r="A667" s="25">
        <v>42162</v>
      </c>
      <c r="B667" s="12">
        <v>246148</v>
      </c>
      <c r="C667" s="80">
        <f t="shared" si="40"/>
        <v>14768880</v>
      </c>
      <c r="D667" s="14">
        <v>7</v>
      </c>
      <c r="E667" s="12">
        <v>-5.9</v>
      </c>
      <c r="F667" s="9">
        <f t="shared" si="41"/>
        <v>5.9</v>
      </c>
      <c r="G667" s="9" t="b">
        <f t="shared" si="42"/>
        <v>0</v>
      </c>
      <c r="H667" s="24">
        <f t="shared" si="43"/>
        <v>5.9</v>
      </c>
    </row>
    <row r="668" spans="1:8">
      <c r="A668" s="25">
        <v>42162</v>
      </c>
      <c r="B668" s="12">
        <v>246548</v>
      </c>
      <c r="C668" s="80">
        <f t="shared" si="40"/>
        <v>14792880</v>
      </c>
      <c r="D668" s="14">
        <v>0.8</v>
      </c>
      <c r="E668" s="12">
        <v>6.2</v>
      </c>
      <c r="F668" s="9">
        <f t="shared" si="41"/>
        <v>6.2</v>
      </c>
      <c r="G668" s="9" t="b">
        <f t="shared" si="42"/>
        <v>0</v>
      </c>
      <c r="H668" s="24">
        <f t="shared" si="43"/>
        <v>6.2</v>
      </c>
    </row>
    <row r="669" spans="1:8">
      <c r="A669" s="25">
        <v>42162</v>
      </c>
      <c r="B669" s="12">
        <v>246900</v>
      </c>
      <c r="C669" s="80">
        <f t="shared" si="40"/>
        <v>14814000</v>
      </c>
      <c r="D669" s="14">
        <v>6.4</v>
      </c>
      <c r="E669" s="12">
        <v>-5.6</v>
      </c>
      <c r="F669" s="9">
        <f t="shared" si="41"/>
        <v>5.6</v>
      </c>
      <c r="G669" s="9" t="b">
        <f t="shared" si="42"/>
        <v>0</v>
      </c>
      <c r="H669" s="24">
        <f t="shared" si="43"/>
        <v>5.6</v>
      </c>
    </row>
    <row r="670" spans="1:8">
      <c r="A670" s="25">
        <v>42162</v>
      </c>
      <c r="B670" s="12">
        <v>247283</v>
      </c>
      <c r="C670" s="80">
        <f t="shared" si="40"/>
        <v>14836980</v>
      </c>
      <c r="D670" s="15">
        <v>1.3</v>
      </c>
      <c r="E670" s="12">
        <v>5.0999999999999996</v>
      </c>
      <c r="F670" s="9">
        <f t="shared" si="41"/>
        <v>5.0999999999999996</v>
      </c>
      <c r="G670" s="9" t="b">
        <f t="shared" si="42"/>
        <v>0</v>
      </c>
      <c r="H670" s="24">
        <f t="shared" si="43"/>
        <v>5.0999999999999996</v>
      </c>
    </row>
    <row r="671" spans="1:8">
      <c r="A671" s="25">
        <v>42163</v>
      </c>
      <c r="B671" s="12">
        <v>247639</v>
      </c>
      <c r="C671" s="80">
        <f t="shared" si="40"/>
        <v>14858340</v>
      </c>
      <c r="D671" s="14">
        <v>6.7</v>
      </c>
      <c r="E671" s="12">
        <v>-5.4</v>
      </c>
      <c r="F671" s="9">
        <f t="shared" si="41"/>
        <v>5.4</v>
      </c>
      <c r="G671" s="9" t="b">
        <f t="shared" si="42"/>
        <v>0</v>
      </c>
      <c r="H671" s="24">
        <f t="shared" si="43"/>
        <v>5.4</v>
      </c>
    </row>
    <row r="672" spans="1:8">
      <c r="A672" s="25">
        <v>42163</v>
      </c>
      <c r="B672" s="12">
        <v>248040</v>
      </c>
      <c r="C672" s="80">
        <f t="shared" si="40"/>
        <v>14882400</v>
      </c>
      <c r="D672" s="14">
        <v>1</v>
      </c>
      <c r="E672" s="12">
        <v>5.7</v>
      </c>
      <c r="F672" s="9">
        <f t="shared" si="41"/>
        <v>5.7</v>
      </c>
      <c r="G672" s="9" t="b">
        <f t="shared" si="42"/>
        <v>0</v>
      </c>
      <c r="H672" s="24">
        <f t="shared" si="43"/>
        <v>5.7</v>
      </c>
    </row>
    <row r="673" spans="1:8">
      <c r="A673" s="25">
        <v>42163</v>
      </c>
      <c r="B673" s="12">
        <v>248395</v>
      </c>
      <c r="C673" s="80">
        <f t="shared" si="40"/>
        <v>14903700</v>
      </c>
      <c r="D673" s="14">
        <v>6.2</v>
      </c>
      <c r="E673" s="12">
        <v>-5.2</v>
      </c>
      <c r="F673" s="9">
        <f t="shared" si="41"/>
        <v>5.2</v>
      </c>
      <c r="G673" s="9" t="b">
        <f t="shared" si="42"/>
        <v>0</v>
      </c>
      <c r="H673" s="24">
        <f t="shared" si="43"/>
        <v>5.2</v>
      </c>
    </row>
    <row r="674" spans="1:8">
      <c r="A674" s="25">
        <v>42163</v>
      </c>
      <c r="B674" s="12">
        <v>248778</v>
      </c>
      <c r="C674" s="80">
        <f t="shared" si="40"/>
        <v>14926680</v>
      </c>
      <c r="D674" s="15">
        <v>1.5</v>
      </c>
      <c r="E674" s="12">
        <v>4.7</v>
      </c>
      <c r="F674" s="9">
        <f t="shared" si="41"/>
        <v>4.7</v>
      </c>
      <c r="G674" s="9">
        <f t="shared" si="42"/>
        <v>4.7</v>
      </c>
      <c r="H674" s="24" t="b">
        <f t="shared" si="43"/>
        <v>0</v>
      </c>
    </row>
    <row r="675" spans="1:8">
      <c r="A675" s="25">
        <v>42164</v>
      </c>
      <c r="B675" s="12">
        <v>249136</v>
      </c>
      <c r="C675" s="80">
        <f t="shared" si="40"/>
        <v>14948160</v>
      </c>
      <c r="D675" s="14">
        <v>6.5</v>
      </c>
      <c r="E675" s="12">
        <v>-5</v>
      </c>
      <c r="F675" s="9">
        <f t="shared" si="41"/>
        <v>5</v>
      </c>
      <c r="G675" s="9">
        <f t="shared" si="42"/>
        <v>5</v>
      </c>
      <c r="H675" s="24" t="b">
        <f t="shared" si="43"/>
        <v>0</v>
      </c>
    </row>
    <row r="676" spans="1:8">
      <c r="A676" s="25">
        <v>42164</v>
      </c>
      <c r="B676" s="12">
        <v>249537</v>
      </c>
      <c r="C676" s="80">
        <f t="shared" si="40"/>
        <v>14972220</v>
      </c>
      <c r="D676" s="14">
        <v>1.2</v>
      </c>
      <c r="E676" s="12">
        <v>5.3</v>
      </c>
      <c r="F676" s="9">
        <f t="shared" si="41"/>
        <v>5.3</v>
      </c>
      <c r="G676" s="9" t="b">
        <f t="shared" si="42"/>
        <v>0</v>
      </c>
      <c r="H676" s="24">
        <f t="shared" si="43"/>
        <v>5.3</v>
      </c>
    </row>
    <row r="677" spans="1:8">
      <c r="A677" s="25">
        <v>42164</v>
      </c>
      <c r="B677" s="12">
        <v>249896</v>
      </c>
      <c r="C677" s="80">
        <f t="shared" si="40"/>
        <v>14993760</v>
      </c>
      <c r="D677" s="14">
        <v>6</v>
      </c>
      <c r="E677" s="12">
        <v>-4.8</v>
      </c>
      <c r="F677" s="9">
        <f t="shared" si="41"/>
        <v>4.8</v>
      </c>
      <c r="G677" s="9">
        <f t="shared" si="42"/>
        <v>4.8</v>
      </c>
      <c r="H677" s="24" t="b">
        <f t="shared" si="43"/>
        <v>0</v>
      </c>
    </row>
    <row r="678" spans="1:8">
      <c r="A678" s="25">
        <v>42164</v>
      </c>
      <c r="B678" s="12">
        <v>250280</v>
      </c>
      <c r="C678" s="80">
        <f t="shared" si="40"/>
        <v>15016800</v>
      </c>
      <c r="D678" s="15">
        <v>1.7</v>
      </c>
      <c r="E678" s="12">
        <v>4.3</v>
      </c>
      <c r="F678" s="9">
        <f t="shared" si="41"/>
        <v>4.3</v>
      </c>
      <c r="G678" s="9">
        <f t="shared" si="42"/>
        <v>4.3</v>
      </c>
      <c r="H678" s="24" t="b">
        <f t="shared" si="43"/>
        <v>0</v>
      </c>
    </row>
    <row r="679" spans="1:8">
      <c r="A679" s="25">
        <v>42165</v>
      </c>
      <c r="B679" s="12">
        <v>250639</v>
      </c>
      <c r="C679" s="80">
        <f t="shared" si="40"/>
        <v>15038340</v>
      </c>
      <c r="D679" s="14">
        <v>6.3</v>
      </c>
      <c r="E679" s="12">
        <v>-4.5999999999999996</v>
      </c>
      <c r="F679" s="9">
        <f t="shared" si="41"/>
        <v>4.5999999999999996</v>
      </c>
      <c r="G679" s="9">
        <f t="shared" si="42"/>
        <v>4.5999999999999996</v>
      </c>
      <c r="H679" s="24" t="b">
        <f t="shared" si="43"/>
        <v>0</v>
      </c>
    </row>
    <row r="680" spans="1:8">
      <c r="A680" s="25">
        <v>42165</v>
      </c>
      <c r="B680" s="12">
        <v>251040</v>
      </c>
      <c r="C680" s="80">
        <f t="shared" si="40"/>
        <v>15062400</v>
      </c>
      <c r="D680" s="14">
        <v>1.3</v>
      </c>
      <c r="E680" s="12">
        <v>5</v>
      </c>
      <c r="F680" s="9">
        <f t="shared" si="41"/>
        <v>5</v>
      </c>
      <c r="G680" s="9">
        <f t="shared" si="42"/>
        <v>5</v>
      </c>
      <c r="H680" s="24" t="b">
        <f t="shared" si="43"/>
        <v>0</v>
      </c>
    </row>
    <row r="681" spans="1:8">
      <c r="A681" s="25">
        <v>42165</v>
      </c>
      <c r="B681" s="12">
        <v>251403</v>
      </c>
      <c r="C681" s="80">
        <f t="shared" si="40"/>
        <v>15084180</v>
      </c>
      <c r="D681" s="14">
        <v>9</v>
      </c>
      <c r="E681" s="12">
        <v>-7.7</v>
      </c>
      <c r="F681" s="9">
        <f t="shared" si="41"/>
        <v>7.7</v>
      </c>
      <c r="G681" s="9" t="b">
        <f t="shared" si="42"/>
        <v>0</v>
      </c>
      <c r="H681" s="24">
        <f t="shared" si="43"/>
        <v>7.7</v>
      </c>
    </row>
    <row r="682" spans="1:8">
      <c r="A682" s="25">
        <v>42165</v>
      </c>
      <c r="B682" s="12">
        <v>251788</v>
      </c>
      <c r="C682" s="80">
        <f t="shared" si="40"/>
        <v>15107280</v>
      </c>
      <c r="D682" s="15">
        <v>1.8</v>
      </c>
      <c r="E682" s="12">
        <v>7.2</v>
      </c>
      <c r="F682" s="9">
        <f t="shared" si="41"/>
        <v>7.2</v>
      </c>
      <c r="G682" s="9" t="b">
        <f t="shared" si="42"/>
        <v>0</v>
      </c>
      <c r="H682" s="24">
        <f t="shared" si="43"/>
        <v>7.2</v>
      </c>
    </row>
    <row r="683" spans="1:8">
      <c r="A683" s="25">
        <v>42166</v>
      </c>
      <c r="B683" s="12">
        <v>252148</v>
      </c>
      <c r="C683" s="80">
        <f t="shared" si="40"/>
        <v>15128880</v>
      </c>
      <c r="D683" s="14">
        <v>6.1</v>
      </c>
      <c r="E683" s="12">
        <v>-4.3</v>
      </c>
      <c r="F683" s="9">
        <f t="shared" si="41"/>
        <v>4.3</v>
      </c>
      <c r="G683" s="9">
        <f t="shared" si="42"/>
        <v>4.3</v>
      </c>
      <c r="H683" s="24" t="b">
        <f t="shared" si="43"/>
        <v>0</v>
      </c>
    </row>
    <row r="684" spans="1:8">
      <c r="A684" s="25">
        <v>42166</v>
      </c>
      <c r="B684" s="12">
        <v>252548</v>
      </c>
      <c r="C684" s="80">
        <f t="shared" si="40"/>
        <v>15152880</v>
      </c>
      <c r="D684" s="14">
        <v>1.4</v>
      </c>
      <c r="E684" s="12">
        <v>4.7</v>
      </c>
      <c r="F684" s="9">
        <f t="shared" si="41"/>
        <v>4.7</v>
      </c>
      <c r="G684" s="9">
        <f t="shared" si="42"/>
        <v>4.7</v>
      </c>
      <c r="H684" s="24" t="b">
        <f t="shared" si="43"/>
        <v>0</v>
      </c>
    </row>
    <row r="685" spans="1:8">
      <c r="A685" s="25">
        <v>42166</v>
      </c>
      <c r="B685" s="12">
        <v>252911</v>
      </c>
      <c r="C685" s="80">
        <f t="shared" si="40"/>
        <v>15174660</v>
      </c>
      <c r="D685" s="15">
        <v>6</v>
      </c>
      <c r="E685" s="12">
        <v>-4.5999999999999996</v>
      </c>
      <c r="F685" s="9">
        <f t="shared" si="41"/>
        <v>4.5999999999999996</v>
      </c>
      <c r="G685" s="9">
        <f t="shared" si="42"/>
        <v>4.5999999999999996</v>
      </c>
      <c r="H685" s="24" t="b">
        <f t="shared" si="43"/>
        <v>0</v>
      </c>
    </row>
    <row r="686" spans="1:8">
      <c r="A686" s="25">
        <v>42167</v>
      </c>
      <c r="B686" s="12">
        <v>253299</v>
      </c>
      <c r="C686" s="80">
        <f t="shared" si="40"/>
        <v>15197940</v>
      </c>
      <c r="D686" s="14">
        <v>1.7</v>
      </c>
      <c r="E686" s="12">
        <v>4.3</v>
      </c>
      <c r="F686" s="9">
        <f t="shared" si="41"/>
        <v>4.3</v>
      </c>
      <c r="G686" s="9">
        <f t="shared" si="42"/>
        <v>4.3</v>
      </c>
      <c r="H686" s="24" t="b">
        <f t="shared" si="43"/>
        <v>0</v>
      </c>
    </row>
    <row r="687" spans="1:8">
      <c r="A687" s="25">
        <v>42167</v>
      </c>
      <c r="B687" s="12">
        <v>253657</v>
      </c>
      <c r="C687" s="80">
        <f t="shared" si="40"/>
        <v>15219420</v>
      </c>
      <c r="D687" s="14">
        <v>6.1</v>
      </c>
      <c r="E687" s="12">
        <v>-4.4000000000000004</v>
      </c>
      <c r="F687" s="9">
        <f t="shared" si="41"/>
        <v>4.4000000000000004</v>
      </c>
      <c r="G687" s="9">
        <f t="shared" si="42"/>
        <v>4.4000000000000004</v>
      </c>
      <c r="H687" s="24" t="b">
        <f t="shared" si="43"/>
        <v>0</v>
      </c>
    </row>
    <row r="688" spans="1:8">
      <c r="A688" s="25">
        <v>42167</v>
      </c>
      <c r="B688" s="12">
        <v>254054</v>
      </c>
      <c r="C688" s="80">
        <f t="shared" si="40"/>
        <v>15243240</v>
      </c>
      <c r="D688" s="14">
        <v>1.3</v>
      </c>
      <c r="E688" s="12">
        <v>4.8</v>
      </c>
      <c r="F688" s="9">
        <f t="shared" si="41"/>
        <v>4.8</v>
      </c>
      <c r="G688" s="9">
        <f t="shared" si="42"/>
        <v>4.8</v>
      </c>
      <c r="H688" s="24" t="b">
        <f t="shared" si="43"/>
        <v>0</v>
      </c>
    </row>
    <row r="689" spans="1:8">
      <c r="A689" s="25">
        <v>42167</v>
      </c>
      <c r="B689" s="12">
        <v>254416</v>
      </c>
      <c r="C689" s="80">
        <f t="shared" si="40"/>
        <v>15264960</v>
      </c>
      <c r="D689" s="15">
        <v>6.2</v>
      </c>
      <c r="E689" s="12">
        <v>-4.9000000000000004</v>
      </c>
      <c r="F689" s="9">
        <f t="shared" si="41"/>
        <v>4.9000000000000004</v>
      </c>
      <c r="G689" s="9">
        <f t="shared" si="42"/>
        <v>4.9000000000000004</v>
      </c>
      <c r="H689" s="24" t="b">
        <f t="shared" si="43"/>
        <v>0</v>
      </c>
    </row>
    <row r="690" spans="1:8">
      <c r="A690" s="25">
        <v>42168</v>
      </c>
      <c r="B690" s="12">
        <v>254806</v>
      </c>
      <c r="C690" s="80">
        <f t="shared" si="40"/>
        <v>15288360</v>
      </c>
      <c r="D690" s="14">
        <v>1.5</v>
      </c>
      <c r="E690" s="12">
        <v>4.7</v>
      </c>
      <c r="F690" s="9">
        <f t="shared" si="41"/>
        <v>4.7</v>
      </c>
      <c r="G690" s="9">
        <f t="shared" si="42"/>
        <v>4.7</v>
      </c>
      <c r="H690" s="24" t="b">
        <f t="shared" si="43"/>
        <v>0</v>
      </c>
    </row>
    <row r="691" spans="1:8">
      <c r="A691" s="25">
        <v>42168</v>
      </c>
      <c r="B691" s="12">
        <v>255161</v>
      </c>
      <c r="C691" s="80">
        <f t="shared" si="40"/>
        <v>15309660</v>
      </c>
      <c r="D691" s="14">
        <v>6.3</v>
      </c>
      <c r="E691" s="12">
        <v>-4.8</v>
      </c>
      <c r="F691" s="9">
        <f t="shared" si="41"/>
        <v>4.8</v>
      </c>
      <c r="G691" s="9">
        <f t="shared" si="42"/>
        <v>4.8</v>
      </c>
      <c r="H691" s="24" t="b">
        <f t="shared" si="43"/>
        <v>0</v>
      </c>
    </row>
    <row r="692" spans="1:8">
      <c r="A692" s="25">
        <v>42168</v>
      </c>
      <c r="B692" s="12">
        <v>255555</v>
      </c>
      <c r="C692" s="80">
        <f t="shared" si="40"/>
        <v>15333300</v>
      </c>
      <c r="D692" s="14">
        <v>1.2</v>
      </c>
      <c r="E692" s="12">
        <v>5.0999999999999996</v>
      </c>
      <c r="F692" s="9">
        <f t="shared" si="41"/>
        <v>5.0999999999999996</v>
      </c>
      <c r="G692" s="9" t="b">
        <f t="shared" si="42"/>
        <v>0</v>
      </c>
      <c r="H692" s="24">
        <f t="shared" si="43"/>
        <v>5.0999999999999996</v>
      </c>
    </row>
    <row r="693" spans="1:8">
      <c r="A693" s="25">
        <v>42168</v>
      </c>
      <c r="B693" s="12">
        <v>255914</v>
      </c>
      <c r="C693" s="80">
        <f t="shared" si="40"/>
        <v>15354840</v>
      </c>
      <c r="D693" s="15">
        <v>6.43</v>
      </c>
      <c r="E693" s="12">
        <v>-5.23</v>
      </c>
      <c r="F693" s="9">
        <f t="shared" si="41"/>
        <v>5.23</v>
      </c>
      <c r="G693" s="9" t="b">
        <f t="shared" si="42"/>
        <v>0</v>
      </c>
      <c r="H693" s="24">
        <f t="shared" si="43"/>
        <v>5.23</v>
      </c>
    </row>
    <row r="694" spans="1:8">
      <c r="A694" s="25">
        <v>42169</v>
      </c>
      <c r="B694" s="12">
        <v>256306</v>
      </c>
      <c r="C694" s="80">
        <f t="shared" si="40"/>
        <v>15378360</v>
      </c>
      <c r="D694" s="14">
        <v>1.3</v>
      </c>
      <c r="E694" s="12">
        <v>5.13</v>
      </c>
      <c r="F694" s="9">
        <f t="shared" si="41"/>
        <v>5.13</v>
      </c>
      <c r="G694" s="9" t="b">
        <f t="shared" si="42"/>
        <v>0</v>
      </c>
      <c r="H694" s="24">
        <f t="shared" si="43"/>
        <v>5.13</v>
      </c>
    </row>
    <row r="695" spans="1:8">
      <c r="A695" s="25">
        <v>42169</v>
      </c>
      <c r="B695" s="12">
        <v>256658</v>
      </c>
      <c r="C695" s="80">
        <f t="shared" si="40"/>
        <v>15399480</v>
      </c>
      <c r="D695" s="14">
        <v>6.4</v>
      </c>
      <c r="E695" s="12">
        <v>-5.0999999999999996</v>
      </c>
      <c r="F695" s="9">
        <f t="shared" si="41"/>
        <v>5.0999999999999996</v>
      </c>
      <c r="G695" s="9" t="b">
        <f t="shared" si="42"/>
        <v>0</v>
      </c>
      <c r="H695" s="24">
        <f t="shared" si="43"/>
        <v>5.0999999999999996</v>
      </c>
    </row>
    <row r="696" spans="1:8">
      <c r="A696" s="25">
        <v>42169</v>
      </c>
      <c r="B696" s="12">
        <v>257050</v>
      </c>
      <c r="C696" s="80">
        <f t="shared" si="40"/>
        <v>15423000</v>
      </c>
      <c r="D696" s="14">
        <v>1.1000000000000001</v>
      </c>
      <c r="E696" s="12">
        <v>5.3</v>
      </c>
      <c r="F696" s="9">
        <f t="shared" si="41"/>
        <v>5.3</v>
      </c>
      <c r="G696" s="9" t="b">
        <f t="shared" si="42"/>
        <v>0</v>
      </c>
      <c r="H696" s="24">
        <f t="shared" si="43"/>
        <v>5.3</v>
      </c>
    </row>
    <row r="697" spans="1:8">
      <c r="A697" s="25">
        <v>42169</v>
      </c>
      <c r="B697" s="12">
        <v>257406</v>
      </c>
      <c r="C697" s="80">
        <f t="shared" si="40"/>
        <v>15444360</v>
      </c>
      <c r="D697" s="15">
        <v>6.7</v>
      </c>
      <c r="E697" s="12">
        <v>-5.6</v>
      </c>
      <c r="F697" s="9">
        <f t="shared" si="41"/>
        <v>5.6</v>
      </c>
      <c r="G697" s="9" t="b">
        <f t="shared" si="42"/>
        <v>0</v>
      </c>
      <c r="H697" s="24">
        <f t="shared" si="43"/>
        <v>5.6</v>
      </c>
    </row>
    <row r="698" spans="1:8">
      <c r="A698" s="25">
        <v>42170</v>
      </c>
      <c r="B698" s="12">
        <v>257800</v>
      </c>
      <c r="C698" s="80">
        <f t="shared" si="40"/>
        <v>15468000</v>
      </c>
      <c r="D698" s="14">
        <v>1</v>
      </c>
      <c r="E698" s="12">
        <v>5.7</v>
      </c>
      <c r="F698" s="9">
        <f t="shared" si="41"/>
        <v>5.7</v>
      </c>
      <c r="G698" s="9" t="b">
        <f t="shared" si="42"/>
        <v>0</v>
      </c>
      <c r="H698" s="24">
        <f t="shared" si="43"/>
        <v>5.7</v>
      </c>
    </row>
    <row r="699" spans="1:8">
      <c r="A699" s="25">
        <v>42170</v>
      </c>
      <c r="B699" s="12">
        <v>258150</v>
      </c>
      <c r="C699" s="80">
        <f t="shared" si="40"/>
        <v>15489000</v>
      </c>
      <c r="D699" s="14">
        <v>6.6</v>
      </c>
      <c r="E699" s="12">
        <v>-5.6</v>
      </c>
      <c r="F699" s="9">
        <f t="shared" si="41"/>
        <v>5.6</v>
      </c>
      <c r="G699" s="9" t="b">
        <f t="shared" si="42"/>
        <v>0</v>
      </c>
      <c r="H699" s="24">
        <f t="shared" si="43"/>
        <v>5.6</v>
      </c>
    </row>
    <row r="700" spans="1:8">
      <c r="A700" s="25">
        <v>42170</v>
      </c>
      <c r="B700" s="12">
        <v>258539</v>
      </c>
      <c r="C700" s="80">
        <f t="shared" si="40"/>
        <v>15512340</v>
      </c>
      <c r="D700" s="14">
        <v>1</v>
      </c>
      <c r="E700" s="12">
        <v>5.6</v>
      </c>
      <c r="F700" s="9">
        <f t="shared" si="41"/>
        <v>5.6</v>
      </c>
      <c r="G700" s="9" t="b">
        <f t="shared" si="42"/>
        <v>0</v>
      </c>
      <c r="H700" s="24">
        <f t="shared" si="43"/>
        <v>5.6</v>
      </c>
    </row>
    <row r="701" spans="1:8">
      <c r="A701" s="25">
        <v>42170</v>
      </c>
      <c r="B701" s="12">
        <v>258893</v>
      </c>
      <c r="C701" s="80">
        <f t="shared" si="40"/>
        <v>15533580</v>
      </c>
      <c r="D701" s="15">
        <v>6.9</v>
      </c>
      <c r="E701" s="12">
        <v>-5.9</v>
      </c>
      <c r="F701" s="9">
        <f t="shared" si="41"/>
        <v>5.9</v>
      </c>
      <c r="G701" s="9" t="b">
        <f t="shared" si="42"/>
        <v>0</v>
      </c>
      <c r="H701" s="24">
        <f t="shared" si="43"/>
        <v>5.9</v>
      </c>
    </row>
    <row r="702" spans="1:8">
      <c r="A702" s="25">
        <v>42171</v>
      </c>
      <c r="B702" s="12">
        <v>259289</v>
      </c>
      <c r="C702" s="80">
        <f t="shared" si="40"/>
        <v>15557340</v>
      </c>
      <c r="D702" s="14">
        <v>0.8</v>
      </c>
      <c r="E702" s="12">
        <v>6.1</v>
      </c>
      <c r="F702" s="9">
        <f t="shared" si="41"/>
        <v>6.1</v>
      </c>
      <c r="G702" s="9" t="b">
        <f t="shared" si="42"/>
        <v>0</v>
      </c>
      <c r="H702" s="24">
        <f t="shared" si="43"/>
        <v>6.1</v>
      </c>
    </row>
    <row r="703" spans="1:8">
      <c r="A703" s="25">
        <v>42171</v>
      </c>
      <c r="B703" s="12">
        <v>259637</v>
      </c>
      <c r="C703" s="80">
        <f t="shared" si="40"/>
        <v>15578220</v>
      </c>
      <c r="D703" s="14">
        <v>6.7</v>
      </c>
      <c r="E703" s="12">
        <v>-5.9</v>
      </c>
      <c r="F703" s="9">
        <f t="shared" si="41"/>
        <v>5.9</v>
      </c>
      <c r="G703" s="9" t="b">
        <f t="shared" si="42"/>
        <v>0</v>
      </c>
      <c r="H703" s="24">
        <f t="shared" si="43"/>
        <v>5.9</v>
      </c>
    </row>
    <row r="704" spans="1:8">
      <c r="A704" s="25">
        <v>42171</v>
      </c>
      <c r="B704" s="12">
        <v>260025</v>
      </c>
      <c r="C704" s="80">
        <f t="shared" si="40"/>
        <v>15601500</v>
      </c>
      <c r="D704" s="14">
        <v>0.9</v>
      </c>
      <c r="E704" s="12">
        <v>5.8</v>
      </c>
      <c r="F704" s="9">
        <f t="shared" si="41"/>
        <v>5.8</v>
      </c>
      <c r="G704" s="9" t="b">
        <f t="shared" si="42"/>
        <v>0</v>
      </c>
      <c r="H704" s="24">
        <f t="shared" si="43"/>
        <v>5.8</v>
      </c>
    </row>
    <row r="705" spans="1:8">
      <c r="A705" s="25">
        <v>42171</v>
      </c>
      <c r="B705" s="12">
        <v>260377</v>
      </c>
      <c r="C705" s="80">
        <f t="shared" si="40"/>
        <v>15622620</v>
      </c>
      <c r="D705" s="15">
        <v>7</v>
      </c>
      <c r="E705" s="12">
        <v>-6.1</v>
      </c>
      <c r="F705" s="9">
        <f t="shared" si="41"/>
        <v>6.1</v>
      </c>
      <c r="G705" s="9" t="b">
        <f t="shared" si="42"/>
        <v>0</v>
      </c>
      <c r="H705" s="24">
        <f t="shared" si="43"/>
        <v>6.1</v>
      </c>
    </row>
    <row r="706" spans="1:8">
      <c r="A706" s="25">
        <v>42172</v>
      </c>
      <c r="B706" s="12">
        <v>260774</v>
      </c>
      <c r="C706" s="80">
        <f t="shared" si="40"/>
        <v>15646440</v>
      </c>
      <c r="D706" s="14">
        <v>0.7</v>
      </c>
      <c r="E706" s="12">
        <v>6.3</v>
      </c>
      <c r="F706" s="9">
        <f t="shared" si="41"/>
        <v>6.3</v>
      </c>
      <c r="G706" s="9" t="b">
        <f t="shared" si="42"/>
        <v>0</v>
      </c>
      <c r="H706" s="24">
        <f t="shared" si="43"/>
        <v>6.3</v>
      </c>
    </row>
    <row r="707" spans="1:8">
      <c r="A707" s="25">
        <v>42172</v>
      </c>
      <c r="B707" s="12">
        <v>261121</v>
      </c>
      <c r="C707" s="80">
        <f t="shared" si="40"/>
        <v>15667260</v>
      </c>
      <c r="D707" s="14">
        <v>5.7</v>
      </c>
      <c r="E707" s="12">
        <v>-5</v>
      </c>
      <c r="F707" s="9">
        <f t="shared" si="41"/>
        <v>5</v>
      </c>
      <c r="G707" s="9">
        <f t="shared" si="42"/>
        <v>5</v>
      </c>
      <c r="H707" s="24" t="b">
        <f t="shared" si="43"/>
        <v>0</v>
      </c>
    </row>
    <row r="708" spans="1:8">
      <c r="A708" s="25">
        <v>42172</v>
      </c>
      <c r="B708" s="12">
        <v>261508</v>
      </c>
      <c r="C708" s="80">
        <f t="shared" si="40"/>
        <v>15690480</v>
      </c>
      <c r="D708" s="14">
        <v>0.9</v>
      </c>
      <c r="E708" s="12">
        <v>4.8</v>
      </c>
      <c r="F708" s="9">
        <f t="shared" si="41"/>
        <v>4.8</v>
      </c>
      <c r="G708" s="9">
        <f t="shared" si="42"/>
        <v>4.8</v>
      </c>
      <c r="H708" s="24" t="b">
        <f t="shared" si="43"/>
        <v>0</v>
      </c>
    </row>
    <row r="709" spans="1:8">
      <c r="A709" s="25">
        <v>42172</v>
      </c>
      <c r="B709" s="12">
        <v>261859</v>
      </c>
      <c r="C709" s="80">
        <f t="shared" si="40"/>
        <v>15711540</v>
      </c>
      <c r="D709" s="15">
        <v>7.1</v>
      </c>
      <c r="E709" s="12">
        <v>-6.2</v>
      </c>
      <c r="F709" s="9">
        <f t="shared" si="41"/>
        <v>6.2</v>
      </c>
      <c r="G709" s="9" t="b">
        <f t="shared" si="42"/>
        <v>0</v>
      </c>
      <c r="H709" s="24">
        <f t="shared" si="43"/>
        <v>6.2</v>
      </c>
    </row>
    <row r="710" spans="1:8">
      <c r="A710" s="25">
        <v>42173</v>
      </c>
      <c r="B710" s="12">
        <v>262257</v>
      </c>
      <c r="C710" s="80">
        <f t="shared" si="40"/>
        <v>15735420</v>
      </c>
      <c r="D710" s="14">
        <v>0.7</v>
      </c>
      <c r="E710" s="12">
        <v>6.4</v>
      </c>
      <c r="F710" s="9">
        <f t="shared" si="41"/>
        <v>6.4</v>
      </c>
      <c r="G710" s="9" t="b">
        <f t="shared" si="42"/>
        <v>0</v>
      </c>
      <c r="H710" s="24">
        <f t="shared" si="43"/>
        <v>6.4</v>
      </c>
    </row>
    <row r="711" spans="1:8">
      <c r="A711" s="25">
        <v>42173</v>
      </c>
      <c r="B711" s="12">
        <v>262604</v>
      </c>
      <c r="C711" s="80">
        <f t="shared" ref="C711:C759" si="44">B711*60</f>
        <v>15756240</v>
      </c>
      <c r="D711" s="14">
        <v>6.6</v>
      </c>
      <c r="E711" s="12">
        <v>-5.9</v>
      </c>
      <c r="F711" s="9">
        <f t="shared" ref="F711:F759" si="45">ABS(E711)</f>
        <v>5.9</v>
      </c>
      <c r="G711" s="9" t="b">
        <f t="shared" ref="G711:G760" si="46">IF(F711&lt;5.05,F711,FALSE)</f>
        <v>0</v>
      </c>
      <c r="H711" s="24">
        <f t="shared" ref="H711:H760" si="47">IF(F711&gt;5.05,F711,FALSE)</f>
        <v>5.9</v>
      </c>
    </row>
    <row r="712" spans="1:8">
      <c r="A712" s="25">
        <v>42173</v>
      </c>
      <c r="B712" s="12">
        <v>262988</v>
      </c>
      <c r="C712" s="80">
        <f t="shared" si="44"/>
        <v>15779280</v>
      </c>
      <c r="D712" s="15">
        <v>1</v>
      </c>
      <c r="E712" s="12">
        <v>5.6</v>
      </c>
      <c r="F712" s="9">
        <f t="shared" si="45"/>
        <v>5.6</v>
      </c>
      <c r="G712" s="9" t="b">
        <f t="shared" si="46"/>
        <v>0</v>
      </c>
      <c r="H712" s="24">
        <f t="shared" si="47"/>
        <v>5.6</v>
      </c>
    </row>
    <row r="713" spans="1:8">
      <c r="A713" s="25">
        <v>42174</v>
      </c>
      <c r="B713" s="12">
        <v>263340</v>
      </c>
      <c r="C713" s="80">
        <f t="shared" si="44"/>
        <v>15800400</v>
      </c>
      <c r="D713" s="14">
        <v>7</v>
      </c>
      <c r="E713" s="12">
        <v>-6</v>
      </c>
      <c r="F713" s="9">
        <f t="shared" si="45"/>
        <v>6</v>
      </c>
      <c r="G713" s="9" t="b">
        <f t="shared" si="46"/>
        <v>0</v>
      </c>
      <c r="H713" s="24">
        <f t="shared" si="47"/>
        <v>6</v>
      </c>
    </row>
    <row r="714" spans="1:8">
      <c r="A714" s="25">
        <v>42174</v>
      </c>
      <c r="B714" s="12">
        <v>263737</v>
      </c>
      <c r="C714" s="80">
        <f t="shared" si="44"/>
        <v>15824220</v>
      </c>
      <c r="D714" s="14">
        <v>0.8</v>
      </c>
      <c r="E714" s="12">
        <v>6.2</v>
      </c>
      <c r="F714" s="9">
        <f t="shared" si="45"/>
        <v>6.2</v>
      </c>
      <c r="G714" s="9" t="b">
        <f t="shared" si="46"/>
        <v>0</v>
      </c>
      <c r="H714" s="24">
        <f t="shared" si="47"/>
        <v>6.2</v>
      </c>
    </row>
    <row r="715" spans="1:8">
      <c r="A715" s="25">
        <v>42174</v>
      </c>
      <c r="B715" s="12">
        <v>264085</v>
      </c>
      <c r="C715" s="80">
        <f t="shared" si="44"/>
        <v>15845100</v>
      </c>
      <c r="D715" s="14">
        <v>6.5</v>
      </c>
      <c r="E715" s="12">
        <v>-5.7</v>
      </c>
      <c r="F715" s="9">
        <f t="shared" si="45"/>
        <v>5.7</v>
      </c>
      <c r="G715" s="9" t="b">
        <f t="shared" si="46"/>
        <v>0</v>
      </c>
      <c r="H715" s="24">
        <f t="shared" si="47"/>
        <v>5.7</v>
      </c>
    </row>
    <row r="716" spans="1:8">
      <c r="A716" s="25">
        <v>42174</v>
      </c>
      <c r="B716" s="12">
        <v>264467</v>
      </c>
      <c r="C716" s="80">
        <f t="shared" si="44"/>
        <v>15868020</v>
      </c>
      <c r="D716" s="15">
        <v>1.2</v>
      </c>
      <c r="E716" s="12">
        <v>5.3</v>
      </c>
      <c r="F716" s="9">
        <f t="shared" si="45"/>
        <v>5.3</v>
      </c>
      <c r="G716" s="9" t="b">
        <f t="shared" si="46"/>
        <v>0</v>
      </c>
      <c r="H716" s="24">
        <f t="shared" si="47"/>
        <v>5.3</v>
      </c>
    </row>
    <row r="717" spans="1:8">
      <c r="A717" s="25">
        <v>42175</v>
      </c>
      <c r="B717" s="12">
        <v>264820</v>
      </c>
      <c r="C717" s="80">
        <f t="shared" si="44"/>
        <v>15889200</v>
      </c>
      <c r="D717" s="14">
        <v>6.8</v>
      </c>
      <c r="E717" s="12">
        <v>-5.6</v>
      </c>
      <c r="F717" s="9">
        <f t="shared" si="45"/>
        <v>5.6</v>
      </c>
      <c r="G717" s="9" t="b">
        <f t="shared" si="46"/>
        <v>0</v>
      </c>
      <c r="H717" s="24">
        <f t="shared" si="47"/>
        <v>5.6</v>
      </c>
    </row>
    <row r="718" spans="1:8">
      <c r="A718" s="25">
        <v>42175</v>
      </c>
      <c r="B718" s="12">
        <v>265217</v>
      </c>
      <c r="C718" s="80">
        <f t="shared" si="44"/>
        <v>15913020</v>
      </c>
      <c r="D718" s="14">
        <v>0.9</v>
      </c>
      <c r="E718" s="12">
        <v>5.9</v>
      </c>
      <c r="F718" s="9">
        <f t="shared" si="45"/>
        <v>5.9</v>
      </c>
      <c r="G718" s="9" t="b">
        <f t="shared" si="46"/>
        <v>0</v>
      </c>
      <c r="H718" s="24">
        <f t="shared" si="47"/>
        <v>5.9</v>
      </c>
    </row>
    <row r="719" spans="1:8">
      <c r="A719" s="25">
        <v>42175</v>
      </c>
      <c r="B719" s="12">
        <v>265566</v>
      </c>
      <c r="C719" s="80">
        <f t="shared" si="44"/>
        <v>15933960</v>
      </c>
      <c r="D719" s="14">
        <v>6.3</v>
      </c>
      <c r="E719" s="12">
        <v>-5.4</v>
      </c>
      <c r="F719" s="9">
        <f t="shared" si="45"/>
        <v>5.4</v>
      </c>
      <c r="G719" s="9" t="b">
        <f t="shared" si="46"/>
        <v>0</v>
      </c>
      <c r="H719" s="24">
        <f t="shared" si="47"/>
        <v>5.4</v>
      </c>
    </row>
    <row r="720" spans="1:8">
      <c r="A720" s="25">
        <v>42175</v>
      </c>
      <c r="B720" s="12">
        <v>265946</v>
      </c>
      <c r="C720" s="80">
        <f t="shared" si="44"/>
        <v>15956760</v>
      </c>
      <c r="D720" s="15">
        <v>1.4</v>
      </c>
      <c r="E720" s="12">
        <v>4.9000000000000004</v>
      </c>
      <c r="F720" s="9">
        <f t="shared" si="45"/>
        <v>4.9000000000000004</v>
      </c>
      <c r="G720" s="9">
        <f t="shared" si="46"/>
        <v>4.9000000000000004</v>
      </c>
      <c r="H720" s="24" t="b">
        <f t="shared" si="47"/>
        <v>0</v>
      </c>
    </row>
    <row r="721" spans="1:8">
      <c r="A721" s="25">
        <v>42176</v>
      </c>
      <c r="B721" s="12">
        <v>266300</v>
      </c>
      <c r="C721" s="80">
        <f t="shared" si="44"/>
        <v>15978000</v>
      </c>
      <c r="D721" s="14">
        <v>6.6</v>
      </c>
      <c r="E721" s="12">
        <v>-5.2</v>
      </c>
      <c r="F721" s="9">
        <f t="shared" si="45"/>
        <v>5.2</v>
      </c>
      <c r="G721" s="9" t="b">
        <f t="shared" si="46"/>
        <v>0</v>
      </c>
      <c r="H721" s="24">
        <f t="shared" si="47"/>
        <v>5.2</v>
      </c>
    </row>
    <row r="722" spans="1:8">
      <c r="A722" s="25">
        <v>42176</v>
      </c>
      <c r="B722" s="12">
        <v>266696</v>
      </c>
      <c r="C722" s="80">
        <f t="shared" si="44"/>
        <v>16001760</v>
      </c>
      <c r="D722" s="14">
        <v>1.1000000000000001</v>
      </c>
      <c r="E722" s="12">
        <v>5.5</v>
      </c>
      <c r="F722" s="9">
        <f t="shared" si="45"/>
        <v>5.5</v>
      </c>
      <c r="G722" s="9" t="b">
        <f t="shared" si="46"/>
        <v>0</v>
      </c>
      <c r="H722" s="24">
        <f t="shared" si="47"/>
        <v>5.5</v>
      </c>
    </row>
    <row r="723" spans="1:8">
      <c r="A723" s="25">
        <v>42176</v>
      </c>
      <c r="B723" s="12">
        <v>267048</v>
      </c>
      <c r="C723" s="80">
        <f t="shared" si="44"/>
        <v>16022880</v>
      </c>
      <c r="D723" s="14">
        <v>6</v>
      </c>
      <c r="E723" s="12">
        <v>-4.9000000000000004</v>
      </c>
      <c r="F723" s="9">
        <f t="shared" si="45"/>
        <v>4.9000000000000004</v>
      </c>
      <c r="G723" s="9">
        <f t="shared" si="46"/>
        <v>4.9000000000000004</v>
      </c>
      <c r="H723" s="24" t="b">
        <f t="shared" si="47"/>
        <v>0</v>
      </c>
    </row>
    <row r="724" spans="1:8">
      <c r="A724" s="25">
        <v>42176</v>
      </c>
      <c r="B724" s="12">
        <v>267426</v>
      </c>
      <c r="C724" s="80">
        <f t="shared" si="44"/>
        <v>16045560</v>
      </c>
      <c r="D724" s="15">
        <v>1.6</v>
      </c>
      <c r="E724" s="12">
        <v>4.4000000000000004</v>
      </c>
      <c r="F724" s="9">
        <f t="shared" si="45"/>
        <v>4.4000000000000004</v>
      </c>
      <c r="G724" s="9">
        <f t="shared" si="46"/>
        <v>4.4000000000000004</v>
      </c>
      <c r="H724" s="24" t="b">
        <f t="shared" si="47"/>
        <v>0</v>
      </c>
    </row>
    <row r="725" spans="1:8">
      <c r="A725" s="25">
        <v>42177</v>
      </c>
      <c r="B725" s="12">
        <v>267781</v>
      </c>
      <c r="C725" s="80">
        <f t="shared" si="44"/>
        <v>16066860</v>
      </c>
      <c r="D725" s="14">
        <v>6.3</v>
      </c>
      <c r="E725" s="12">
        <v>-4.7</v>
      </c>
      <c r="F725" s="9">
        <f t="shared" si="45"/>
        <v>4.7</v>
      </c>
      <c r="G725" s="9">
        <f t="shared" si="46"/>
        <v>4.7</v>
      </c>
      <c r="H725" s="24" t="b">
        <f t="shared" si="47"/>
        <v>0</v>
      </c>
    </row>
    <row r="726" spans="1:8">
      <c r="A726" s="25">
        <v>42177</v>
      </c>
      <c r="B726" s="12">
        <v>268177</v>
      </c>
      <c r="C726" s="80">
        <f t="shared" si="44"/>
        <v>16090620</v>
      </c>
      <c r="D726" s="14">
        <v>1.4</v>
      </c>
      <c r="E726" s="12">
        <v>4.9000000000000004</v>
      </c>
      <c r="F726" s="9">
        <f t="shared" si="45"/>
        <v>4.9000000000000004</v>
      </c>
      <c r="G726" s="9">
        <f t="shared" si="46"/>
        <v>4.9000000000000004</v>
      </c>
      <c r="H726" s="24" t="b">
        <f t="shared" si="47"/>
        <v>0</v>
      </c>
    </row>
    <row r="727" spans="1:8">
      <c r="A727" s="25">
        <v>42177</v>
      </c>
      <c r="B727" s="12">
        <v>268532</v>
      </c>
      <c r="C727" s="80">
        <f t="shared" si="44"/>
        <v>16111920</v>
      </c>
      <c r="D727" s="14">
        <v>5.8</v>
      </c>
      <c r="E727" s="12">
        <v>-4.4000000000000004</v>
      </c>
      <c r="F727" s="9">
        <f t="shared" si="45"/>
        <v>4.4000000000000004</v>
      </c>
      <c r="G727" s="9">
        <f t="shared" si="46"/>
        <v>4.4000000000000004</v>
      </c>
      <c r="H727" s="24" t="b">
        <f t="shared" si="47"/>
        <v>0</v>
      </c>
    </row>
    <row r="728" spans="1:8">
      <c r="A728" s="25">
        <v>42177</v>
      </c>
      <c r="B728" s="12">
        <v>268908</v>
      </c>
      <c r="C728" s="80">
        <f t="shared" si="44"/>
        <v>16134480</v>
      </c>
      <c r="D728" s="15">
        <v>1.9</v>
      </c>
      <c r="E728" s="12">
        <v>3.9</v>
      </c>
      <c r="F728" s="9">
        <f t="shared" si="45"/>
        <v>3.9</v>
      </c>
      <c r="G728" s="9">
        <f t="shared" si="46"/>
        <v>3.9</v>
      </c>
      <c r="H728" s="24" t="b">
        <f t="shared" si="47"/>
        <v>0</v>
      </c>
    </row>
    <row r="729" spans="1:8">
      <c r="A729" s="25">
        <v>42178</v>
      </c>
      <c r="B729" s="12">
        <v>269265</v>
      </c>
      <c r="C729" s="80">
        <f t="shared" si="44"/>
        <v>16155900</v>
      </c>
      <c r="D729" s="14">
        <v>6</v>
      </c>
      <c r="E729" s="12">
        <v>-4.0999999999999996</v>
      </c>
      <c r="F729" s="9">
        <f t="shared" si="45"/>
        <v>4.0999999999999996</v>
      </c>
      <c r="G729" s="9">
        <f t="shared" si="46"/>
        <v>4.0999999999999996</v>
      </c>
      <c r="H729" s="24" t="b">
        <f t="shared" si="47"/>
        <v>0</v>
      </c>
    </row>
    <row r="730" spans="1:8">
      <c r="A730" s="25">
        <v>42178</v>
      </c>
      <c r="B730" s="12">
        <v>269660</v>
      </c>
      <c r="C730" s="80">
        <f t="shared" si="44"/>
        <v>16179600</v>
      </c>
      <c r="D730" s="14">
        <v>1.6</v>
      </c>
      <c r="E730" s="12">
        <v>4.4000000000000004</v>
      </c>
      <c r="F730" s="9">
        <f t="shared" si="45"/>
        <v>4.4000000000000004</v>
      </c>
      <c r="G730" s="9">
        <f t="shared" si="46"/>
        <v>4.4000000000000004</v>
      </c>
      <c r="H730" s="24" t="b">
        <f t="shared" si="47"/>
        <v>0</v>
      </c>
    </row>
    <row r="731" spans="1:8">
      <c r="A731" s="25">
        <v>42178</v>
      </c>
      <c r="B731" s="12">
        <v>270019</v>
      </c>
      <c r="C731" s="80">
        <f t="shared" si="44"/>
        <v>16201140</v>
      </c>
      <c r="D731" s="14">
        <v>5.5</v>
      </c>
      <c r="E731" s="12">
        <v>-3.9</v>
      </c>
      <c r="F731" s="9">
        <f t="shared" si="45"/>
        <v>3.9</v>
      </c>
      <c r="G731" s="9">
        <f t="shared" si="46"/>
        <v>3.9</v>
      </c>
      <c r="H731" s="24" t="b">
        <f t="shared" si="47"/>
        <v>0</v>
      </c>
    </row>
    <row r="732" spans="1:8">
      <c r="A732" s="25">
        <v>42178</v>
      </c>
      <c r="B732" s="12">
        <v>270394</v>
      </c>
      <c r="C732" s="80">
        <f t="shared" si="44"/>
        <v>16223640</v>
      </c>
      <c r="D732" s="15">
        <v>2.1</v>
      </c>
      <c r="E732" s="12">
        <v>3.4</v>
      </c>
      <c r="F732" s="9">
        <f t="shared" si="45"/>
        <v>3.4</v>
      </c>
      <c r="G732" s="9">
        <f t="shared" si="46"/>
        <v>3.4</v>
      </c>
      <c r="H732" s="24" t="b">
        <f t="shared" si="47"/>
        <v>0</v>
      </c>
    </row>
    <row r="733" spans="1:8">
      <c r="A733" s="25">
        <v>42179</v>
      </c>
      <c r="B733" s="12">
        <v>270753</v>
      </c>
      <c r="C733" s="80">
        <f t="shared" si="44"/>
        <v>16245180</v>
      </c>
      <c r="D733" s="14">
        <v>5.7</v>
      </c>
      <c r="E733" s="12">
        <v>-3.6</v>
      </c>
      <c r="F733" s="9">
        <f t="shared" si="45"/>
        <v>3.6</v>
      </c>
      <c r="G733" s="9">
        <f t="shared" si="46"/>
        <v>3.6</v>
      </c>
      <c r="H733" s="24" t="b">
        <f t="shared" si="47"/>
        <v>0</v>
      </c>
    </row>
    <row r="734" spans="1:8">
      <c r="A734" s="25">
        <v>42179</v>
      </c>
      <c r="B734" s="12">
        <v>271148</v>
      </c>
      <c r="C734" s="80">
        <f t="shared" si="44"/>
        <v>16268880</v>
      </c>
      <c r="D734" s="14">
        <v>1.8</v>
      </c>
      <c r="E734" s="12">
        <v>3.9</v>
      </c>
      <c r="F734" s="9">
        <f t="shared" si="45"/>
        <v>3.9</v>
      </c>
      <c r="G734" s="9">
        <f t="shared" si="46"/>
        <v>3.9</v>
      </c>
      <c r="H734" s="24" t="b">
        <f t="shared" si="47"/>
        <v>0</v>
      </c>
    </row>
    <row r="735" spans="1:8">
      <c r="A735" s="25">
        <v>42179</v>
      </c>
      <c r="B735" s="12">
        <v>271511</v>
      </c>
      <c r="C735" s="80">
        <f t="shared" si="44"/>
        <v>16290660</v>
      </c>
      <c r="D735" s="14">
        <v>5.4</v>
      </c>
      <c r="E735" s="12">
        <v>-3.6</v>
      </c>
      <c r="F735" s="9">
        <f t="shared" si="45"/>
        <v>3.6</v>
      </c>
      <c r="G735" s="9">
        <f t="shared" si="46"/>
        <v>3.6</v>
      </c>
      <c r="H735" s="24" t="b">
        <f t="shared" si="47"/>
        <v>0</v>
      </c>
    </row>
    <row r="736" spans="1:8">
      <c r="A736" s="25">
        <v>42179</v>
      </c>
      <c r="B736" s="12">
        <v>271887</v>
      </c>
      <c r="C736" s="80">
        <f t="shared" si="44"/>
        <v>16313220</v>
      </c>
      <c r="D736" s="15">
        <v>2.2999999999999998</v>
      </c>
      <c r="E736" s="12">
        <v>3.1</v>
      </c>
      <c r="F736" s="9">
        <f t="shared" si="45"/>
        <v>3.1</v>
      </c>
      <c r="G736" s="9">
        <f t="shared" si="46"/>
        <v>3.1</v>
      </c>
      <c r="H736" s="24" t="b">
        <f t="shared" si="47"/>
        <v>0</v>
      </c>
    </row>
    <row r="737" spans="1:8">
      <c r="A737" s="25">
        <v>42180</v>
      </c>
      <c r="B737" s="12">
        <v>280527</v>
      </c>
      <c r="C737" s="80">
        <f t="shared" si="44"/>
        <v>16831620</v>
      </c>
      <c r="D737" s="14">
        <v>5.5</v>
      </c>
      <c r="E737" s="12">
        <v>-3.2</v>
      </c>
      <c r="F737" s="9">
        <f t="shared" si="45"/>
        <v>3.2</v>
      </c>
      <c r="G737" s="9">
        <f t="shared" si="46"/>
        <v>3.2</v>
      </c>
      <c r="H737" s="24" t="b">
        <f t="shared" si="47"/>
        <v>0</v>
      </c>
    </row>
    <row r="738" spans="1:8">
      <c r="A738" s="25">
        <v>42180</v>
      </c>
      <c r="B738" s="12">
        <v>280922</v>
      </c>
      <c r="C738" s="80">
        <f t="shared" si="44"/>
        <v>16855320</v>
      </c>
      <c r="D738" s="14">
        <v>2</v>
      </c>
      <c r="E738" s="12">
        <v>3.5</v>
      </c>
      <c r="F738" s="9">
        <f t="shared" si="45"/>
        <v>3.5</v>
      </c>
      <c r="G738" s="9">
        <f t="shared" si="46"/>
        <v>3.5</v>
      </c>
      <c r="H738" s="24" t="b">
        <f t="shared" si="47"/>
        <v>0</v>
      </c>
    </row>
    <row r="739" spans="1:8">
      <c r="A739" s="25">
        <v>42180</v>
      </c>
      <c r="B739" s="12">
        <v>281289</v>
      </c>
      <c r="C739" s="80">
        <f t="shared" si="44"/>
        <v>16877340</v>
      </c>
      <c r="D739" s="14">
        <v>5.3</v>
      </c>
      <c r="E739" s="12">
        <v>-3.3</v>
      </c>
      <c r="F739" s="9">
        <f t="shared" si="45"/>
        <v>3.3</v>
      </c>
      <c r="G739" s="9">
        <f t="shared" si="46"/>
        <v>3.3</v>
      </c>
      <c r="H739" s="24" t="b">
        <f t="shared" si="47"/>
        <v>0</v>
      </c>
    </row>
    <row r="740" spans="1:8">
      <c r="A740" s="25">
        <v>42180</v>
      </c>
      <c r="B740" s="12">
        <v>281667</v>
      </c>
      <c r="C740" s="80">
        <f t="shared" si="44"/>
        <v>16900020</v>
      </c>
      <c r="D740" s="15">
        <v>2.4</v>
      </c>
      <c r="E740" s="12">
        <v>2.9</v>
      </c>
      <c r="F740" s="9">
        <f t="shared" si="45"/>
        <v>2.9</v>
      </c>
      <c r="G740" s="9">
        <f t="shared" si="46"/>
        <v>2.9</v>
      </c>
      <c r="H740" s="24" t="b">
        <f t="shared" si="47"/>
        <v>0</v>
      </c>
    </row>
    <row r="741" spans="1:8">
      <c r="A741" s="25">
        <v>42181</v>
      </c>
      <c r="B741" s="12">
        <v>282027</v>
      </c>
      <c r="C741" s="80">
        <f t="shared" si="44"/>
        <v>16921620</v>
      </c>
      <c r="D741" s="14">
        <v>5.4</v>
      </c>
      <c r="E741" s="12">
        <v>-3</v>
      </c>
      <c r="F741" s="9">
        <f t="shared" si="45"/>
        <v>3</v>
      </c>
      <c r="G741" s="9">
        <f t="shared" si="46"/>
        <v>3</v>
      </c>
      <c r="H741" s="24" t="b">
        <f t="shared" si="47"/>
        <v>0</v>
      </c>
    </row>
    <row r="742" spans="1:8">
      <c r="A742" s="25">
        <v>42181</v>
      </c>
      <c r="B742" s="12">
        <v>282420</v>
      </c>
      <c r="C742" s="80">
        <f t="shared" si="44"/>
        <v>16945200</v>
      </c>
      <c r="D742" s="14">
        <v>2</v>
      </c>
      <c r="E742" s="12">
        <v>3.4</v>
      </c>
      <c r="F742" s="9">
        <f t="shared" si="45"/>
        <v>3.4</v>
      </c>
      <c r="G742" s="9">
        <f t="shared" si="46"/>
        <v>3.4</v>
      </c>
      <c r="H742" s="24" t="b">
        <f t="shared" si="47"/>
        <v>0</v>
      </c>
    </row>
    <row r="743" spans="1:8">
      <c r="A743" s="25">
        <v>42181</v>
      </c>
      <c r="B743" s="12">
        <v>282789</v>
      </c>
      <c r="C743" s="80">
        <f t="shared" si="44"/>
        <v>16967340</v>
      </c>
      <c r="D743" s="15">
        <v>5.4</v>
      </c>
      <c r="E743" s="12">
        <v>-3.4</v>
      </c>
      <c r="F743" s="9">
        <f t="shared" si="45"/>
        <v>3.4</v>
      </c>
      <c r="G743" s="9">
        <f t="shared" si="46"/>
        <v>3.4</v>
      </c>
      <c r="H743" s="24" t="b">
        <f t="shared" si="47"/>
        <v>0</v>
      </c>
    </row>
    <row r="744" spans="1:8">
      <c r="A744" s="25">
        <v>42182</v>
      </c>
      <c r="B744" s="12">
        <v>283170</v>
      </c>
      <c r="C744" s="80">
        <f t="shared" si="44"/>
        <v>16990200</v>
      </c>
      <c r="D744" s="14">
        <v>2.2999999999999998</v>
      </c>
      <c r="E744" s="12">
        <v>3.1</v>
      </c>
      <c r="F744" s="9">
        <f t="shared" si="45"/>
        <v>3.1</v>
      </c>
      <c r="G744" s="9">
        <f t="shared" si="46"/>
        <v>3.1</v>
      </c>
      <c r="H744" s="24" t="b">
        <f t="shared" si="47"/>
        <v>0</v>
      </c>
    </row>
    <row r="745" spans="1:8">
      <c r="A745" s="25">
        <v>42182</v>
      </c>
      <c r="B745" s="12">
        <v>283529</v>
      </c>
      <c r="C745" s="80">
        <f t="shared" si="44"/>
        <v>17011740</v>
      </c>
      <c r="D745" s="14">
        <v>5.4</v>
      </c>
      <c r="E745" s="12">
        <v>-3.1</v>
      </c>
      <c r="F745" s="9">
        <f t="shared" si="45"/>
        <v>3.1</v>
      </c>
      <c r="G745" s="9">
        <f t="shared" si="46"/>
        <v>3.1</v>
      </c>
      <c r="H745" s="24" t="b">
        <f t="shared" si="47"/>
        <v>0</v>
      </c>
    </row>
    <row r="746" spans="1:8">
      <c r="A746" s="25">
        <v>42182</v>
      </c>
      <c r="B746" s="12">
        <v>283919</v>
      </c>
      <c r="C746" s="80">
        <f t="shared" si="44"/>
        <v>17035140</v>
      </c>
      <c r="D746" s="14">
        <v>2</v>
      </c>
      <c r="E746" s="12">
        <v>3.4</v>
      </c>
      <c r="F746" s="9">
        <f t="shared" si="45"/>
        <v>3.4</v>
      </c>
      <c r="G746" s="9">
        <f t="shared" si="46"/>
        <v>3.4</v>
      </c>
      <c r="H746" s="24" t="b">
        <f t="shared" si="47"/>
        <v>0</v>
      </c>
    </row>
    <row r="747" spans="1:8">
      <c r="A747" s="25">
        <v>42182</v>
      </c>
      <c r="B747" s="12">
        <v>284287</v>
      </c>
      <c r="C747" s="80">
        <f t="shared" si="44"/>
        <v>17057220</v>
      </c>
      <c r="D747" s="15">
        <v>0.24583333333333335</v>
      </c>
      <c r="E747" s="12">
        <v>1.75</v>
      </c>
      <c r="F747" s="9">
        <f t="shared" si="45"/>
        <v>1.75</v>
      </c>
      <c r="G747" s="9">
        <f t="shared" si="46"/>
        <v>1.75</v>
      </c>
      <c r="H747" s="24" t="b">
        <f t="shared" si="47"/>
        <v>0</v>
      </c>
    </row>
    <row r="748" spans="1:8">
      <c r="A748" s="25">
        <v>42183</v>
      </c>
      <c r="B748" s="12">
        <v>284672</v>
      </c>
      <c r="C748" s="80">
        <f t="shared" si="44"/>
        <v>17080320</v>
      </c>
      <c r="D748" s="14">
        <v>2.1</v>
      </c>
      <c r="E748" s="12">
        <v>-1.85</v>
      </c>
      <c r="F748" s="9">
        <f t="shared" si="45"/>
        <v>1.85</v>
      </c>
      <c r="G748" s="9">
        <f t="shared" si="46"/>
        <v>1.85</v>
      </c>
      <c r="H748" s="24" t="b">
        <f t="shared" si="47"/>
        <v>0</v>
      </c>
    </row>
    <row r="749" spans="1:8">
      <c r="A749" s="25">
        <v>42183</v>
      </c>
      <c r="B749" s="12">
        <v>285028</v>
      </c>
      <c r="C749" s="80">
        <f t="shared" si="44"/>
        <v>17101680</v>
      </c>
      <c r="D749" s="14">
        <v>5.6</v>
      </c>
      <c r="E749" s="12">
        <v>-3.5</v>
      </c>
      <c r="F749" s="9">
        <f t="shared" si="45"/>
        <v>3.5</v>
      </c>
      <c r="G749" s="9">
        <f t="shared" si="46"/>
        <v>3.5</v>
      </c>
      <c r="H749" s="24" t="b">
        <f t="shared" si="47"/>
        <v>0</v>
      </c>
    </row>
    <row r="750" spans="1:8">
      <c r="A750" s="25">
        <v>42183</v>
      </c>
      <c r="B750" s="12">
        <v>285416</v>
      </c>
      <c r="C750" s="80">
        <f t="shared" si="44"/>
        <v>17124960</v>
      </c>
      <c r="D750" s="14">
        <v>1.8</v>
      </c>
      <c r="E750" s="12">
        <v>3.8</v>
      </c>
      <c r="F750" s="9">
        <f t="shared" si="45"/>
        <v>3.8</v>
      </c>
      <c r="G750" s="9">
        <f t="shared" si="46"/>
        <v>3.8</v>
      </c>
      <c r="H750" s="24" t="b">
        <f t="shared" si="47"/>
        <v>0</v>
      </c>
    </row>
    <row r="751" spans="1:8">
      <c r="A751" s="25">
        <v>42183</v>
      </c>
      <c r="B751" s="12">
        <v>285779</v>
      </c>
      <c r="C751" s="80">
        <f t="shared" si="44"/>
        <v>17146740</v>
      </c>
      <c r="D751" s="15">
        <v>5.8</v>
      </c>
      <c r="E751" s="12">
        <v>-4</v>
      </c>
      <c r="F751" s="9">
        <f t="shared" si="45"/>
        <v>4</v>
      </c>
      <c r="G751" s="9">
        <f t="shared" si="46"/>
        <v>4</v>
      </c>
      <c r="H751" s="24" t="b">
        <f t="shared" si="47"/>
        <v>0</v>
      </c>
    </row>
    <row r="752" spans="1:8">
      <c r="A752" s="25">
        <v>42184</v>
      </c>
      <c r="B752" s="12">
        <v>286168</v>
      </c>
      <c r="C752" s="80">
        <f t="shared" si="44"/>
        <v>17170080</v>
      </c>
      <c r="D752" s="14">
        <v>1.8</v>
      </c>
      <c r="E752" s="12">
        <v>4</v>
      </c>
      <c r="F752" s="9">
        <f t="shared" si="45"/>
        <v>4</v>
      </c>
      <c r="G752" s="9">
        <f t="shared" si="46"/>
        <v>4</v>
      </c>
      <c r="H752" s="24" t="b">
        <f t="shared" si="47"/>
        <v>0</v>
      </c>
    </row>
    <row r="753" spans="1:8">
      <c r="A753" s="25">
        <v>42184</v>
      </c>
      <c r="B753" s="12">
        <v>286522</v>
      </c>
      <c r="C753" s="80">
        <f t="shared" si="44"/>
        <v>17191320</v>
      </c>
      <c r="D753" s="14">
        <v>5.8</v>
      </c>
      <c r="E753" s="12">
        <v>-4</v>
      </c>
      <c r="F753" s="9">
        <f t="shared" si="45"/>
        <v>4</v>
      </c>
      <c r="G753" s="9">
        <f t="shared" si="46"/>
        <v>4</v>
      </c>
      <c r="H753" s="24" t="b">
        <f t="shared" si="47"/>
        <v>0</v>
      </c>
    </row>
    <row r="754" spans="1:8">
      <c r="A754" s="25">
        <v>42184</v>
      </c>
      <c r="B754" s="12">
        <v>286908</v>
      </c>
      <c r="C754" s="80">
        <f t="shared" si="44"/>
        <v>17214480</v>
      </c>
      <c r="D754" s="14">
        <v>1.6</v>
      </c>
      <c r="E754" s="12">
        <v>4.2</v>
      </c>
      <c r="F754" s="9">
        <f t="shared" si="45"/>
        <v>4.2</v>
      </c>
      <c r="G754" s="9">
        <f t="shared" si="46"/>
        <v>4.2</v>
      </c>
      <c r="H754" s="24" t="b">
        <f t="shared" si="47"/>
        <v>0</v>
      </c>
    </row>
    <row r="755" spans="1:8">
      <c r="A755" s="25">
        <v>42184</v>
      </c>
      <c r="B755" s="12">
        <v>287268</v>
      </c>
      <c r="C755" s="80">
        <f t="shared" si="44"/>
        <v>17236080</v>
      </c>
      <c r="D755" s="15">
        <v>6.2</v>
      </c>
      <c r="E755" s="12">
        <v>-4.5999999999999996</v>
      </c>
      <c r="F755" s="9">
        <f t="shared" si="45"/>
        <v>4.5999999999999996</v>
      </c>
      <c r="G755" s="9">
        <f t="shared" si="46"/>
        <v>4.5999999999999996</v>
      </c>
      <c r="H755" s="24" t="b">
        <f t="shared" si="47"/>
        <v>0</v>
      </c>
    </row>
    <row r="756" spans="1:8">
      <c r="A756" s="25">
        <v>42185</v>
      </c>
      <c r="B756" s="12">
        <v>287659</v>
      </c>
      <c r="C756" s="80">
        <f t="shared" si="44"/>
        <v>17259540</v>
      </c>
      <c r="D756" s="14">
        <v>1.4</v>
      </c>
      <c r="E756" s="12">
        <v>4.8</v>
      </c>
      <c r="F756" s="9">
        <f t="shared" si="45"/>
        <v>4.8</v>
      </c>
      <c r="G756" s="9">
        <f t="shared" si="46"/>
        <v>4.8</v>
      </c>
      <c r="H756" s="24" t="b">
        <f t="shared" si="47"/>
        <v>0</v>
      </c>
    </row>
    <row r="757" spans="1:8">
      <c r="A757" s="25">
        <v>42185</v>
      </c>
      <c r="B757" s="12">
        <v>288011</v>
      </c>
      <c r="C757" s="80">
        <f t="shared" si="44"/>
        <v>17280660</v>
      </c>
      <c r="D757" s="14">
        <v>6.1</v>
      </c>
      <c r="E757" s="12">
        <v>-4.7</v>
      </c>
      <c r="F757" s="9">
        <f t="shared" si="45"/>
        <v>4.7</v>
      </c>
      <c r="G757" s="9">
        <f t="shared" si="46"/>
        <v>4.7</v>
      </c>
      <c r="H757" s="24" t="b">
        <f t="shared" si="47"/>
        <v>0</v>
      </c>
    </row>
    <row r="758" spans="1:8">
      <c r="A758" s="25">
        <v>42185</v>
      </c>
      <c r="B758" s="12">
        <v>288396</v>
      </c>
      <c r="C758" s="80">
        <f t="shared" si="44"/>
        <v>17303760</v>
      </c>
      <c r="D758" s="14">
        <v>1.3</v>
      </c>
      <c r="E758" s="12">
        <v>4.8</v>
      </c>
      <c r="F758" s="9">
        <f t="shared" si="45"/>
        <v>4.8</v>
      </c>
      <c r="G758" s="9">
        <f t="shared" si="46"/>
        <v>4.8</v>
      </c>
      <c r="H758" s="24" t="b">
        <f t="shared" si="47"/>
        <v>0</v>
      </c>
    </row>
    <row r="759" spans="1:8" ht="15" thickBot="1">
      <c r="A759" s="26">
        <v>42185</v>
      </c>
      <c r="B759" s="27">
        <v>288752</v>
      </c>
      <c r="C759" s="80">
        <f t="shared" si="44"/>
        <v>17325120</v>
      </c>
      <c r="D759" s="28">
        <v>6.6</v>
      </c>
      <c r="E759" s="27">
        <v>-5.3</v>
      </c>
      <c r="F759" s="78">
        <f t="shared" si="45"/>
        <v>5.3</v>
      </c>
      <c r="G759" s="78" t="b">
        <f t="shared" si="46"/>
        <v>0</v>
      </c>
      <c r="H759" s="29">
        <f t="shared" si="47"/>
        <v>5.3</v>
      </c>
    </row>
    <row r="760" spans="1:8">
      <c r="A760" s="7"/>
      <c r="B760" s="2"/>
      <c r="C760" s="1"/>
      <c r="D760" s="1">
        <f>MIN(D6:D759)</f>
        <v>0</v>
      </c>
      <c r="F760" s="96">
        <f>MAX(F6:F759)</f>
        <v>8</v>
      </c>
      <c r="G760" s="2" t="b">
        <f t="shared" si="46"/>
        <v>0</v>
      </c>
      <c r="H760" s="94">
        <f t="shared" si="47"/>
        <v>8</v>
      </c>
    </row>
    <row r="761" spans="1:8">
      <c r="A761" s="7"/>
      <c r="B761" s="8"/>
      <c r="C761" s="1"/>
    </row>
    <row r="762" spans="1:8">
      <c r="B762" s="7"/>
      <c r="E762" s="8"/>
      <c r="F762" s="8"/>
      <c r="G762" s="8"/>
    </row>
    <row r="763" spans="1:8">
      <c r="B763" s="7"/>
      <c r="E763" s="8"/>
      <c r="F763" s="8"/>
      <c r="G763" s="8"/>
    </row>
    <row r="764" spans="1:8">
      <c r="B764" s="4"/>
    </row>
  </sheetData>
  <phoneticPr fontId="5" type="noConversion"/>
  <pageMargins left="0.7" right="0.7" top="0.78740157499999996" bottom="0.78740157499999996"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9"/>
  <sheetViews>
    <sheetView showGridLines="0" tabSelected="1" zoomScale="85" zoomScaleNormal="85" workbookViewId="0">
      <selection activeCell="K40" sqref="K40"/>
    </sheetView>
  </sheetViews>
  <sheetFormatPr baseColWidth="10" defaultColWidth="11.42578125" defaultRowHeight="14.25"/>
  <cols>
    <col min="1" max="1" width="22.85546875" style="2" customWidth="1"/>
    <col min="2" max="3" width="11.42578125" style="2"/>
    <col min="4" max="4" width="13.85546875" style="2" bestFit="1" customWidth="1"/>
    <col min="5" max="7" width="11.42578125" style="2"/>
    <col min="8" max="8" width="18.28515625" style="2" bestFit="1" customWidth="1"/>
    <col min="9" max="9" width="11.42578125" style="2"/>
    <col min="10" max="10" width="20.5703125" style="2" bestFit="1" customWidth="1"/>
    <col min="11" max="11" width="14.5703125" style="2" customWidth="1"/>
    <col min="12" max="12" width="15.28515625" style="2" customWidth="1"/>
    <col min="13" max="13" width="17.85546875" style="2" customWidth="1"/>
    <col min="14" max="16" width="11.42578125" style="2"/>
    <col min="17" max="17" width="12.85546875" style="2" bestFit="1" customWidth="1"/>
    <col min="18" max="18" width="12.85546875" style="2" customWidth="1"/>
    <col min="19" max="20" width="11.42578125" style="2"/>
    <col min="21" max="21" width="17.140625" style="2" bestFit="1" customWidth="1"/>
    <col min="22" max="16384" width="11.42578125" style="2"/>
  </cols>
  <sheetData>
    <row r="1" spans="1:21" ht="26.25">
      <c r="A1" s="135" t="s">
        <v>64</v>
      </c>
      <c r="B1" s="46"/>
      <c r="C1" s="46"/>
      <c r="D1" s="46"/>
      <c r="E1" s="46"/>
      <c r="F1" s="46"/>
      <c r="G1" s="46"/>
      <c r="H1" s="46"/>
      <c r="I1" s="46"/>
      <c r="J1" s="46"/>
      <c r="K1" s="46"/>
      <c r="L1" s="46"/>
      <c r="M1" s="46"/>
      <c r="N1" s="46"/>
      <c r="O1" s="46"/>
      <c r="P1" s="46"/>
      <c r="Q1" s="46"/>
      <c r="R1" s="46"/>
      <c r="S1" s="46"/>
      <c r="T1" s="46"/>
      <c r="U1" s="46"/>
    </row>
    <row r="2" spans="1:21" s="98" customFormat="1" ht="12" customHeight="1" thickBot="1">
      <c r="A2" s="97"/>
    </row>
    <row r="3" spans="1:21" ht="60" customHeight="1" thickBot="1">
      <c r="A3" s="104" t="s">
        <v>72</v>
      </c>
      <c r="B3" s="105"/>
      <c r="C3" s="105"/>
      <c r="D3" s="105"/>
      <c r="E3" s="105"/>
      <c r="F3" s="105"/>
      <c r="G3" s="105"/>
      <c r="H3" s="105"/>
      <c r="I3" s="106"/>
    </row>
    <row r="4" spans="1:21" ht="15.75" thickBot="1">
      <c r="A4" s="50"/>
    </row>
    <row r="5" spans="1:21" ht="15.75" thickBot="1">
      <c r="A5" s="57" t="s">
        <v>23</v>
      </c>
      <c r="B5" s="58"/>
      <c r="C5" s="59"/>
      <c r="D5" s="57" t="s">
        <v>33</v>
      </c>
      <c r="E5" s="58"/>
      <c r="F5" s="59"/>
      <c r="H5" s="57" t="s">
        <v>67</v>
      </c>
      <c r="I5" s="59"/>
    </row>
    <row r="6" spans="1:21">
      <c r="A6" s="31"/>
      <c r="B6" s="33"/>
      <c r="C6" s="63"/>
      <c r="D6" s="31"/>
      <c r="E6" s="33"/>
      <c r="F6" s="34"/>
      <c r="H6" s="31"/>
      <c r="I6" s="34"/>
    </row>
    <row r="7" spans="1:21" ht="15">
      <c r="A7" s="53" t="s">
        <v>26</v>
      </c>
      <c r="B7" s="33"/>
      <c r="C7" s="63"/>
      <c r="D7" s="103" t="s">
        <v>8</v>
      </c>
      <c r="E7" s="66">
        <f>3.14*2/(12.5*60*60)</f>
        <v>1.3955555555555555E-4</v>
      </c>
      <c r="F7" s="77" t="s">
        <v>20</v>
      </c>
      <c r="H7" s="31" t="s">
        <v>38</v>
      </c>
      <c r="I7" s="34" t="s">
        <v>13</v>
      </c>
    </row>
    <row r="8" spans="1:21">
      <c r="A8" s="31"/>
      <c r="B8" s="33"/>
      <c r="C8" s="63"/>
      <c r="D8" s="103" t="s">
        <v>10</v>
      </c>
      <c r="E8" s="69">
        <v>9.81</v>
      </c>
      <c r="F8" s="77"/>
      <c r="H8" s="31"/>
      <c r="I8" s="34"/>
    </row>
    <row r="9" spans="1:21">
      <c r="A9" s="99" t="s">
        <v>4</v>
      </c>
      <c r="B9" s="100">
        <v>5</v>
      </c>
      <c r="C9" s="101" t="s">
        <v>7</v>
      </c>
      <c r="D9" s="103" t="s">
        <v>32</v>
      </c>
      <c r="E9" s="66">
        <v>1025</v>
      </c>
      <c r="F9" s="77"/>
      <c r="H9" s="31" t="s">
        <v>7</v>
      </c>
      <c r="I9" s="34">
        <f>($B$15-$B$16)/($B$17-$B$18)</f>
        <v>15864.354838709676</v>
      </c>
    </row>
    <row r="10" spans="1:21" ht="15" thickBot="1">
      <c r="A10" s="99" t="s">
        <v>27</v>
      </c>
      <c r="B10" s="100">
        <v>6</v>
      </c>
      <c r="C10" s="101" t="s">
        <v>7</v>
      </c>
      <c r="D10" s="136" t="s">
        <v>71</v>
      </c>
      <c r="E10" s="131">
        <v>0.4</v>
      </c>
      <c r="F10" s="132"/>
      <c r="H10" s="35" t="s">
        <v>12</v>
      </c>
      <c r="I10" s="37">
        <f>$B$15-I9*B17</f>
        <v>40617.951612903227</v>
      </c>
    </row>
    <row r="11" spans="1:21">
      <c r="A11" s="99" t="s">
        <v>28</v>
      </c>
      <c r="B11" s="100">
        <v>1.75</v>
      </c>
      <c r="C11" s="101" t="s">
        <v>7</v>
      </c>
      <c r="D11" s="103" t="s">
        <v>62</v>
      </c>
      <c r="E11" s="69">
        <v>0.9</v>
      </c>
      <c r="F11" s="34"/>
    </row>
    <row r="12" spans="1:21">
      <c r="A12" s="31"/>
      <c r="B12" s="66"/>
      <c r="C12" s="76"/>
      <c r="D12" s="31"/>
      <c r="E12" s="33"/>
      <c r="F12" s="34"/>
    </row>
    <row r="13" spans="1:21" ht="15">
      <c r="A13" s="53" t="s">
        <v>65</v>
      </c>
      <c r="B13" s="66"/>
      <c r="C13" s="76"/>
      <c r="D13" s="31"/>
      <c r="E13" s="33"/>
      <c r="F13" s="34"/>
    </row>
    <row r="14" spans="1:21">
      <c r="A14" s="31"/>
      <c r="B14" s="69"/>
      <c r="C14" s="76"/>
      <c r="D14" s="31"/>
      <c r="E14" s="33"/>
      <c r="F14" s="34"/>
    </row>
    <row r="15" spans="1:21">
      <c r="A15" s="99" t="s">
        <v>24</v>
      </c>
      <c r="B15" s="102">
        <v>150082</v>
      </c>
      <c r="C15" s="101" t="s">
        <v>6</v>
      </c>
      <c r="D15" s="31"/>
      <c r="E15" s="33"/>
      <c r="F15" s="34"/>
    </row>
    <row r="16" spans="1:21">
      <c r="A16" s="99" t="s">
        <v>25</v>
      </c>
      <c r="B16" s="102">
        <v>51723</v>
      </c>
      <c r="C16" s="101" t="s">
        <v>6</v>
      </c>
      <c r="D16" s="31"/>
      <c r="E16" s="33"/>
      <c r="F16" s="34"/>
    </row>
    <row r="17" spans="1:10">
      <c r="A17" s="99" t="s">
        <v>69</v>
      </c>
      <c r="B17" s="102">
        <v>6.9</v>
      </c>
      <c r="C17" s="101" t="s">
        <v>7</v>
      </c>
      <c r="D17" s="31"/>
      <c r="E17" s="33"/>
      <c r="F17" s="34"/>
    </row>
    <row r="18" spans="1:10">
      <c r="A18" s="99" t="s">
        <v>70</v>
      </c>
      <c r="B18" s="102">
        <v>0.7</v>
      </c>
      <c r="C18" s="101" t="s">
        <v>7</v>
      </c>
      <c r="D18" s="31"/>
      <c r="E18" s="33"/>
      <c r="F18" s="34"/>
    </row>
    <row r="19" spans="1:10">
      <c r="A19" s="31"/>
      <c r="B19" s="67"/>
      <c r="C19" s="76"/>
      <c r="D19" s="31"/>
      <c r="E19" s="33"/>
      <c r="F19" s="34"/>
    </row>
    <row r="20" spans="1:10" ht="15">
      <c r="A20" s="53" t="s">
        <v>66</v>
      </c>
      <c r="B20" s="67"/>
      <c r="C20" s="76"/>
      <c r="D20" s="31"/>
      <c r="E20" s="33"/>
      <c r="F20" s="34"/>
      <c r="G20" s="47"/>
      <c r="H20" s="47"/>
      <c r="I20" s="47"/>
      <c r="J20" s="47"/>
    </row>
    <row r="21" spans="1:10">
      <c r="A21" s="31"/>
      <c r="B21" s="67"/>
      <c r="C21" s="76"/>
      <c r="D21" s="31"/>
      <c r="E21" s="33"/>
      <c r="F21" s="34"/>
      <c r="G21" s="47"/>
      <c r="H21" s="47"/>
      <c r="I21" s="47"/>
      <c r="J21" s="47"/>
    </row>
    <row r="22" spans="1:10">
      <c r="A22" s="99" t="s">
        <v>30</v>
      </c>
      <c r="B22" s="102">
        <v>7</v>
      </c>
      <c r="C22" s="101" t="s">
        <v>7</v>
      </c>
      <c r="D22" s="31"/>
      <c r="E22" s="33"/>
      <c r="F22" s="34"/>
      <c r="G22" s="47"/>
      <c r="H22" s="47"/>
      <c r="I22" s="47"/>
      <c r="J22" s="47"/>
    </row>
    <row r="23" spans="1:10" ht="15" thickBot="1">
      <c r="A23" s="31"/>
      <c r="B23" s="52"/>
      <c r="C23" s="77"/>
      <c r="D23" s="133"/>
      <c r="E23" s="33"/>
      <c r="F23" s="34"/>
      <c r="G23" s="48"/>
      <c r="H23" s="47"/>
      <c r="I23" s="47"/>
      <c r="J23" s="49"/>
    </row>
    <row r="24" spans="1:10" ht="15.75" thickBot="1">
      <c r="A24" s="57" t="s">
        <v>31</v>
      </c>
      <c r="B24" s="60"/>
      <c r="C24" s="64"/>
      <c r="D24" s="134"/>
      <c r="E24" s="33"/>
      <c r="F24" s="34"/>
      <c r="G24" s="48"/>
      <c r="H24" s="47"/>
      <c r="I24" s="47"/>
      <c r="J24" s="49"/>
    </row>
    <row r="25" spans="1:10" ht="15">
      <c r="A25" s="53"/>
      <c r="B25" s="52"/>
      <c r="C25" s="62"/>
      <c r="D25" s="31"/>
      <c r="E25" s="33"/>
      <c r="F25" s="34"/>
    </row>
    <row r="26" spans="1:10">
      <c r="A26" s="99" t="s">
        <v>29</v>
      </c>
      <c r="B26" s="100">
        <v>4</v>
      </c>
      <c r="C26" s="101" t="s">
        <v>7</v>
      </c>
      <c r="D26" s="31"/>
      <c r="E26" s="33"/>
      <c r="F26" s="34"/>
    </row>
    <row r="27" spans="1:10">
      <c r="A27" s="31" t="s">
        <v>36</v>
      </c>
      <c r="B27" s="67">
        <f>B22+B26</f>
        <v>11</v>
      </c>
      <c r="C27" s="76" t="s">
        <v>7</v>
      </c>
      <c r="D27" s="31"/>
      <c r="E27" s="33"/>
      <c r="F27" s="34"/>
    </row>
    <row r="28" spans="1:10">
      <c r="A28" s="31" t="s">
        <v>37</v>
      </c>
      <c r="B28" s="68">
        <f>B22-B26</f>
        <v>3</v>
      </c>
      <c r="C28" s="76" t="s">
        <v>7</v>
      </c>
      <c r="D28" s="31"/>
      <c r="E28" s="33"/>
      <c r="F28" s="34"/>
    </row>
    <row r="29" spans="1:10">
      <c r="A29" s="54" t="s">
        <v>61</v>
      </c>
      <c r="B29" s="69">
        <v>0.9</v>
      </c>
      <c r="C29" s="76"/>
      <c r="D29" s="31"/>
      <c r="E29" s="33"/>
      <c r="F29" s="34"/>
    </row>
    <row r="30" spans="1:10">
      <c r="A30" s="99" t="s">
        <v>34</v>
      </c>
      <c r="B30" s="102">
        <v>2.6</v>
      </c>
      <c r="C30" s="101" t="s">
        <v>7</v>
      </c>
      <c r="D30" s="31"/>
      <c r="E30" s="33"/>
      <c r="F30" s="34"/>
    </row>
    <row r="31" spans="1:10">
      <c r="A31" s="31" t="s">
        <v>35</v>
      </c>
      <c r="B31" s="68">
        <f>(PI()/4)*B30^2</f>
        <v>5.3092915845667505</v>
      </c>
      <c r="C31" s="76" t="s">
        <v>6</v>
      </c>
      <c r="D31" s="31"/>
      <c r="E31" s="33"/>
      <c r="F31" s="34"/>
    </row>
    <row r="32" spans="1:10">
      <c r="A32" s="54"/>
      <c r="B32" s="52"/>
      <c r="C32" s="76"/>
      <c r="D32" s="31"/>
      <c r="E32" s="33"/>
      <c r="F32" s="34"/>
    </row>
    <row r="33" spans="1:21" ht="15" thickBot="1">
      <c r="A33" s="55"/>
      <c r="B33" s="56"/>
      <c r="C33" s="65"/>
      <c r="D33" s="35"/>
      <c r="E33" s="36"/>
      <c r="F33" s="37"/>
    </row>
    <row r="34" spans="1:21">
      <c r="A34" s="51"/>
      <c r="B34" s="52"/>
      <c r="C34" s="61"/>
      <c r="D34" s="33"/>
      <c r="E34" s="33"/>
      <c r="F34" s="33"/>
    </row>
    <row r="35" spans="1:21">
      <c r="A35" s="51"/>
      <c r="B35" s="68"/>
      <c r="C35" s="61"/>
      <c r="D35" s="33"/>
      <c r="E35" s="33"/>
      <c r="F35" s="33"/>
    </row>
    <row r="36" spans="1:21">
      <c r="A36" s="51"/>
      <c r="B36" s="52"/>
      <c r="C36" s="61"/>
      <c r="D36" s="33"/>
      <c r="E36" s="33"/>
      <c r="F36" s="33"/>
      <c r="L36" s="51"/>
      <c r="M36" s="108"/>
      <c r="N36" s="108"/>
      <c r="O36" s="108"/>
      <c r="P36" s="108"/>
      <c r="Q36" s="108"/>
    </row>
    <row r="37" spans="1:21" ht="15" thickBot="1">
      <c r="L37" s="51"/>
      <c r="M37" s="108"/>
      <c r="N37" s="108"/>
      <c r="O37" s="108"/>
      <c r="P37" s="108"/>
      <c r="Q37" s="108"/>
    </row>
    <row r="38" spans="1:21" ht="15.75" thickBot="1">
      <c r="A38" s="109" t="s">
        <v>9</v>
      </c>
      <c r="B38" s="90" t="s">
        <v>21</v>
      </c>
      <c r="C38" s="110" t="s">
        <v>40</v>
      </c>
      <c r="D38" s="109" t="s">
        <v>41</v>
      </c>
      <c r="E38" s="90" t="s">
        <v>11</v>
      </c>
      <c r="F38" s="90" t="s">
        <v>39</v>
      </c>
      <c r="G38" s="90" t="s">
        <v>42</v>
      </c>
      <c r="H38" s="90" t="s">
        <v>22</v>
      </c>
      <c r="I38" s="90" t="s">
        <v>52</v>
      </c>
      <c r="J38" s="112" t="s">
        <v>43</v>
      </c>
      <c r="K38" s="111" t="s">
        <v>44</v>
      </c>
      <c r="L38" s="89"/>
      <c r="M38" s="113" t="s">
        <v>73</v>
      </c>
      <c r="N38" s="114"/>
      <c r="O38" s="115"/>
      <c r="Q38" s="1"/>
      <c r="R38" s="1"/>
      <c r="S38" s="1"/>
      <c r="T38" s="1"/>
      <c r="U38" s="1"/>
    </row>
    <row r="39" spans="1:21">
      <c r="A39" s="72">
        <v>0</v>
      </c>
      <c r="B39" s="70">
        <v>0</v>
      </c>
      <c r="C39" s="70">
        <f>$B$22</f>
        <v>7</v>
      </c>
      <c r="D39" s="70">
        <f>$C$39</f>
        <v>7</v>
      </c>
      <c r="E39" s="70">
        <v>0</v>
      </c>
      <c r="F39" s="70">
        <v>0</v>
      </c>
      <c r="G39" s="70">
        <f>$P$26*D39+($T$37)</f>
        <v>0</v>
      </c>
      <c r="H39" s="70"/>
      <c r="I39" s="70">
        <v>0</v>
      </c>
      <c r="J39" s="70">
        <f t="shared" ref="J39:J70" si="0">ABS(D39-C39)</f>
        <v>0</v>
      </c>
      <c r="K39" s="73">
        <f>$E$10*$E$8*$E$9*$B$29*$B$31*SQRT(2*$E$8*(ABS(J39)^3))/1000</f>
        <v>0</v>
      </c>
      <c r="L39" s="70"/>
      <c r="M39" s="54"/>
      <c r="N39" s="51"/>
      <c r="O39" s="116"/>
      <c r="Q39" s="1"/>
      <c r="R39" s="1"/>
      <c r="S39" s="1"/>
      <c r="T39" s="1"/>
      <c r="U39" s="1"/>
    </row>
    <row r="40" spans="1:21">
      <c r="A40" s="72">
        <v>1</v>
      </c>
      <c r="B40" s="70">
        <f>5*60</f>
        <v>300</v>
      </c>
      <c r="C40" s="70">
        <f t="shared" ref="C40:C71" si="1">$B$22+$B$26*SIN($E$7*B40)</f>
        <v>7.1674177478623982</v>
      </c>
      <c r="D40" s="70">
        <f>D39</f>
        <v>7</v>
      </c>
      <c r="E40" s="70">
        <f t="shared" ref="E40:E71" si="2">$B$29*(SQRT(((ABS(C40-D40)))*2*9.81))</f>
        <v>1.6311457116330241</v>
      </c>
      <c r="F40" s="70">
        <f t="shared" ref="F40:F71" si="3">E40*$B$31</f>
        <v>8.660228199975359</v>
      </c>
      <c r="G40" s="70">
        <f>$I$9*D40+($I$10)</f>
        <v>151668.43548387097</v>
      </c>
      <c r="H40" s="70">
        <f t="shared" ref="H40:H71" si="4">IF(C40&gt;D40,1,-1)</f>
        <v>1</v>
      </c>
      <c r="I40" s="70">
        <f>F40/G40*5*60*H40</f>
        <v>1.7129921935991072E-2</v>
      </c>
      <c r="J40" s="70">
        <f t="shared" si="0"/>
        <v>0.16741774786239816</v>
      </c>
      <c r="K40" s="73">
        <f t="shared" ref="K40:K70" si="5">$E$10*$E$8*$E$9*$B$29*$B$31*SQRT(2*$E$8*(ABS(J40)^3))/1000</f>
        <v>5.8315458622740559</v>
      </c>
      <c r="L40" s="70"/>
      <c r="M40" s="126" t="s">
        <v>74</v>
      </c>
      <c r="N40" s="127"/>
      <c r="O40" s="128"/>
      <c r="Q40" s="1"/>
      <c r="R40" s="1"/>
      <c r="S40" s="91"/>
      <c r="T40" s="91"/>
      <c r="U40" s="1"/>
    </row>
    <row r="41" spans="1:21">
      <c r="A41" s="72">
        <v>2</v>
      </c>
      <c r="B41" s="70">
        <f>B40+5*60</f>
        <v>600</v>
      </c>
      <c r="C41" s="70">
        <f t="shared" si="1"/>
        <v>7.3345420857816306</v>
      </c>
      <c r="D41" s="70">
        <f>D40+I40</f>
        <v>7.0171299219359913</v>
      </c>
      <c r="E41" s="70">
        <f t="shared" si="2"/>
        <v>2.2459691872925749</v>
      </c>
      <c r="F41" s="70">
        <f t="shared" si="3"/>
        <v>11.924505305288692</v>
      </c>
      <c r="G41" s="70">
        <f>$I$9*D41+($I$10)</f>
        <v>151940.19064382292</v>
      </c>
      <c r="H41" s="70">
        <f t="shared" si="4"/>
        <v>1</v>
      </c>
      <c r="I41" s="70">
        <f t="shared" ref="I41" si="6">F41/G41*5*60*H41</f>
        <v>2.354447217966581E-2</v>
      </c>
      <c r="J41" s="70">
        <f t="shared" si="0"/>
        <v>0.31741216384563931</v>
      </c>
      <c r="K41" s="73">
        <f t="shared" si="5"/>
        <v>15.223580251963421</v>
      </c>
      <c r="L41" s="70"/>
      <c r="M41" s="54"/>
      <c r="N41" s="51"/>
      <c r="O41" s="116"/>
      <c r="Q41" s="1"/>
      <c r="R41" s="1"/>
      <c r="S41" s="91"/>
      <c r="T41" s="1"/>
      <c r="U41" s="1"/>
    </row>
    <row r="42" spans="1:21">
      <c r="A42" s="72">
        <v>3</v>
      </c>
      <c r="B42" s="70">
        <f t="shared" ref="B42:B105" si="7">B41+5*60</f>
        <v>900</v>
      </c>
      <c r="C42" s="70">
        <f t="shared" si="1"/>
        <v>7.5010801180335793</v>
      </c>
      <c r="D42" s="70">
        <f t="shared" ref="D42:D105" si="8">D41+I41</f>
        <v>7.0406743941156567</v>
      </c>
      <c r="E42" s="70">
        <f t="shared" si="2"/>
        <v>2.7049694722211579</v>
      </c>
      <c r="F42" s="70">
        <f t="shared" si="3"/>
        <v>14.361471655373759</v>
      </c>
      <c r="G42" s="70">
        <f t="shared" ref="G42:G105" si="9">$I$9*D42+($I$10)</f>
        <v>152313.70850497126</v>
      </c>
      <c r="H42" s="70">
        <f t="shared" si="4"/>
        <v>1</v>
      </c>
      <c r="I42" s="70">
        <f t="shared" ref="I42:I105" si="10">F42/G42*5*60*H42</f>
        <v>2.8286629870032397E-2</v>
      </c>
      <c r="J42" s="70">
        <f t="shared" si="0"/>
        <v>0.46040572391792267</v>
      </c>
      <c r="K42" s="73">
        <f t="shared" si="5"/>
        <v>26.594542509040156</v>
      </c>
      <c r="L42" s="70"/>
      <c r="M42" s="117" t="s">
        <v>45</v>
      </c>
      <c r="N42" s="88">
        <f>AVERAGE(K39:K189)</f>
        <v>261.12166685954105</v>
      </c>
      <c r="O42" s="118" t="s">
        <v>5</v>
      </c>
      <c r="Q42" s="1"/>
      <c r="R42" s="1"/>
      <c r="S42" s="91"/>
      <c r="T42" s="1"/>
      <c r="U42" s="1"/>
    </row>
    <row r="43" spans="1:21">
      <c r="A43" s="72">
        <v>4</v>
      </c>
      <c r="B43" s="70">
        <f t="shared" si="7"/>
        <v>1200</v>
      </c>
      <c r="C43" s="70">
        <f t="shared" si="1"/>
        <v>7.6667399764310193</v>
      </c>
      <c r="D43" s="70">
        <f t="shared" si="8"/>
        <v>7.0689610239856888</v>
      </c>
      <c r="E43" s="70">
        <f t="shared" si="2"/>
        <v>3.0822106787258527</v>
      </c>
      <c r="F43" s="70">
        <f t="shared" si="3"/>
        <v>16.364355218420943</v>
      </c>
      <c r="G43" s="70">
        <f t="shared" si="9"/>
        <v>152762.45763842069</v>
      </c>
      <c r="H43" s="70">
        <f t="shared" si="4"/>
        <v>1</v>
      </c>
      <c r="I43" s="70">
        <f t="shared" si="10"/>
        <v>3.2136865571685873E-2</v>
      </c>
      <c r="J43" s="70">
        <f t="shared" si="0"/>
        <v>0.59777895244533052</v>
      </c>
      <c r="K43" s="73">
        <f t="shared" si="5"/>
        <v>39.345256582993841</v>
      </c>
      <c r="L43" s="70"/>
      <c r="M43" s="117"/>
      <c r="N43" s="88"/>
      <c r="O43" s="118"/>
      <c r="Q43" s="1"/>
      <c r="R43" s="1"/>
      <c r="S43" s="91"/>
      <c r="T43" s="1"/>
      <c r="U43" s="1"/>
    </row>
    <row r="44" spans="1:21">
      <c r="A44" s="72">
        <v>5</v>
      </c>
      <c r="B44" s="70">
        <f t="shared" si="7"/>
        <v>1500</v>
      </c>
      <c r="C44" s="70">
        <f t="shared" si="1"/>
        <v>7.8312313318406437</v>
      </c>
      <c r="D44" s="70">
        <f t="shared" si="8"/>
        <v>7.1010978895573746</v>
      </c>
      <c r="E44" s="70">
        <f t="shared" si="2"/>
        <v>3.4063802916665322</v>
      </c>
      <c r="F44" s="70">
        <f t="shared" si="3"/>
        <v>18.085466216379153</v>
      </c>
      <c r="G44" s="70">
        <f t="shared" si="9"/>
        <v>153272.28827725383</v>
      </c>
      <c r="H44" s="70">
        <f t="shared" si="4"/>
        <v>1</v>
      </c>
      <c r="I44" s="70">
        <f t="shared" si="10"/>
        <v>3.5398700742950484E-2</v>
      </c>
      <c r="J44" s="70">
        <f t="shared" si="0"/>
        <v>0.73013344228326904</v>
      </c>
      <c r="K44" s="73">
        <f t="shared" si="5"/>
        <v>53.111040977306097</v>
      </c>
      <c r="L44" s="70"/>
      <c r="M44" s="117" t="s">
        <v>46</v>
      </c>
      <c r="N44" s="88">
        <f>MAX(K40:K189)</f>
        <v>654.43673684223768</v>
      </c>
      <c r="O44" s="118" t="s">
        <v>5</v>
      </c>
      <c r="Q44" s="1"/>
      <c r="R44" s="1"/>
      <c r="S44" s="91"/>
      <c r="T44" s="1"/>
      <c r="U44" s="1"/>
    </row>
    <row r="45" spans="1:21">
      <c r="A45" s="72">
        <v>6</v>
      </c>
      <c r="B45" s="70">
        <f t="shared" si="7"/>
        <v>1800</v>
      </c>
      <c r="C45" s="70">
        <f t="shared" si="1"/>
        <v>7.9942659030027983</v>
      </c>
      <c r="D45" s="70">
        <f t="shared" si="8"/>
        <v>7.1364965903003252</v>
      </c>
      <c r="E45" s="70">
        <f t="shared" si="2"/>
        <v>3.6921323745676085</v>
      </c>
      <c r="F45" s="70">
        <f t="shared" si="3"/>
        <v>19.602607345398258</v>
      </c>
      <c r="G45" s="70">
        <f t="shared" si="9"/>
        <v>153833.86582666929</v>
      </c>
      <c r="H45" s="70">
        <f t="shared" si="4"/>
        <v>1</v>
      </c>
      <c r="I45" s="70">
        <f t="shared" si="10"/>
        <v>3.8228137686181454E-2</v>
      </c>
      <c r="J45" s="70">
        <f t="shared" si="0"/>
        <v>0.85776931270247303</v>
      </c>
      <c r="K45" s="73">
        <f t="shared" si="5"/>
        <v>67.629660901514285</v>
      </c>
      <c r="L45" s="70"/>
      <c r="M45" s="117"/>
      <c r="N45" s="88"/>
      <c r="O45" s="118"/>
      <c r="Q45" s="1"/>
      <c r="R45" s="1"/>
      <c r="S45" s="91"/>
      <c r="T45" s="1"/>
      <c r="U45" s="1"/>
    </row>
    <row r="46" spans="1:21">
      <c r="A46" s="72">
        <v>7</v>
      </c>
      <c r="B46" s="70">
        <f t="shared" si="7"/>
        <v>2100</v>
      </c>
      <c r="C46" s="70">
        <f t="shared" si="1"/>
        <v>8.1555579617622005</v>
      </c>
      <c r="D46" s="70">
        <f t="shared" si="8"/>
        <v>7.174724727986507</v>
      </c>
      <c r="E46" s="70">
        <f t="shared" si="2"/>
        <v>3.9481132098522806</v>
      </c>
      <c r="F46" s="70">
        <f t="shared" si="3"/>
        <v>20.961684239985534</v>
      </c>
      <c r="G46" s="70">
        <f t="shared" si="9"/>
        <v>154440.33056774593</v>
      </c>
      <c r="H46" s="70">
        <f t="shared" si="4"/>
        <v>1</v>
      </c>
      <c r="I46" s="70">
        <f t="shared" si="10"/>
        <v>4.0718025200270985E-2</v>
      </c>
      <c r="J46" s="70">
        <f t="shared" si="0"/>
        <v>0.98083323377569354</v>
      </c>
      <c r="K46" s="73">
        <f t="shared" si="5"/>
        <v>82.694040309460661</v>
      </c>
      <c r="L46" s="70"/>
      <c r="M46" s="117" t="s">
        <v>47</v>
      </c>
      <c r="N46" s="88">
        <f>MIN(K40:K66)</f>
        <v>5.8315458622740559</v>
      </c>
      <c r="O46" s="118" t="s">
        <v>5</v>
      </c>
      <c r="Q46" s="1"/>
      <c r="R46" s="1"/>
      <c r="S46" s="91"/>
      <c r="T46" s="1"/>
      <c r="U46" s="1"/>
    </row>
    <row r="47" spans="1:21">
      <c r="A47" s="72">
        <v>8</v>
      </c>
      <c r="B47" s="70">
        <f t="shared" si="7"/>
        <v>2400</v>
      </c>
      <c r="C47" s="70">
        <f t="shared" si="1"/>
        <v>8.3148248338241704</v>
      </c>
      <c r="D47" s="70">
        <f t="shared" si="8"/>
        <v>7.2154427531867782</v>
      </c>
      <c r="E47" s="70">
        <f t="shared" si="2"/>
        <v>4.1799042933906474</v>
      </c>
      <c r="F47" s="70">
        <f t="shared" si="3"/>
        <v>22.192330689193394</v>
      </c>
      <c r="G47" s="70">
        <f t="shared" si="9"/>
        <v>155086.29576785455</v>
      </c>
      <c r="H47" s="70">
        <f t="shared" si="4"/>
        <v>1</v>
      </c>
      <c r="I47" s="70">
        <f t="shared" si="10"/>
        <v>4.292899752228134E-2</v>
      </c>
      <c r="J47" s="70">
        <f t="shared" si="0"/>
        <v>1.0993820806373922</v>
      </c>
      <c r="K47" s="73">
        <f t="shared" si="5"/>
        <v>98.1305952493028</v>
      </c>
      <c r="L47" s="70"/>
      <c r="M47" s="117"/>
      <c r="N47" s="88"/>
      <c r="O47" s="118"/>
      <c r="Q47" s="1"/>
      <c r="R47" s="1"/>
      <c r="S47" s="91"/>
      <c r="T47" s="1"/>
      <c r="U47" s="1"/>
    </row>
    <row r="48" spans="1:21">
      <c r="A48" s="72">
        <v>9</v>
      </c>
      <c r="B48" s="70">
        <f t="shared" si="7"/>
        <v>2700</v>
      </c>
      <c r="C48" s="70">
        <f t="shared" si="1"/>
        <v>8.4717873941587989</v>
      </c>
      <c r="D48" s="70">
        <f t="shared" si="8"/>
        <v>7.2583717507090597</v>
      </c>
      <c r="E48" s="70">
        <f t="shared" si="2"/>
        <v>4.3913373918240381</v>
      </c>
      <c r="F48" s="70">
        <f t="shared" si="3"/>
        <v>23.314890659404668</v>
      </c>
      <c r="G48" s="70">
        <f t="shared" si="9"/>
        <v>155767.33661741813</v>
      </c>
      <c r="H48" s="70">
        <f t="shared" si="4"/>
        <v>1</v>
      </c>
      <c r="I48" s="70">
        <f t="shared" si="10"/>
        <v>4.4903298404598058E-2</v>
      </c>
      <c r="J48" s="70">
        <f t="shared" si="0"/>
        <v>1.2134156434497392</v>
      </c>
      <c r="K48" s="73">
        <f t="shared" si="5"/>
        <v>113.7878356382042</v>
      </c>
      <c r="L48" s="70"/>
      <c r="M48" s="117" t="s">
        <v>63</v>
      </c>
      <c r="N48" s="88">
        <f>$K$190</f>
        <v>0</v>
      </c>
      <c r="O48" s="118" t="s">
        <v>5</v>
      </c>
      <c r="Q48" s="1"/>
      <c r="R48" s="1"/>
      <c r="S48" s="91"/>
      <c r="T48" s="1"/>
      <c r="U48" s="1"/>
    </row>
    <row r="49" spans="1:21">
      <c r="A49" s="72">
        <v>10</v>
      </c>
      <c r="B49" s="70">
        <f t="shared" si="7"/>
        <v>3000</v>
      </c>
      <c r="C49" s="70">
        <f t="shared" si="1"/>
        <v>8.6261705561847926</v>
      </c>
      <c r="D49" s="70">
        <f t="shared" si="8"/>
        <v>7.3032750491136582</v>
      </c>
      <c r="E49" s="70">
        <f t="shared" si="2"/>
        <v>4.585163026270263</v>
      </c>
      <c r="F49" s="70">
        <f t="shared" si="3"/>
        <v>24.343967469243321</v>
      </c>
      <c r="G49" s="70">
        <f t="shared" si="9"/>
        <v>156479.69847673713</v>
      </c>
      <c r="H49" s="70">
        <f t="shared" si="4"/>
        <v>1</v>
      </c>
      <c r="I49" s="70">
        <f t="shared" si="10"/>
        <v>4.6671806706342273E-2</v>
      </c>
      <c r="J49" s="70">
        <f t="shared" si="0"/>
        <v>1.3228955070711343</v>
      </c>
      <c r="K49" s="73">
        <f t="shared" si="5"/>
        <v>129.52982076407599</v>
      </c>
      <c r="L49" s="70"/>
      <c r="M49" s="31"/>
      <c r="N49" s="33"/>
      <c r="O49" s="34"/>
      <c r="Q49" s="1"/>
      <c r="R49" s="1"/>
      <c r="S49" s="91"/>
      <c r="T49" s="1"/>
      <c r="U49" s="1"/>
    </row>
    <row r="50" spans="1:21">
      <c r="A50" s="72">
        <v>11</v>
      </c>
      <c r="B50" s="70">
        <f t="shared" si="7"/>
        <v>3300</v>
      </c>
      <c r="C50" s="70">
        <f t="shared" si="1"/>
        <v>8.7777037538757039</v>
      </c>
      <c r="D50" s="70">
        <f t="shared" si="8"/>
        <v>7.3499468558200007</v>
      </c>
      <c r="E50" s="70">
        <f t="shared" si="2"/>
        <v>4.7634229473437326</v>
      </c>
      <c r="F50" s="70">
        <f t="shared" si="3"/>
        <v>25.290401368064227</v>
      </c>
      <c r="G50" s="70">
        <f t="shared" si="9"/>
        <v>157220.11657929025</v>
      </c>
      <c r="H50" s="70">
        <f t="shared" si="4"/>
        <v>1</v>
      </c>
      <c r="I50" s="70">
        <f t="shared" si="10"/>
        <v>4.8257949271986983E-2</v>
      </c>
      <c r="J50" s="70">
        <f t="shared" si="0"/>
        <v>1.4277568980557032</v>
      </c>
      <c r="K50" s="73">
        <f t="shared" si="5"/>
        <v>145.23217887607788</v>
      </c>
      <c r="L50" s="70"/>
      <c r="M50" s="123" t="s">
        <v>75</v>
      </c>
      <c r="N50" s="124"/>
      <c r="O50" s="125"/>
      <c r="Q50" s="1"/>
      <c r="R50" s="1"/>
      <c r="S50" s="91"/>
      <c r="T50" s="1"/>
      <c r="U50" s="1"/>
    </row>
    <row r="51" spans="1:21">
      <c r="A51" s="72">
        <v>12</v>
      </c>
      <c r="B51" s="70">
        <f t="shared" si="7"/>
        <v>3600</v>
      </c>
      <c r="C51" s="70">
        <f t="shared" si="1"/>
        <v>8.9261214159436069</v>
      </c>
      <c r="D51" s="70">
        <f t="shared" si="8"/>
        <v>7.3982048050919875</v>
      </c>
      <c r="E51" s="70">
        <f t="shared" si="2"/>
        <v>4.9276725097124823</v>
      </c>
      <c r="F51" s="70">
        <f t="shared" si="3"/>
        <v>26.1624501873174</v>
      </c>
      <c r="G51" s="70">
        <f t="shared" si="9"/>
        <v>157985.6978103295</v>
      </c>
      <c r="H51" s="70">
        <f t="shared" si="4"/>
        <v>1</v>
      </c>
      <c r="I51" s="70">
        <f t="shared" si="10"/>
        <v>4.9680035376481087E-2</v>
      </c>
      <c r="J51" s="70">
        <f t="shared" si="0"/>
        <v>1.5279166108516193</v>
      </c>
      <c r="K51" s="73">
        <f t="shared" si="5"/>
        <v>160.7795952202226</v>
      </c>
      <c r="L51" s="70"/>
      <c r="M51" s="31"/>
      <c r="N51" s="33"/>
      <c r="O51" s="34"/>
      <c r="Q51" s="1"/>
      <c r="R51" s="1"/>
      <c r="S51" s="91"/>
      <c r="T51" s="1"/>
      <c r="U51" s="1"/>
    </row>
    <row r="52" spans="1:21">
      <c r="A52" s="72">
        <v>13</v>
      </c>
      <c r="B52" s="70">
        <f t="shared" si="7"/>
        <v>3900</v>
      </c>
      <c r="C52" s="70">
        <f t="shared" si="1"/>
        <v>9.07116343126917</v>
      </c>
      <c r="D52" s="70">
        <f t="shared" si="8"/>
        <v>7.4478848404684683</v>
      </c>
      <c r="E52" s="70">
        <f t="shared" si="2"/>
        <v>5.0791207920980694</v>
      </c>
      <c r="F52" s="70">
        <f t="shared" si="3"/>
        <v>26.966533278484288</v>
      </c>
      <c r="G52" s="70">
        <f t="shared" si="9"/>
        <v>158773.8395199416</v>
      </c>
      <c r="H52" s="70">
        <f t="shared" si="4"/>
        <v>1</v>
      </c>
      <c r="I52" s="70">
        <f t="shared" si="10"/>
        <v>5.0952726267788011E-2</v>
      </c>
      <c r="J52" s="70">
        <f t="shared" si="0"/>
        <v>1.6232785908007017</v>
      </c>
      <c r="K52" s="73">
        <f t="shared" si="5"/>
        <v>176.06419429098639</v>
      </c>
      <c r="L52" s="70"/>
      <c r="M52" s="117" t="s">
        <v>54</v>
      </c>
      <c r="N52" s="88">
        <f>AVERAGE(F4:F189)</f>
        <v>27.820749832029971</v>
      </c>
      <c r="O52" s="118" t="s">
        <v>60</v>
      </c>
      <c r="Q52" s="1"/>
      <c r="R52" s="1"/>
      <c r="S52" s="91"/>
      <c r="T52" s="1"/>
      <c r="U52" s="1"/>
    </row>
    <row r="53" spans="1:21">
      <c r="A53" s="72">
        <v>14</v>
      </c>
      <c r="B53" s="70">
        <f t="shared" si="7"/>
        <v>4200</v>
      </c>
      <c r="C53" s="70">
        <f t="shared" si="1"/>
        <v>9.212575604762467</v>
      </c>
      <c r="D53" s="70">
        <f t="shared" si="8"/>
        <v>7.4988375667362561</v>
      </c>
      <c r="E53" s="70">
        <f t="shared" si="2"/>
        <v>5.2187227985322373</v>
      </c>
      <c r="F53" s="70">
        <f t="shared" si="3"/>
        <v>27.707721036433849</v>
      </c>
      <c r="G53" s="70">
        <f t="shared" si="9"/>
        <v>159582.17164945346</v>
      </c>
      <c r="H53" s="70">
        <f t="shared" si="4"/>
        <v>1</v>
      </c>
      <c r="I53" s="70">
        <f t="shared" si="10"/>
        <v>5.2088000965354847E-2</v>
      </c>
      <c r="J53" s="70">
        <f t="shared" si="0"/>
        <v>1.7137380380262108</v>
      </c>
      <c r="K53" s="73">
        <f t="shared" si="5"/>
        <v>190.98449338688903</v>
      </c>
      <c r="L53" s="70"/>
      <c r="M53" s="117"/>
      <c r="N53" s="88"/>
      <c r="O53" s="118"/>
      <c r="Q53" s="1"/>
      <c r="R53" s="1"/>
      <c r="S53" s="91"/>
      <c r="T53" s="1"/>
      <c r="U53" s="1"/>
    </row>
    <row r="54" spans="1:21">
      <c r="A54" s="72">
        <v>15</v>
      </c>
      <c r="B54" s="70">
        <f t="shared" si="7"/>
        <v>4500</v>
      </c>
      <c r="C54" s="70">
        <f t="shared" si="1"/>
        <v>9.3501101028555667</v>
      </c>
      <c r="D54" s="70">
        <f t="shared" si="8"/>
        <v>7.5509255677016114</v>
      </c>
      <c r="E54" s="70">
        <f t="shared" si="2"/>
        <v>5.3472423238126856</v>
      </c>
      <c r="F54" s="70">
        <f t="shared" si="3"/>
        <v>28.390068670457847</v>
      </c>
      <c r="G54" s="70">
        <f t="shared" si="9"/>
        <v>160408.51417960689</v>
      </c>
      <c r="H54" s="70">
        <f t="shared" si="4"/>
        <v>1</v>
      </c>
      <c r="I54" s="70">
        <f t="shared" si="10"/>
        <v>5.3095813802009166E-2</v>
      </c>
      <c r="J54" s="70">
        <f t="shared" si="0"/>
        <v>1.7991845351539553</v>
      </c>
      <c r="K54" s="73">
        <f t="shared" si="5"/>
        <v>205.44473530772132</v>
      </c>
      <c r="L54" s="70"/>
      <c r="M54" s="117" t="s">
        <v>55</v>
      </c>
      <c r="N54" s="88">
        <f>MAX(F40:F189)</f>
        <v>41.772518590960487</v>
      </c>
      <c r="O54" s="118" t="s">
        <v>60</v>
      </c>
      <c r="Q54" s="1"/>
      <c r="R54" s="1"/>
      <c r="S54" s="1"/>
      <c r="T54" s="1"/>
      <c r="U54" s="1"/>
    </row>
    <row r="55" spans="1:21">
      <c r="A55" s="72">
        <v>16</v>
      </c>
      <c r="B55" s="70">
        <f t="shared" si="7"/>
        <v>4800</v>
      </c>
      <c r="C55" s="70">
        <f t="shared" si="1"/>
        <v>9.4835258878461719</v>
      </c>
      <c r="D55" s="70">
        <f t="shared" si="8"/>
        <v>7.6040213815036202</v>
      </c>
      <c r="E55" s="70">
        <f t="shared" si="2"/>
        <v>5.4652961050337527</v>
      </c>
      <c r="F55" s="70">
        <f t="shared" si="3"/>
        <v>29.016850617621142</v>
      </c>
      <c r="G55" s="70">
        <f t="shared" si="9"/>
        <v>161250.84501021204</v>
      </c>
      <c r="H55" s="70">
        <f t="shared" si="4"/>
        <v>1</v>
      </c>
      <c r="I55" s="70">
        <f t="shared" si="10"/>
        <v>5.3984555459136045E-2</v>
      </c>
      <c r="J55" s="70">
        <f t="shared" si="0"/>
        <v>1.8795045063425517</v>
      </c>
      <c r="K55" s="73">
        <f t="shared" si="5"/>
        <v>219.35448034580506</v>
      </c>
      <c r="L55" s="70"/>
      <c r="M55" s="117"/>
      <c r="N55" s="88"/>
      <c r="O55" s="118"/>
      <c r="Q55" s="1"/>
      <c r="R55" s="1"/>
      <c r="S55" s="1"/>
      <c r="T55" s="1"/>
      <c r="U55" s="1"/>
    </row>
    <row r="56" spans="1:21">
      <c r="A56" s="72">
        <v>17</v>
      </c>
      <c r="B56" s="70">
        <f t="shared" si="7"/>
        <v>5100</v>
      </c>
      <c r="C56" s="70">
        <f t="shared" si="1"/>
        <v>9.6125891403310746</v>
      </c>
      <c r="D56" s="70">
        <f t="shared" si="8"/>
        <v>7.6580059369627564</v>
      </c>
      <c r="E56" s="70">
        <f t="shared" si="2"/>
        <v>5.5733856124056222</v>
      </c>
      <c r="F56" s="70">
        <f t="shared" si="3"/>
        <v>29.590729329490575</v>
      </c>
      <c r="G56" s="70">
        <f t="shared" si="9"/>
        <v>162107.27515382576</v>
      </c>
      <c r="H56" s="70">
        <f t="shared" si="4"/>
        <v>1</v>
      </c>
      <c r="I56" s="70">
        <f t="shared" si="10"/>
        <v>5.4761384339003051E-2</v>
      </c>
      <c r="J56" s="70">
        <f t="shared" si="0"/>
        <v>1.9545832033683181</v>
      </c>
      <c r="K56" s="73">
        <f t="shared" si="5"/>
        <v>232.62837978111693</v>
      </c>
      <c r="L56" s="70"/>
      <c r="M56" s="117" t="s">
        <v>56</v>
      </c>
      <c r="N56" s="88">
        <f>MIN(F40:F189)</f>
        <v>3.9493800969379302</v>
      </c>
      <c r="O56" s="118" t="s">
        <v>60</v>
      </c>
      <c r="Q56" s="1"/>
      <c r="R56" s="1"/>
      <c r="S56" s="91"/>
      <c r="T56" s="91"/>
      <c r="U56" s="1"/>
    </row>
    <row r="57" spans="1:21">
      <c r="A57" s="72">
        <v>18</v>
      </c>
      <c r="B57" s="70">
        <f t="shared" si="7"/>
        <v>5400</v>
      </c>
      <c r="C57" s="70">
        <f t="shared" si="1"/>
        <v>9.7370736689891046</v>
      </c>
      <c r="D57" s="70">
        <f t="shared" si="8"/>
        <v>7.7127673213017598</v>
      </c>
      <c r="E57" s="70">
        <f t="shared" si="2"/>
        <v>5.6719204277490372</v>
      </c>
      <c r="F57" s="70">
        <f t="shared" si="3"/>
        <v>30.113879395380206</v>
      </c>
      <c r="G57" s="70">
        <f t="shared" si="9"/>
        <v>162976.02918643865</v>
      </c>
      <c r="H57" s="70">
        <f t="shared" si="4"/>
        <v>1</v>
      </c>
      <c r="I57" s="70">
        <f t="shared" si="10"/>
        <v>5.5432469816032316E-2</v>
      </c>
      <c r="J57" s="70">
        <f t="shared" si="0"/>
        <v>2.0243063476873449</v>
      </c>
      <c r="K57" s="73">
        <f t="shared" si="5"/>
        <v>245.18607860465687</v>
      </c>
      <c r="L57" s="70"/>
      <c r="M57" s="31"/>
      <c r="N57" s="33"/>
      <c r="O57" s="34"/>
      <c r="Q57" s="1"/>
      <c r="R57" s="1"/>
      <c r="S57" s="91"/>
      <c r="T57" s="1"/>
      <c r="U57" s="1"/>
    </row>
    <row r="58" spans="1:21">
      <c r="A58" s="72">
        <v>19</v>
      </c>
      <c r="B58" s="70">
        <f t="shared" si="7"/>
        <v>5700</v>
      </c>
      <c r="C58" s="70">
        <f t="shared" si="1"/>
        <v>9.8567613069953914</v>
      </c>
      <c r="D58" s="70">
        <f t="shared" si="8"/>
        <v>7.7681997911177918</v>
      </c>
      <c r="E58" s="70">
        <f t="shared" si="2"/>
        <v>5.7612357461424883</v>
      </c>
      <c r="F58" s="70">
        <f t="shared" si="3"/>
        <v>30.588080463699459</v>
      </c>
      <c r="G58" s="70">
        <f t="shared" si="9"/>
        <v>163855.42955718626</v>
      </c>
      <c r="H58" s="70">
        <f t="shared" si="4"/>
        <v>1</v>
      </c>
      <c r="I58" s="70">
        <f t="shared" si="10"/>
        <v>5.600317404134128E-2</v>
      </c>
      <c r="J58" s="70">
        <f t="shared" si="0"/>
        <v>2.0885615158775996</v>
      </c>
      <c r="K58" s="73">
        <f t="shared" si="5"/>
        <v>256.95221124239373</v>
      </c>
      <c r="L58" s="70"/>
      <c r="M58" s="120" t="s">
        <v>76</v>
      </c>
      <c r="N58" s="121"/>
      <c r="O58" s="122"/>
      <c r="Q58" s="1"/>
      <c r="R58" s="1"/>
      <c r="S58" s="91"/>
      <c r="T58" s="1"/>
      <c r="U58" s="1"/>
    </row>
    <row r="59" spans="1:21">
      <c r="A59" s="72">
        <v>20</v>
      </c>
      <c r="B59" s="70">
        <f t="shared" si="7"/>
        <v>6000</v>
      </c>
      <c r="C59" s="70">
        <f t="shared" si="1"/>
        <v>9.9714422943721903</v>
      </c>
      <c r="D59" s="70">
        <f t="shared" si="8"/>
        <v>7.8242029651591327</v>
      </c>
      <c r="E59" s="70">
        <f t="shared" si="2"/>
        <v>5.8416056754731187</v>
      </c>
      <c r="F59" s="70">
        <f t="shared" si="3"/>
        <v>31.014787853146796</v>
      </c>
      <c r="G59" s="70">
        <f t="shared" si="9"/>
        <v>164743.88378227211</v>
      </c>
      <c r="H59" s="70">
        <f t="shared" si="4"/>
        <v>1</v>
      </c>
      <c r="I59" s="70">
        <f t="shared" si="10"/>
        <v>5.6478189917149917E-2</v>
      </c>
      <c r="J59" s="70">
        <f t="shared" si="0"/>
        <v>2.1472393292130576</v>
      </c>
      <c r="K59" s="73">
        <f t="shared" si="5"/>
        <v>267.85646446897192</v>
      </c>
      <c r="L59" s="70"/>
      <c r="M59" s="31"/>
      <c r="N59" s="33"/>
      <c r="O59" s="34"/>
      <c r="Q59" s="1"/>
      <c r="R59" s="1"/>
      <c r="S59" s="91"/>
      <c r="T59" s="1"/>
      <c r="U59" s="1"/>
    </row>
    <row r="60" spans="1:21">
      <c r="A60" s="72">
        <v>21</v>
      </c>
      <c r="B60" s="70">
        <f t="shared" si="7"/>
        <v>6300</v>
      </c>
      <c r="C60" s="70">
        <f t="shared" si="1"/>
        <v>10.080915645606211</v>
      </c>
      <c r="D60" s="70">
        <f t="shared" si="8"/>
        <v>7.8806811550762825</v>
      </c>
      <c r="E60" s="70">
        <f t="shared" si="2"/>
        <v>5.9132534674576345</v>
      </c>
      <c r="F60" s="70">
        <f t="shared" si="3"/>
        <v>31.395186872182975</v>
      </c>
      <c r="G60" s="70">
        <f t="shared" si="9"/>
        <v>165639.87382776581</v>
      </c>
      <c r="H60" s="70">
        <f t="shared" si="4"/>
        <v>1</v>
      </c>
      <c r="I60" s="70">
        <f t="shared" si="10"/>
        <v>5.6861647162617449E-2</v>
      </c>
      <c r="J60" s="70">
        <f t="shared" si="0"/>
        <v>2.2002344905299287</v>
      </c>
      <c r="K60" s="73">
        <f t="shared" si="5"/>
        <v>277.83368865437882</v>
      </c>
      <c r="L60" s="70"/>
      <c r="M60" s="117" t="s">
        <v>57</v>
      </c>
      <c r="N60" s="88">
        <f>AVERAGE(J40:J189)</f>
        <v>1.9557286460882977</v>
      </c>
      <c r="O60" s="118" t="s">
        <v>7</v>
      </c>
      <c r="Q60" s="1"/>
      <c r="R60" s="1"/>
      <c r="S60" s="91"/>
      <c r="T60" s="1"/>
      <c r="U60" s="1"/>
    </row>
    <row r="61" spans="1:21">
      <c r="A61" s="72">
        <v>22</v>
      </c>
      <c r="B61" s="70">
        <f t="shared" si="7"/>
        <v>6600</v>
      </c>
      <c r="C61" s="70">
        <f t="shared" si="1"/>
        <v>10.184989501888134</v>
      </c>
      <c r="D61" s="70">
        <f t="shared" si="8"/>
        <v>7.9375428022388999</v>
      </c>
      <c r="E61" s="70">
        <f t="shared" si="2"/>
        <v>5.9763594637676851</v>
      </c>
      <c r="F61" s="70">
        <f t="shared" si="3"/>
        <v>31.730235007327629</v>
      </c>
      <c r="G61" s="70">
        <f t="shared" si="9"/>
        <v>166541.94717506709</v>
      </c>
      <c r="H61" s="70">
        <f t="shared" si="4"/>
        <v>1</v>
      </c>
      <c r="I61" s="70">
        <f t="shared" si="10"/>
        <v>5.7157194710783246E-2</v>
      </c>
      <c r="J61" s="70">
        <f t="shared" si="0"/>
        <v>2.2474466996492346</v>
      </c>
      <c r="K61" s="73">
        <f t="shared" si="5"/>
        <v>286.82404324926586</v>
      </c>
      <c r="L61" s="70"/>
      <c r="M61" s="117"/>
      <c r="N61" s="88"/>
      <c r="O61" s="118"/>
      <c r="Q61" s="1"/>
      <c r="R61" s="1"/>
      <c r="S61" s="91"/>
      <c r="T61" s="1"/>
      <c r="U61" s="1"/>
    </row>
    <row r="62" spans="1:21">
      <c r="A62" s="72">
        <v>23</v>
      </c>
      <c r="B62" s="70">
        <f t="shared" si="7"/>
        <v>6900</v>
      </c>
      <c r="C62" s="70">
        <f t="shared" si="1"/>
        <v>10.283481467357028</v>
      </c>
      <c r="D62" s="70">
        <f t="shared" si="8"/>
        <v>7.9946999969496835</v>
      </c>
      <c r="E62" s="70">
        <f t="shared" si="2"/>
        <v>6.0310673088606466</v>
      </c>
      <c r="F62" s="70">
        <f t="shared" si="3"/>
        <v>32.020694908889467</v>
      </c>
      <c r="G62" s="70">
        <f t="shared" si="9"/>
        <v>167448.70919354417</v>
      </c>
      <c r="H62" s="70">
        <f t="shared" si="4"/>
        <v>1</v>
      </c>
      <c r="I62" s="70">
        <f t="shared" si="10"/>
        <v>5.7368065235806544E-2</v>
      </c>
      <c r="J62" s="70">
        <f t="shared" si="0"/>
        <v>2.2887814704073444</v>
      </c>
      <c r="K62" s="73">
        <f t="shared" si="5"/>
        <v>294.77316575534451</v>
      </c>
      <c r="L62" s="70"/>
      <c r="M62" s="117" t="s">
        <v>58</v>
      </c>
      <c r="N62" s="88">
        <f>MAX(J40:J189)</f>
        <v>3.8951496291600085</v>
      </c>
      <c r="O62" s="118" t="s">
        <v>7</v>
      </c>
      <c r="Q62" s="1"/>
      <c r="R62" s="1"/>
      <c r="S62" s="91"/>
      <c r="T62" s="1"/>
      <c r="U62" s="1"/>
    </row>
    <row r="63" spans="1:21">
      <c r="A63" s="72">
        <v>24</v>
      </c>
      <c r="B63" s="70">
        <f t="shared" si="7"/>
        <v>7200</v>
      </c>
      <c r="C63" s="70">
        <f t="shared" si="1"/>
        <v>10.376218928760359</v>
      </c>
      <c r="D63" s="70">
        <f t="shared" si="8"/>
        <v>8.0520680621854908</v>
      </c>
      <c r="E63" s="70">
        <f t="shared" si="2"/>
        <v>6.0774888236656697</v>
      </c>
      <c r="F63" s="70">
        <f t="shared" si="3"/>
        <v>32.267160266786618</v>
      </c>
      <c r="G63" s="70">
        <f t="shared" si="9"/>
        <v>168358.81653685524</v>
      </c>
      <c r="H63" s="70">
        <f t="shared" si="4"/>
        <v>1</v>
      </c>
      <c r="I63" s="70">
        <f t="shared" si="10"/>
        <v>5.7497125954891197E-2</v>
      </c>
      <c r="J63" s="70">
        <f t="shared" si="0"/>
        <v>2.3241508665748682</v>
      </c>
      <c r="K63" s="73">
        <f t="shared" si="5"/>
        <v>301.63235582560992</v>
      </c>
      <c r="L63" s="70"/>
      <c r="M63" s="117"/>
      <c r="N63" s="88"/>
      <c r="O63" s="118"/>
      <c r="Q63" s="1"/>
      <c r="R63" s="1"/>
      <c r="S63" s="91"/>
      <c r="T63" s="1"/>
      <c r="U63" s="1"/>
    </row>
    <row r="64" spans="1:21">
      <c r="A64" s="72">
        <v>25</v>
      </c>
      <c r="B64" s="70">
        <f t="shared" si="7"/>
        <v>7500</v>
      </c>
      <c r="C64" s="70">
        <f t="shared" si="1"/>
        <v>10.463039357969377</v>
      </c>
      <c r="D64" s="70">
        <f t="shared" si="8"/>
        <v>8.1095651881403814</v>
      </c>
      <c r="E64" s="70">
        <f t="shared" si="2"/>
        <v>6.1157078250809498</v>
      </c>
      <c r="F64" s="70">
        <f t="shared" si="3"/>
        <v>32.470076089371311</v>
      </c>
      <c r="G64" s="70">
        <f t="shared" si="9"/>
        <v>169270.97134520963</v>
      </c>
      <c r="H64" s="70">
        <f t="shared" si="4"/>
        <v>1</v>
      </c>
      <c r="I64" s="70">
        <f t="shared" si="10"/>
        <v>5.7546918703181786E-2</v>
      </c>
      <c r="J64" s="70">
        <f t="shared" si="0"/>
        <v>2.3534741698289956</v>
      </c>
      <c r="K64" s="73">
        <f t="shared" si="5"/>
        <v>307.35876790151855</v>
      </c>
      <c r="L64" s="70"/>
      <c r="M64" s="117" t="s">
        <v>59</v>
      </c>
      <c r="N64" s="88">
        <f>MIN(J40:J189)</f>
        <v>3.4817748976399443E-2</v>
      </c>
      <c r="O64" s="118" t="s">
        <v>7</v>
      </c>
      <c r="Q64" s="1"/>
      <c r="R64" s="1"/>
      <c r="S64" s="91"/>
      <c r="T64" s="1"/>
      <c r="U64" s="1"/>
    </row>
    <row r="65" spans="1:21">
      <c r="A65" s="72">
        <v>26</v>
      </c>
      <c r="B65" s="70">
        <f t="shared" si="7"/>
        <v>7800</v>
      </c>
      <c r="C65" s="70">
        <f t="shared" si="1"/>
        <v>10.543790596819699</v>
      </c>
      <c r="D65" s="70">
        <f t="shared" si="8"/>
        <v>8.1671121068435628</v>
      </c>
      <c r="E65" s="70">
        <f t="shared" si="2"/>
        <v>6.1457830988734665</v>
      </c>
      <c r="F65" s="70">
        <f t="shared" si="3"/>
        <v>32.629754487421465</v>
      </c>
      <c r="G65" s="70">
        <f t="shared" si="9"/>
        <v>170183.91608339129</v>
      </c>
      <c r="H65" s="70">
        <f t="shared" si="4"/>
        <v>1</v>
      </c>
      <c r="I65" s="70">
        <f t="shared" si="10"/>
        <v>5.7519691469726193E-2</v>
      </c>
      <c r="J65" s="70">
        <f t="shared" si="0"/>
        <v>2.3766784899761362</v>
      </c>
      <c r="K65" s="73">
        <f t="shared" si="5"/>
        <v>311.91560712110606</v>
      </c>
      <c r="L65" s="70"/>
      <c r="M65" s="31"/>
      <c r="N65" s="33"/>
      <c r="O65" s="34"/>
      <c r="Q65" s="1"/>
      <c r="R65" s="1"/>
      <c r="S65" s="91"/>
      <c r="T65" s="1"/>
      <c r="U65" s="1"/>
    </row>
    <row r="66" spans="1:21">
      <c r="A66" s="72">
        <v>27</v>
      </c>
      <c r="B66" s="70">
        <f t="shared" si="7"/>
        <v>8100</v>
      </c>
      <c r="C66" s="70">
        <f t="shared" si="1"/>
        <v>10.618331123777891</v>
      </c>
      <c r="D66" s="70">
        <f t="shared" si="8"/>
        <v>8.2246317983132897</v>
      </c>
      <c r="E66" s="70">
        <f t="shared" si="2"/>
        <v>6.1677506775281161</v>
      </c>
      <c r="F66" s="70">
        <f t="shared" si="3"/>
        <v>32.746386767905904</v>
      </c>
      <c r="G66" s="70">
        <f t="shared" si="9"/>
        <v>171096.42887908014</v>
      </c>
      <c r="H66" s="70">
        <f t="shared" si="4"/>
        <v>1</v>
      </c>
      <c r="I66" s="70">
        <f t="shared" si="10"/>
        <v>5.7417422997850402E-2</v>
      </c>
      <c r="J66" s="70">
        <f t="shared" si="0"/>
        <v>2.3936993254646008</v>
      </c>
      <c r="K66" s="73">
        <f t="shared" si="5"/>
        <v>315.27232425753925</v>
      </c>
      <c r="L66" s="70"/>
      <c r="M66" s="31"/>
      <c r="N66" s="33"/>
      <c r="O66" s="34"/>
      <c r="Q66" s="1"/>
      <c r="R66" s="1"/>
      <c r="S66" s="91"/>
      <c r="T66" s="1"/>
      <c r="U66" s="1"/>
    </row>
    <row r="67" spans="1:21" ht="15" thickBot="1">
      <c r="A67" s="72">
        <v>28</v>
      </c>
      <c r="B67" s="70">
        <f t="shared" si="7"/>
        <v>8400</v>
      </c>
      <c r="C67" s="70">
        <f t="shared" si="1"/>
        <v>10.686530301966695</v>
      </c>
      <c r="D67" s="70">
        <f t="shared" si="8"/>
        <v>8.2820492213111407</v>
      </c>
      <c r="E67" s="70">
        <f t="shared" si="2"/>
        <v>6.181625532980318</v>
      </c>
      <c r="F67" s="70">
        <f t="shared" si="3"/>
        <v>32.820052421195356</v>
      </c>
      <c r="G67" s="70">
        <f t="shared" si="9"/>
        <v>172007.31925144233</v>
      </c>
      <c r="H67" s="70">
        <f t="shared" si="4"/>
        <v>1</v>
      </c>
      <c r="I67" s="70">
        <f t="shared" si="10"/>
        <v>5.7241841621667185E-2</v>
      </c>
      <c r="J67" s="70">
        <f t="shared" si="0"/>
        <v>2.4044810806555539</v>
      </c>
      <c r="K67" s="73">
        <f t="shared" si="5"/>
        <v>317.40480626354577</v>
      </c>
      <c r="L67" s="70"/>
      <c r="M67" s="119" t="s">
        <v>68</v>
      </c>
      <c r="N67" s="129">
        <f>ABS(MAX(D39:D189)-MIN(D39:D189))</f>
        <v>4.7414222027637098</v>
      </c>
      <c r="O67" s="130" t="s">
        <v>7</v>
      </c>
      <c r="Q67" s="1"/>
      <c r="R67" s="1"/>
      <c r="S67" s="91"/>
      <c r="T67" s="1"/>
      <c r="U67" s="1"/>
    </row>
    <row r="68" spans="1:21">
      <c r="A68" s="72">
        <v>29</v>
      </c>
      <c r="B68" s="70">
        <f t="shared" si="7"/>
        <v>8700</v>
      </c>
      <c r="C68" s="70">
        <f t="shared" si="1"/>
        <v>10.748268608114223</v>
      </c>
      <c r="D68" s="70">
        <f t="shared" si="8"/>
        <v>8.3392910629328085</v>
      </c>
      <c r="E68" s="70">
        <f t="shared" si="2"/>
        <v>6.1874027623496497</v>
      </c>
      <c r="F68" s="70">
        <f t="shared" si="3"/>
        <v>32.850725416468059</v>
      </c>
      <c r="G68" s="70">
        <f t="shared" si="9"/>
        <v>172915.42413854972</v>
      </c>
      <c r="H68" s="70">
        <f t="shared" si="4"/>
        <v>1</v>
      </c>
      <c r="I68" s="70">
        <f t="shared" si="10"/>
        <v>5.6994439183423305E-2</v>
      </c>
      <c r="J68" s="70">
        <f t="shared" si="0"/>
        <v>2.4089775451814148</v>
      </c>
      <c r="K68" s="73">
        <f t="shared" si="5"/>
        <v>318.29555966792117</v>
      </c>
      <c r="L68" s="70"/>
      <c r="Q68" s="1"/>
      <c r="R68" s="1"/>
      <c r="S68" s="91"/>
      <c r="T68" s="1"/>
      <c r="U68" s="1"/>
    </row>
    <row r="69" spans="1:21">
      <c r="A69" s="72">
        <v>30</v>
      </c>
      <c r="B69" s="70">
        <f t="shared" si="7"/>
        <v>9000</v>
      </c>
      <c r="C69" s="70">
        <f t="shared" si="1"/>
        <v>10.803437842025879</v>
      </c>
      <c r="D69" s="70">
        <f t="shared" si="8"/>
        <v>8.3962855021162319</v>
      </c>
      <c r="E69" s="70">
        <f t="shared" si="2"/>
        <v>6.1850583195562594</v>
      </c>
      <c r="F69" s="70">
        <f t="shared" si="3"/>
        <v>32.838278086074617</v>
      </c>
      <c r="G69" s="70">
        <f t="shared" si="9"/>
        <v>173819.60414558876</v>
      </c>
      <c r="H69" s="70">
        <f t="shared" si="4"/>
        <v>1</v>
      </c>
      <c r="I69" s="70">
        <f t="shared" si="10"/>
        <v>5.6676480620511172E-2</v>
      </c>
      <c r="J69" s="70">
        <f t="shared" si="0"/>
        <v>2.4071523399096471</v>
      </c>
      <c r="K69" s="73">
        <f t="shared" si="5"/>
        <v>317.93388464232311</v>
      </c>
      <c r="L69" s="70"/>
      <c r="Q69" s="1"/>
      <c r="R69" s="1"/>
      <c r="S69" s="91"/>
      <c r="T69" s="1"/>
      <c r="U69" s="1"/>
    </row>
    <row r="70" spans="1:21">
      <c r="A70" s="72">
        <v>31</v>
      </c>
      <c r="B70" s="70">
        <f t="shared" si="7"/>
        <v>9300</v>
      </c>
      <c r="C70" s="70">
        <f t="shared" si="1"/>
        <v>10.851941316211878</v>
      </c>
      <c r="D70" s="70">
        <f t="shared" si="8"/>
        <v>8.4529619827367437</v>
      </c>
      <c r="E70" s="70">
        <f t="shared" si="2"/>
        <v>6.1745493247243184</v>
      </c>
      <c r="F70" s="70">
        <f t="shared" si="3"/>
        <v>32.782482768251135</v>
      </c>
      <c r="G70" s="70">
        <f t="shared" si="9"/>
        <v>174718.7399451618</v>
      </c>
      <c r="H70" s="70">
        <f t="shared" si="4"/>
        <v>1</v>
      </c>
      <c r="I70" s="70">
        <f t="shared" si="10"/>
        <v>5.6289009602302133E-2</v>
      </c>
      <c r="J70" s="70">
        <f t="shared" si="0"/>
        <v>2.3989793334751344</v>
      </c>
      <c r="K70" s="73">
        <f t="shared" si="5"/>
        <v>316.3160380645657</v>
      </c>
      <c r="L70" s="70"/>
      <c r="Q70" s="1"/>
      <c r="R70" s="1"/>
      <c r="S70" s="1"/>
      <c r="T70" s="1"/>
      <c r="U70" s="1"/>
    </row>
    <row r="71" spans="1:21">
      <c r="A71" s="72">
        <v>32</v>
      </c>
      <c r="B71" s="70">
        <f t="shared" si="7"/>
        <v>9600</v>
      </c>
      <c r="C71" s="70">
        <f t="shared" si="1"/>
        <v>10.893694025338039</v>
      </c>
      <c r="D71" s="70">
        <f t="shared" si="8"/>
        <v>8.5092509923390462</v>
      </c>
      <c r="E71" s="70">
        <f t="shared" si="2"/>
        <v>6.1558139647837473</v>
      </c>
      <c r="F71" s="70">
        <f t="shared" si="3"/>
        <v>32.683011279384836</v>
      </c>
      <c r="G71" s="70">
        <f t="shared" si="9"/>
        <v>175611.7287670123</v>
      </c>
      <c r="H71" s="70">
        <f t="shared" si="4"/>
        <v>1</v>
      </c>
      <c r="I71" s="70">
        <f t="shared" si="10"/>
        <v>5.5832850417547097E-2</v>
      </c>
      <c r="J71" s="70">
        <f t="shared" ref="J71:J102" si="11">ABS(D71-C71)</f>
        <v>2.384443032998993</v>
      </c>
      <c r="K71" s="73">
        <f t="shared" ref="K71:K102" si="12">$E$10*$E$8*$E$9*$B$29*$B$31*SQRT(2*$E$8*(ABS(J71)^3))/1000</f>
        <v>313.44538437601722</v>
      </c>
      <c r="L71" s="70"/>
      <c r="Q71" s="1"/>
      <c r="R71" s="1"/>
      <c r="S71" s="1"/>
      <c r="T71" s="1"/>
      <c r="U71" s="1"/>
    </row>
    <row r="72" spans="1:21">
      <c r="A72" s="72">
        <v>33</v>
      </c>
      <c r="B72" s="70">
        <f t="shared" si="7"/>
        <v>9900</v>
      </c>
      <c r="C72" s="70">
        <f t="shared" ref="C72:C103" si="13">$B$22+$B$26*SIN($E$7*B72)</f>
        <v>10.928622795202896</v>
      </c>
      <c r="D72" s="70">
        <f t="shared" si="8"/>
        <v>8.565083842756593</v>
      </c>
      <c r="E72" s="70">
        <f t="shared" ref="E72:E103" si="14">$B$29*(SQRT(((ABS(C72-D72)))*2*9.81))</f>
        <v>6.128770981205542</v>
      </c>
      <c r="F72" s="70">
        <f t="shared" ref="F72:F103" si="15">E72*$B$31</f>
        <v>32.539432194251489</v>
      </c>
      <c r="G72" s="70">
        <f t="shared" si="9"/>
        <v>176497.48091769282</v>
      </c>
      <c r="H72" s="70">
        <f t="shared" ref="H72:H103" si="16">IF(C72&gt;D72,1,-1)</f>
        <v>1</v>
      </c>
      <c r="I72" s="70">
        <f t="shared" si="10"/>
        <v>5.5308606148479496E-2</v>
      </c>
      <c r="J72" s="70">
        <f t="shared" si="11"/>
        <v>2.3635389524463033</v>
      </c>
      <c r="K72" s="73">
        <f t="shared" si="12"/>
        <v>309.3325334885381</v>
      </c>
      <c r="L72" s="70"/>
      <c r="Q72" s="1"/>
      <c r="R72" s="1"/>
      <c r="S72" s="1"/>
      <c r="T72" s="1"/>
      <c r="U72" s="1"/>
    </row>
    <row r="73" spans="1:21">
      <c r="A73" s="72">
        <v>34</v>
      </c>
      <c r="B73" s="70">
        <f t="shared" si="7"/>
        <v>10200</v>
      </c>
      <c r="C73" s="70">
        <f t="shared" si="13"/>
        <v>10.956666410979992</v>
      </c>
      <c r="D73" s="70">
        <f t="shared" si="8"/>
        <v>8.6203924489050721</v>
      </c>
      <c r="E73" s="70">
        <f t="shared" si="14"/>
        <v>6.0933187230020254</v>
      </c>
      <c r="F73" s="70">
        <f t="shared" si="15"/>
        <v>32.35120581811767</v>
      </c>
      <c r="G73" s="70">
        <f t="shared" si="9"/>
        <v>177374.91627126676</v>
      </c>
      <c r="H73" s="70">
        <f t="shared" si="16"/>
        <v>1</v>
      </c>
      <c r="I73" s="70">
        <f t="shared" si="10"/>
        <v>5.4716653005166135E-2</v>
      </c>
      <c r="J73" s="70">
        <f t="shared" si="11"/>
        <v>2.3362739620749196</v>
      </c>
      <c r="K73" s="73">
        <f t="shared" si="12"/>
        <v>303.99546546184047</v>
      </c>
      <c r="L73" s="70"/>
      <c r="Q73" s="1"/>
      <c r="R73" s="1"/>
      <c r="S73" s="1"/>
      <c r="T73" s="1"/>
      <c r="U73" s="1"/>
    </row>
    <row r="74" spans="1:21">
      <c r="A74" s="72">
        <v>35</v>
      </c>
      <c r="B74" s="70">
        <f t="shared" si="7"/>
        <v>10500</v>
      </c>
      <c r="C74" s="70">
        <f t="shared" si="13"/>
        <v>10.977775724500651</v>
      </c>
      <c r="D74" s="70">
        <f t="shared" si="8"/>
        <v>8.6751091019102375</v>
      </c>
      <c r="E74" s="70">
        <f t="shared" si="14"/>
        <v>6.0493337236038958</v>
      </c>
      <c r="F74" s="70">
        <f t="shared" si="15"/>
        <v>32.11767663096601</v>
      </c>
      <c r="G74" s="70">
        <f t="shared" si="9"/>
        <v>178242.96067012724</v>
      </c>
      <c r="H74" s="70">
        <f t="shared" si="16"/>
        <v>1</v>
      </c>
      <c r="I74" s="70">
        <f t="shared" si="10"/>
        <v>5.4057130520412403E-2</v>
      </c>
      <c r="J74" s="70">
        <f t="shared" si="11"/>
        <v>2.3026666225904133</v>
      </c>
      <c r="K74" s="73">
        <f t="shared" si="12"/>
        <v>297.45964216671962</v>
      </c>
      <c r="L74" s="70"/>
      <c r="Q74" s="1"/>
      <c r="R74" s="1"/>
      <c r="S74" s="1"/>
      <c r="T74" s="1"/>
      <c r="U74" s="1"/>
    </row>
    <row r="75" spans="1:21">
      <c r="A75" s="72">
        <v>36</v>
      </c>
      <c r="B75" s="70">
        <f t="shared" si="7"/>
        <v>10800</v>
      </c>
      <c r="C75" s="70">
        <f t="shared" si="13"/>
        <v>10.991913740389178</v>
      </c>
      <c r="D75" s="70">
        <f t="shared" si="8"/>
        <v>8.72916623243065</v>
      </c>
      <c r="E75" s="70">
        <f t="shared" si="14"/>
        <v>5.9966687373889949</v>
      </c>
      <c r="F75" s="70">
        <f t="shared" si="15"/>
        <v>31.838062862853914</v>
      </c>
      <c r="G75" s="70">
        <f t="shared" si="9"/>
        <v>179100.54217026551</v>
      </c>
      <c r="H75" s="70">
        <f t="shared" si="16"/>
        <v>1</v>
      </c>
      <c r="I75" s="70">
        <f t="shared" si="10"/>
        <v>5.3329927107512193E-2</v>
      </c>
      <c r="J75" s="70">
        <f t="shared" si="11"/>
        <v>2.2627475079585277</v>
      </c>
      <c r="K75" s="73">
        <f t="shared" si="12"/>
        <v>289.75810669716395</v>
      </c>
      <c r="L75" s="70"/>
      <c r="Q75" s="1"/>
      <c r="R75" s="1"/>
      <c r="S75" s="1"/>
      <c r="T75" s="1"/>
      <c r="U75" s="1"/>
    </row>
    <row r="76" spans="1:21">
      <c r="A76" s="72">
        <v>37</v>
      </c>
      <c r="B76" s="70">
        <f t="shared" si="7"/>
        <v>11100</v>
      </c>
      <c r="C76" s="70">
        <f t="shared" si="13"/>
        <v>10.999055680899536</v>
      </c>
      <c r="D76" s="70">
        <f t="shared" si="8"/>
        <v>8.7824961595381623</v>
      </c>
      <c r="E76" s="70">
        <f t="shared" si="14"/>
        <v>5.9351501434571334</v>
      </c>
      <c r="F76" s="70">
        <f t="shared" si="15"/>
        <v>31.511442709797102</v>
      </c>
      <c r="G76" s="70">
        <f t="shared" si="9"/>
        <v>179946.58705742162</v>
      </c>
      <c r="H76" s="70">
        <f t="shared" si="16"/>
        <v>1</v>
      </c>
      <c r="I76" s="70">
        <f t="shared" si="10"/>
        <v>5.2534660242944786E-2</v>
      </c>
      <c r="J76" s="70">
        <f t="shared" si="11"/>
        <v>2.2165595213613738</v>
      </c>
      <c r="K76" s="73">
        <f t="shared" si="12"/>
        <v>280.93157192391902</v>
      </c>
      <c r="L76" s="70"/>
      <c r="Q76" s="1"/>
      <c r="R76" s="1"/>
      <c r="S76" s="1"/>
      <c r="T76" s="1"/>
      <c r="U76" s="1"/>
    </row>
    <row r="77" spans="1:21">
      <c r="A77" s="72">
        <v>38</v>
      </c>
      <c r="B77" s="70">
        <f t="shared" si="7"/>
        <v>11400</v>
      </c>
      <c r="C77" s="70">
        <f t="shared" si="13"/>
        <v>10.999189029339883</v>
      </c>
      <c r="D77" s="70">
        <f t="shared" si="8"/>
        <v>8.8350308197811067</v>
      </c>
      <c r="E77" s="70">
        <f t="shared" si="14"/>
        <v>5.8645745879773736</v>
      </c>
      <c r="F77" s="70">
        <f t="shared" si="15"/>
        <v>31.136736507012287</v>
      </c>
      <c r="G77" s="70">
        <f t="shared" si="9"/>
        <v>180780.01554884674</v>
      </c>
      <c r="H77" s="70">
        <f t="shared" si="16"/>
        <v>1</v>
      </c>
      <c r="I77" s="70">
        <f t="shared" si="10"/>
        <v>5.1670650230582274E-2</v>
      </c>
      <c r="J77" s="70">
        <f t="shared" si="11"/>
        <v>2.1641582095587761</v>
      </c>
      <c r="K77" s="73">
        <f t="shared" si="12"/>
        <v>271.02850033094086</v>
      </c>
      <c r="L77" s="70"/>
      <c r="Q77" s="1"/>
      <c r="R77" s="1"/>
      <c r="S77" s="1"/>
      <c r="T77" s="1"/>
      <c r="U77" s="1"/>
    </row>
    <row r="78" spans="1:21">
      <c r="A78" s="72">
        <v>39</v>
      </c>
      <c r="B78" s="70">
        <f t="shared" si="7"/>
        <v>11700</v>
      </c>
      <c r="C78" s="70">
        <f t="shared" si="13"/>
        <v>10.992313552008838</v>
      </c>
      <c r="D78" s="70">
        <f t="shared" si="8"/>
        <v>8.8867014700116886</v>
      </c>
      <c r="E78" s="70">
        <f t="shared" si="14"/>
        <v>5.7847046881854824</v>
      </c>
      <c r="F78" s="70">
        <f t="shared" si="15"/>
        <v>30.712683920187011</v>
      </c>
      <c r="G78" s="70">
        <f t="shared" si="9"/>
        <v>181599.73707885155</v>
      </c>
      <c r="H78" s="70">
        <f t="shared" si="16"/>
        <v>1</v>
      </c>
      <c r="I78" s="70">
        <f t="shared" si="10"/>
        <v>5.0736886100531203E-2</v>
      </c>
      <c r="J78" s="70">
        <f t="shared" si="11"/>
        <v>2.1056120819971493</v>
      </c>
      <c r="K78" s="73">
        <f t="shared" si="12"/>
        <v>260.1051781947786</v>
      </c>
      <c r="L78" s="70"/>
      <c r="Q78" s="1"/>
      <c r="R78" s="1"/>
      <c r="S78" s="1"/>
      <c r="T78" s="1"/>
      <c r="U78" s="1"/>
    </row>
    <row r="79" spans="1:21">
      <c r="A79" s="72">
        <v>40</v>
      </c>
      <c r="B79" s="70">
        <f t="shared" si="7"/>
        <v>12000</v>
      </c>
      <c r="C79" s="70">
        <f t="shared" si="13"/>
        <v>10.978441298605071</v>
      </c>
      <c r="D79" s="70">
        <f t="shared" si="8"/>
        <v>8.937438356112219</v>
      </c>
      <c r="E79" s="70">
        <f t="shared" si="14"/>
        <v>5.6952635551557158</v>
      </c>
      <c r="F79" s="70">
        <f t="shared" si="15"/>
        <v>30.237814865277954</v>
      </c>
      <c r="G79" s="70">
        <f t="shared" si="9"/>
        <v>182404.64504336158</v>
      </c>
      <c r="H79" s="70">
        <f t="shared" si="16"/>
        <v>1</v>
      </c>
      <c r="I79" s="70">
        <f t="shared" si="10"/>
        <v>4.97319816467773E-2</v>
      </c>
      <c r="J79" s="70">
        <f t="shared" si="11"/>
        <v>2.0410029424928524</v>
      </c>
      <c r="K79" s="73">
        <f t="shared" si="12"/>
        <v>248.22578832577804</v>
      </c>
      <c r="L79" s="70"/>
      <c r="Q79" s="1"/>
      <c r="R79" s="1"/>
      <c r="S79" s="1"/>
      <c r="T79" s="1"/>
      <c r="U79" s="1"/>
    </row>
    <row r="80" spans="1:21">
      <c r="A80" s="72">
        <v>41</v>
      </c>
      <c r="B80" s="70">
        <f t="shared" si="7"/>
        <v>12300</v>
      </c>
      <c r="C80" s="70">
        <f t="shared" si="13"/>
        <v>10.957596581109446</v>
      </c>
      <c r="D80" s="70">
        <f t="shared" si="8"/>
        <v>8.9871703377589967</v>
      </c>
      <c r="E80" s="70">
        <f t="shared" si="14"/>
        <v>5.5959278001573614</v>
      </c>
      <c r="F80" s="70">
        <f t="shared" si="15"/>
        <v>29.710412377218606</v>
      </c>
      <c r="G80" s="70">
        <f t="shared" si="9"/>
        <v>183193.61084703822</v>
      </c>
      <c r="H80" s="70">
        <f t="shared" si="16"/>
        <v>1</v>
      </c>
      <c r="I80" s="70">
        <f t="shared" si="10"/>
        <v>4.8654118841556113E-2</v>
      </c>
      <c r="J80" s="70">
        <f t="shared" si="11"/>
        <v>1.9704262433504489</v>
      </c>
      <c r="K80" s="73">
        <f t="shared" si="12"/>
        <v>235.4624870904415</v>
      </c>
      <c r="L80" s="70"/>
      <c r="Q80" s="1"/>
      <c r="R80" s="1"/>
      <c r="S80" s="1"/>
      <c r="T80" s="1"/>
      <c r="U80" s="1"/>
    </row>
    <row r="81" spans="1:21">
      <c r="A81" s="72">
        <v>42</v>
      </c>
      <c r="B81" s="70">
        <f t="shared" si="7"/>
        <v>12600</v>
      </c>
      <c r="C81" s="70">
        <f t="shared" si="13"/>
        <v>10.929815931176783</v>
      </c>
      <c r="D81" s="70">
        <f t="shared" si="8"/>
        <v>9.0358244566005528</v>
      </c>
      <c r="E81" s="70">
        <f t="shared" si="14"/>
        <v>5.4863185573078397</v>
      </c>
      <c r="F81" s="70">
        <f t="shared" si="15"/>
        <v>29.128464946566908</v>
      </c>
      <c r="G81" s="70">
        <f t="shared" si="9"/>
        <v>183965.47705270542</v>
      </c>
      <c r="H81" s="70">
        <f t="shared" si="16"/>
        <v>1</v>
      </c>
      <c r="I81" s="70">
        <f t="shared" si="10"/>
        <v>4.7500974769665687E-2</v>
      </c>
      <c r="J81" s="70">
        <f t="shared" si="11"/>
        <v>1.8939914745762305</v>
      </c>
      <c r="K81" s="73">
        <f t="shared" si="12"/>
        <v>221.89549342566724</v>
      </c>
      <c r="L81" s="70"/>
      <c r="Q81" s="1"/>
      <c r="R81" s="1"/>
      <c r="S81" s="1"/>
      <c r="T81" s="1"/>
      <c r="U81" s="1"/>
    </row>
    <row r="82" spans="1:21">
      <c r="A82" s="72">
        <v>43</v>
      </c>
      <c r="B82" s="70">
        <f t="shared" si="7"/>
        <v>12900</v>
      </c>
      <c r="C82" s="70">
        <f t="shared" si="13"/>
        <v>10.895148036111873</v>
      </c>
      <c r="D82" s="70">
        <f t="shared" si="8"/>
        <v>9.0833254313702181</v>
      </c>
      <c r="E82" s="70">
        <f t="shared" si="14"/>
        <v>5.3659898619989335</v>
      </c>
      <c r="F82" s="70">
        <f t="shared" si="15"/>
        <v>28.489604817181437</v>
      </c>
      <c r="G82" s="70">
        <f t="shared" si="9"/>
        <v>184719.04937163601</v>
      </c>
      <c r="H82" s="70">
        <f t="shared" si="16"/>
        <v>1</v>
      </c>
      <c r="I82" s="70">
        <f t="shared" si="10"/>
        <v>4.6269626626103795E-2</v>
      </c>
      <c r="J82" s="70">
        <f t="shared" si="11"/>
        <v>1.8118226047416552</v>
      </c>
      <c r="K82" s="73">
        <f t="shared" si="12"/>
        <v>207.6132002628795</v>
      </c>
      <c r="L82" s="70"/>
      <c r="Q82" s="1"/>
      <c r="R82" s="1"/>
      <c r="S82" s="1"/>
      <c r="T82" s="1"/>
      <c r="U82" s="1"/>
    </row>
    <row r="83" spans="1:21">
      <c r="A83" s="72">
        <v>44</v>
      </c>
      <c r="B83" s="70">
        <f t="shared" si="7"/>
        <v>13200</v>
      </c>
      <c r="C83" s="70">
        <f t="shared" si="13"/>
        <v>10.853653653541976</v>
      </c>
      <c r="D83" s="70">
        <f t="shared" si="8"/>
        <v>9.1295950579963225</v>
      </c>
      <c r="E83" s="70">
        <f t="shared" si="14"/>
        <v>5.2344134353459921</v>
      </c>
      <c r="F83" s="70">
        <f t="shared" si="15"/>
        <v>27.79102720242561</v>
      </c>
      <c r="G83" s="70">
        <f t="shared" si="9"/>
        <v>185453.08714668715</v>
      </c>
      <c r="H83" s="70">
        <f t="shared" si="16"/>
        <v>1</v>
      </c>
      <c r="I83" s="70">
        <f t="shared" si="10"/>
        <v>4.4956426927167593E-2</v>
      </c>
      <c r="J83" s="70">
        <f t="shared" si="11"/>
        <v>1.7240585955456531</v>
      </c>
      <c r="K83" s="73">
        <f t="shared" si="12"/>
        <v>192.71232255067497</v>
      </c>
      <c r="L83" s="70"/>
      <c r="Q83" s="92"/>
      <c r="R83" s="92"/>
      <c r="S83" s="93"/>
      <c r="T83" s="93"/>
      <c r="U83" s="93"/>
    </row>
    <row r="84" spans="1:21">
      <c r="A84" s="72">
        <v>45</v>
      </c>
      <c r="B84" s="70">
        <f t="shared" si="7"/>
        <v>13500</v>
      </c>
      <c r="C84" s="70">
        <f t="shared" si="13"/>
        <v>10.805405504935315</v>
      </c>
      <c r="D84" s="70">
        <f t="shared" si="8"/>
        <v>9.1745514849234908</v>
      </c>
      <c r="E84" s="70">
        <f t="shared" si="14"/>
        <v>5.0909584811538107</v>
      </c>
      <c r="F84" s="70">
        <f t="shared" si="15"/>
        <v>27.029383021368652</v>
      </c>
      <c r="G84" s="70">
        <f t="shared" si="9"/>
        <v>186166.29185574024</v>
      </c>
      <c r="H84" s="70">
        <f t="shared" si="16"/>
        <v>1</v>
      </c>
      <c r="I84" s="70">
        <f t="shared" si="10"/>
        <v>4.3556837414445007E-2</v>
      </c>
      <c r="J84" s="70">
        <f t="shared" si="11"/>
        <v>1.6308540200118244</v>
      </c>
      <c r="K84" s="73">
        <f t="shared" si="12"/>
        <v>177.29810144824407</v>
      </c>
      <c r="L84" s="70"/>
      <c r="Q84" s="92"/>
      <c r="R84" s="92"/>
      <c r="S84" s="93"/>
      <c r="T84" s="93"/>
      <c r="U84" s="93"/>
    </row>
    <row r="85" spans="1:21">
      <c r="A85" s="72">
        <v>46</v>
      </c>
      <c r="B85" s="70">
        <f t="shared" si="7"/>
        <v>13800</v>
      </c>
      <c r="C85" s="70">
        <f t="shared" si="13"/>
        <v>10.750488148152218</v>
      </c>
      <c r="D85" s="70">
        <f t="shared" si="8"/>
        <v>9.218108322337935</v>
      </c>
      <c r="E85" s="70">
        <f t="shared" si="14"/>
        <v>4.9348644021701098</v>
      </c>
      <c r="F85" s="70">
        <f t="shared" si="15"/>
        <v>26.200634041419793</v>
      </c>
      <c r="G85" s="70">
        <f t="shared" si="9"/>
        <v>186857.29298013495</v>
      </c>
      <c r="H85" s="70">
        <f t="shared" si="16"/>
        <v>1</v>
      </c>
      <c r="I85" s="70">
        <f t="shared" si="10"/>
        <v>4.2065204344266957E-2</v>
      </c>
      <c r="J85" s="70">
        <f t="shared" si="11"/>
        <v>1.5323798258142833</v>
      </c>
      <c r="K85" s="73">
        <f t="shared" si="12"/>
        <v>161.48459215339099</v>
      </c>
      <c r="L85" s="70"/>
      <c r="Q85" s="92"/>
      <c r="R85" s="92"/>
      <c r="S85" s="93"/>
      <c r="T85" s="93"/>
      <c r="U85" s="93"/>
    </row>
    <row r="86" spans="1:21">
      <c r="A86" s="72">
        <v>47</v>
      </c>
      <c r="B86" s="70">
        <f t="shared" si="7"/>
        <v>14100</v>
      </c>
      <c r="C86" s="70">
        <f t="shared" si="13"/>
        <v>10.688997829252251</v>
      </c>
      <c r="D86" s="70">
        <f t="shared" si="8"/>
        <v>9.2601735266822018</v>
      </c>
      <c r="E86" s="70">
        <f t="shared" si="14"/>
        <v>4.7652032046182189</v>
      </c>
      <c r="F86" s="70">
        <f t="shared" si="15"/>
        <v>25.299853273030021</v>
      </c>
      <c r="G86" s="70">
        <f t="shared" si="9"/>
        <v>187524.63030821527</v>
      </c>
      <c r="H86" s="70">
        <f t="shared" si="16"/>
        <v>1</v>
      </c>
      <c r="I86" s="70">
        <f t="shared" si="10"/>
        <v>4.0474448446767571E-2</v>
      </c>
      <c r="J86" s="70">
        <f t="shared" si="11"/>
        <v>1.4288243025700496</v>
      </c>
      <c r="K86" s="73">
        <f t="shared" si="12"/>
        <v>145.39507473094278</v>
      </c>
      <c r="L86" s="70"/>
      <c r="Q86" s="92"/>
      <c r="R86" s="92"/>
      <c r="S86" s="93"/>
      <c r="T86" s="93"/>
      <c r="U86" s="93"/>
    </row>
    <row r="87" spans="1:21">
      <c r="A87" s="72">
        <v>48</v>
      </c>
      <c r="B87" s="70">
        <f t="shared" si="7"/>
        <v>14400</v>
      </c>
      <c r="C87" s="70">
        <f t="shared" si="13"/>
        <v>10.621042313817043</v>
      </c>
      <c r="D87" s="70">
        <f t="shared" si="8"/>
        <v>9.3006479751289692</v>
      </c>
      <c r="E87" s="70">
        <f t="shared" si="14"/>
        <v>4.5808264439180189</v>
      </c>
      <c r="F87" s="70">
        <f t="shared" si="15"/>
        <v>24.320943289054771</v>
      </c>
      <c r="G87" s="70">
        <f t="shared" si="9"/>
        <v>188166.73132027587</v>
      </c>
      <c r="H87" s="70">
        <f t="shared" si="16"/>
        <v>1</v>
      </c>
      <c r="I87" s="70">
        <f t="shared" si="10"/>
        <v>3.8775626995919563E-2</v>
      </c>
      <c r="J87" s="70">
        <f t="shared" si="11"/>
        <v>1.3203943386880734</v>
      </c>
      <c r="K87" s="73">
        <f t="shared" si="12"/>
        <v>129.16264583353876</v>
      </c>
      <c r="L87" s="70"/>
      <c r="Q87" s="92"/>
      <c r="R87" s="92"/>
      <c r="S87" s="93"/>
      <c r="T87" s="93"/>
      <c r="U87" s="93"/>
    </row>
    <row r="88" spans="1:21">
      <c r="A88" s="72">
        <v>49</v>
      </c>
      <c r="B88" s="70">
        <f t="shared" si="7"/>
        <v>14700</v>
      </c>
      <c r="C88" s="70">
        <f t="shared" si="13"/>
        <v>10.546740698084452</v>
      </c>
      <c r="D88" s="70">
        <f t="shared" si="8"/>
        <v>9.3394236021248886</v>
      </c>
      <c r="E88" s="70">
        <f t="shared" si="14"/>
        <v>4.3802882042633424</v>
      </c>
      <c r="F88" s="70">
        <f t="shared" si="15"/>
        <v>23.256227300872368</v>
      </c>
      <c r="G88" s="70">
        <f t="shared" si="9"/>
        <v>188781.88162603258</v>
      </c>
      <c r="H88" s="70">
        <f t="shared" si="16"/>
        <v>1</v>
      </c>
      <c r="I88" s="70">
        <f t="shared" si="10"/>
        <v>3.6957297650430959E-2</v>
      </c>
      <c r="J88" s="70">
        <f t="shared" si="11"/>
        <v>1.2073170959595636</v>
      </c>
      <c r="K88" s="73">
        <f t="shared" si="12"/>
        <v>112.93107909331283</v>
      </c>
      <c r="L88" s="70"/>
      <c r="Q88" s="92"/>
      <c r="R88" s="92"/>
      <c r="S88" s="93"/>
      <c r="T88" s="93"/>
      <c r="U88" s="93"/>
    </row>
    <row r="89" spans="1:21">
      <c r="A89" s="72">
        <v>50</v>
      </c>
      <c r="B89" s="70">
        <f t="shared" si="7"/>
        <v>15000</v>
      </c>
      <c r="C89" s="70">
        <f t="shared" si="13"/>
        <v>10.466223200225063</v>
      </c>
      <c r="D89" s="70">
        <f t="shared" si="8"/>
        <v>9.3763808997753202</v>
      </c>
      <c r="E89" s="70">
        <f t="shared" si="14"/>
        <v>4.16172942503563</v>
      </c>
      <c r="F89" s="70">
        <f t="shared" si="15"/>
        <v>22.095835013585493</v>
      </c>
      <c r="G89" s="70">
        <f t="shared" si="9"/>
        <v>189368.18530983879</v>
      </c>
      <c r="H89" s="70">
        <f t="shared" si="16"/>
        <v>1</v>
      </c>
      <c r="I89" s="70">
        <f t="shared" si="10"/>
        <v>3.5004562636695685E-2</v>
      </c>
      <c r="J89" s="70">
        <f t="shared" si="11"/>
        <v>1.0898423004497424</v>
      </c>
      <c r="K89" s="73">
        <f t="shared" si="12"/>
        <v>96.856092208376509</v>
      </c>
      <c r="L89" s="70"/>
      <c r="Q89" s="92"/>
      <c r="R89" s="92"/>
      <c r="S89" s="93"/>
      <c r="T89" s="93"/>
      <c r="U89" s="93"/>
    </row>
    <row r="90" spans="1:21">
      <c r="A90" s="72">
        <v>51</v>
      </c>
      <c r="B90" s="70">
        <f t="shared" si="7"/>
        <v>15300</v>
      </c>
      <c r="C90" s="70">
        <f t="shared" si="13"/>
        <v>10.379630932126783</v>
      </c>
      <c r="D90" s="70">
        <f t="shared" si="8"/>
        <v>9.4113854624120155</v>
      </c>
      <c r="E90" s="70">
        <f t="shared" si="14"/>
        <v>3.9226968597893261</v>
      </c>
      <c r="F90" s="70">
        <f t="shared" si="15"/>
        <v>20.826741426485889</v>
      </c>
      <c r="G90" s="70">
        <f t="shared" si="9"/>
        <v>189923.51011248119</v>
      </c>
      <c r="H90" s="70">
        <f t="shared" si="16"/>
        <v>1</v>
      </c>
      <c r="I90" s="70">
        <f t="shared" si="10"/>
        <v>3.2897572418735359E-2</v>
      </c>
      <c r="J90" s="70">
        <f t="shared" si="11"/>
        <v>0.96824546971476799</v>
      </c>
      <c r="K90" s="73">
        <f t="shared" si="12"/>
        <v>81.107247437039447</v>
      </c>
      <c r="L90" s="70"/>
      <c r="Q90" s="92"/>
      <c r="R90" s="92"/>
      <c r="S90" s="93"/>
      <c r="T90" s="93"/>
      <c r="U90" s="93"/>
    </row>
    <row r="91" spans="1:21">
      <c r="A91" s="72">
        <v>52</v>
      </c>
      <c r="B91" s="70">
        <f t="shared" si="7"/>
        <v>15600</v>
      </c>
      <c r="C91" s="70">
        <f t="shared" si="13"/>
        <v>10.287115652087559</v>
      </c>
      <c r="D91" s="70">
        <f t="shared" si="8"/>
        <v>9.4442830348307503</v>
      </c>
      <c r="E91" s="70">
        <f t="shared" si="14"/>
        <v>3.6598448764898022</v>
      </c>
      <c r="F91" s="70">
        <f t="shared" si="15"/>
        <v>19.431183603567046</v>
      </c>
      <c r="G91" s="70">
        <f t="shared" si="9"/>
        <v>190445.40887466416</v>
      </c>
      <c r="H91" s="70">
        <f t="shared" si="16"/>
        <v>1</v>
      </c>
      <c r="I91" s="70">
        <f t="shared" si="10"/>
        <v>3.0609060704143973E-2</v>
      </c>
      <c r="J91" s="70">
        <f t="shared" si="11"/>
        <v>0.8428326172568088</v>
      </c>
      <c r="K91" s="73">
        <f t="shared" si="12"/>
        <v>65.870878232827152</v>
      </c>
      <c r="L91" s="70"/>
      <c r="Q91" s="92"/>
      <c r="R91" s="92"/>
      <c r="S91" s="93"/>
      <c r="T91" s="93"/>
      <c r="U91" s="93"/>
    </row>
    <row r="92" spans="1:21">
      <c r="A92" s="72">
        <v>53</v>
      </c>
      <c r="B92" s="70">
        <f t="shared" si="7"/>
        <v>15900</v>
      </c>
      <c r="C92" s="70">
        <f t="shared" si="13"/>
        <v>10.188839498849578</v>
      </c>
      <c r="D92" s="70">
        <f t="shared" si="8"/>
        <v>9.4748920955348943</v>
      </c>
      <c r="E92" s="70">
        <f t="shared" si="14"/>
        <v>3.3684113351782949</v>
      </c>
      <c r="F92" s="70">
        <f t="shared" si="15"/>
        <v>17.883877955221372</v>
      </c>
      <c r="G92" s="70">
        <f t="shared" si="9"/>
        <v>190931.00187495427</v>
      </c>
      <c r="H92" s="70">
        <f t="shared" si="16"/>
        <v>1</v>
      </c>
      <c r="I92" s="70">
        <f t="shared" si="10"/>
        <v>2.8100011699934396E-2</v>
      </c>
      <c r="J92" s="70">
        <f t="shared" si="11"/>
        <v>0.71394740331468398</v>
      </c>
      <c r="K92" s="73">
        <f t="shared" si="12"/>
        <v>51.354768985132011</v>
      </c>
      <c r="L92" s="70"/>
      <c r="Q92" s="92"/>
      <c r="R92" s="92"/>
      <c r="S92" s="93"/>
      <c r="T92" s="93"/>
      <c r="U92" s="93"/>
    </row>
    <row r="93" spans="1:21">
      <c r="A93" s="72">
        <v>54</v>
      </c>
      <c r="B93" s="70">
        <f t="shared" si="7"/>
        <v>16200</v>
      </c>
      <c r="C93" s="70">
        <f t="shared" si="13"/>
        <v>10.084974707441109</v>
      </c>
      <c r="D93" s="70">
        <f t="shared" si="8"/>
        <v>9.502992107234828</v>
      </c>
      <c r="E93" s="70">
        <f t="shared" si="14"/>
        <v>3.0412142112975635</v>
      </c>
      <c r="F93" s="70">
        <f t="shared" si="15"/>
        <v>16.146693018906962</v>
      </c>
      <c r="G93" s="70">
        <f t="shared" si="9"/>
        <v>191376.79043153394</v>
      </c>
      <c r="H93" s="70">
        <f t="shared" si="16"/>
        <v>1</v>
      </c>
      <c r="I93" s="70">
        <f t="shared" si="10"/>
        <v>2.5311365577557109E-2</v>
      </c>
      <c r="J93" s="70">
        <f t="shared" si="11"/>
        <v>0.58198260020628112</v>
      </c>
      <c r="K93" s="73">
        <f t="shared" si="12"/>
        <v>37.796053337476394</v>
      </c>
      <c r="L93" s="70"/>
      <c r="Q93" s="92"/>
      <c r="R93" s="92"/>
      <c r="S93" s="93"/>
      <c r="T93" s="93"/>
      <c r="U93" s="93"/>
    </row>
    <row r="94" spans="1:21">
      <c r="A94" s="72">
        <v>55</v>
      </c>
      <c r="B94" s="70">
        <f t="shared" si="7"/>
        <v>16500</v>
      </c>
      <c r="C94" s="70">
        <f t="shared" si="13"/>
        <v>9.9757033073239825</v>
      </c>
      <c r="D94" s="70">
        <f t="shared" si="8"/>
        <v>9.5283034728123859</v>
      </c>
      <c r="E94" s="70">
        <f t="shared" si="14"/>
        <v>2.6664897618451855</v>
      </c>
      <c r="F94" s="70">
        <f t="shared" si="15"/>
        <v>14.157171652898041</v>
      </c>
      <c r="G94" s="70">
        <f t="shared" si="9"/>
        <v>191778.3389165086</v>
      </c>
      <c r="H94" s="70">
        <f t="shared" si="16"/>
        <v>1</v>
      </c>
      <c r="I94" s="70">
        <f t="shared" si="10"/>
        <v>2.2146148099230465E-2</v>
      </c>
      <c r="J94" s="70">
        <f t="shared" si="11"/>
        <v>0.44739983451159659</v>
      </c>
      <c r="K94" s="73">
        <f t="shared" si="12"/>
        <v>25.47564456786337</v>
      </c>
      <c r="L94" s="70"/>
      <c r="Q94" s="92"/>
      <c r="R94" s="92"/>
      <c r="S94" s="93"/>
      <c r="T94" s="93"/>
      <c r="U94" s="93"/>
    </row>
    <row r="95" spans="1:21">
      <c r="A95" s="72">
        <v>56</v>
      </c>
      <c r="B95" s="70">
        <f t="shared" si="7"/>
        <v>16800</v>
      </c>
      <c r="C95" s="70">
        <f t="shared" si="13"/>
        <v>9.8612168033757115</v>
      </c>
      <c r="D95" s="70">
        <f t="shared" si="8"/>
        <v>9.5504496209116159</v>
      </c>
      <c r="E95" s="70">
        <f t="shared" si="14"/>
        <v>2.2223353070938465</v>
      </c>
      <c r="F95" s="70">
        <f t="shared" si="15"/>
        <v>11.799026144038924</v>
      </c>
      <c r="G95" s="70">
        <f t="shared" si="9"/>
        <v>192129.67326826544</v>
      </c>
      <c r="H95" s="70">
        <f t="shared" si="16"/>
        <v>1</v>
      </c>
      <c r="I95" s="70">
        <f t="shared" si="10"/>
        <v>1.8423535433120107E-2</v>
      </c>
      <c r="J95" s="70">
        <f t="shared" si="11"/>
        <v>0.31076718246409563</v>
      </c>
      <c r="K95" s="73">
        <f t="shared" si="12"/>
        <v>14.748035619857047</v>
      </c>
      <c r="L95" s="70"/>
      <c r="Q95" s="92"/>
      <c r="R95" s="92"/>
      <c r="S95" s="93"/>
      <c r="T95" s="93"/>
      <c r="U95" s="93"/>
    </row>
    <row r="96" spans="1:21">
      <c r="A96" s="72">
        <v>57</v>
      </c>
      <c r="B96" s="70">
        <f t="shared" si="7"/>
        <v>17100</v>
      </c>
      <c r="C96" s="70">
        <f t="shared" si="13"/>
        <v>9.7417158402653676</v>
      </c>
      <c r="D96" s="70">
        <f t="shared" si="8"/>
        <v>9.5688731563447362</v>
      </c>
      <c r="E96" s="70">
        <f t="shared" si="14"/>
        <v>1.6573625135749446</v>
      </c>
      <c r="F96" s="70">
        <f t="shared" si="15"/>
        <v>8.7994208458998493</v>
      </c>
      <c r="G96" s="70">
        <f t="shared" si="9"/>
        <v>192421.95077175996</v>
      </c>
      <c r="H96" s="70">
        <f t="shared" si="16"/>
        <v>1</v>
      </c>
      <c r="I96" s="70">
        <f t="shared" si="10"/>
        <v>1.3718945490273964E-2</v>
      </c>
      <c r="J96" s="70">
        <f t="shared" si="11"/>
        <v>0.1728426839206314</v>
      </c>
      <c r="K96" s="73">
        <f t="shared" si="12"/>
        <v>6.1172742967124814</v>
      </c>
      <c r="L96" s="70"/>
      <c r="Q96" s="94"/>
      <c r="R96" s="95"/>
      <c r="S96" s="95"/>
      <c r="T96" s="95"/>
      <c r="U96" s="95"/>
    </row>
    <row r="97" spans="1:21">
      <c r="A97" s="72">
        <v>58</v>
      </c>
      <c r="B97" s="70">
        <f t="shared" si="7"/>
        <v>17400</v>
      </c>
      <c r="C97" s="70">
        <f t="shared" si="13"/>
        <v>9.6174098508114092</v>
      </c>
      <c r="D97" s="70">
        <f t="shared" si="8"/>
        <v>9.5825921018350098</v>
      </c>
      <c r="E97" s="70">
        <f t="shared" si="14"/>
        <v>0.74386196991292353</v>
      </c>
      <c r="F97" s="70">
        <f t="shared" si="15"/>
        <v>3.9493800969379302</v>
      </c>
      <c r="G97" s="70">
        <f t="shared" si="9"/>
        <v>192639.5929910306</v>
      </c>
      <c r="H97" s="70">
        <f t="shared" si="16"/>
        <v>1</v>
      </c>
      <c r="I97" s="70">
        <f t="shared" si="10"/>
        <v>6.1504180458715179E-3</v>
      </c>
      <c r="J97" s="70">
        <f t="shared" si="11"/>
        <v>3.4817748976399443E-2</v>
      </c>
      <c r="K97" s="73">
        <f t="shared" si="12"/>
        <v>0.55307303770898131</v>
      </c>
      <c r="L97" s="70"/>
      <c r="Q97" s="94"/>
      <c r="R97" s="95"/>
      <c r="S97" s="95"/>
      <c r="T97" s="95"/>
      <c r="U97" s="95"/>
    </row>
    <row r="98" spans="1:21">
      <c r="A98" s="72">
        <v>59</v>
      </c>
      <c r="B98" s="70">
        <f t="shared" si="7"/>
        <v>17700</v>
      </c>
      <c r="C98" s="70">
        <f t="shared" si="13"/>
        <v>9.4885166889377217</v>
      </c>
      <c r="D98" s="70">
        <f t="shared" si="8"/>
        <v>9.5887425198808813</v>
      </c>
      <c r="E98" s="70">
        <f t="shared" si="14"/>
        <v>1.2620653511268272</v>
      </c>
      <c r="F98" s="70">
        <f t="shared" si="15"/>
        <v>6.7006729479109444</v>
      </c>
      <c r="G98" s="70">
        <f t="shared" si="9"/>
        <v>192737.16540531669</v>
      </c>
      <c r="H98" s="70">
        <f t="shared" si="16"/>
        <v>-1</v>
      </c>
      <c r="I98" s="70">
        <f t="shared" si="10"/>
        <v>-1.042975743752342E-2</v>
      </c>
      <c r="J98" s="70">
        <f t="shared" si="11"/>
        <v>0.10022583094315962</v>
      </c>
      <c r="K98" s="73">
        <f t="shared" si="12"/>
        <v>2.7011639856921303</v>
      </c>
      <c r="L98" s="70"/>
      <c r="Q98" s="94"/>
      <c r="R98" s="95"/>
      <c r="S98" s="95"/>
      <c r="T98" s="95"/>
      <c r="U98" s="95"/>
    </row>
    <row r="99" spans="1:21">
      <c r="A99" s="72">
        <v>60</v>
      </c>
      <c r="B99" s="70">
        <f t="shared" si="7"/>
        <v>18000</v>
      </c>
      <c r="C99" s="70">
        <f t="shared" si="13"/>
        <v>9.3552622478711811</v>
      </c>
      <c r="D99" s="70">
        <f t="shared" si="8"/>
        <v>9.5783127624433586</v>
      </c>
      <c r="E99" s="70">
        <f t="shared" si="14"/>
        <v>1.8827542026732964</v>
      </c>
      <c r="F99" s="70">
        <f t="shared" si="15"/>
        <v>9.9960910440610142</v>
      </c>
      <c r="G99" s="70">
        <f t="shared" si="9"/>
        <v>192571.70403244614</v>
      </c>
      <c r="H99" s="70">
        <f t="shared" si="16"/>
        <v>-1</v>
      </c>
      <c r="I99" s="70">
        <f t="shared" si="10"/>
        <v>-1.5572523119559849E-2</v>
      </c>
      <c r="J99" s="70">
        <f t="shared" si="11"/>
        <v>0.22305051457217751</v>
      </c>
      <c r="K99" s="73">
        <f t="shared" si="12"/>
        <v>8.9678078992016275</v>
      </c>
      <c r="L99" s="70"/>
      <c r="Q99" s="94"/>
      <c r="R99" s="95"/>
      <c r="S99" s="95"/>
      <c r="T99" s="95"/>
      <c r="U99" s="95"/>
    </row>
    <row r="100" spans="1:21">
      <c r="A100" s="72">
        <v>61</v>
      </c>
      <c r="B100" s="70">
        <f t="shared" si="7"/>
        <v>18300</v>
      </c>
      <c r="C100" s="70">
        <f t="shared" si="13"/>
        <v>9.2178800642497976</v>
      </c>
      <c r="D100" s="70">
        <f t="shared" si="8"/>
        <v>9.5627402393237979</v>
      </c>
      <c r="E100" s="70">
        <f t="shared" si="14"/>
        <v>2.3410653289284835</v>
      </c>
      <c r="F100" s="70">
        <f t="shared" si="15"/>
        <v>12.42939844980099</v>
      </c>
      <c r="G100" s="70">
        <f t="shared" si="9"/>
        <v>192324.65599994344</v>
      </c>
      <c r="H100" s="70">
        <f t="shared" si="16"/>
        <v>-1</v>
      </c>
      <c r="I100" s="70">
        <f t="shared" si="10"/>
        <v>-1.9388151329600679E-2</v>
      </c>
      <c r="J100" s="70">
        <f t="shared" si="11"/>
        <v>0.34486017507400035</v>
      </c>
      <c r="K100" s="73">
        <f t="shared" si="12"/>
        <v>17.240347641864247</v>
      </c>
      <c r="L100" s="70"/>
      <c r="Q100" s="94"/>
      <c r="R100" s="95"/>
      <c r="S100" s="95"/>
      <c r="T100" s="95"/>
      <c r="U100" s="95"/>
    </row>
    <row r="101" spans="1:21">
      <c r="A101" s="72">
        <v>62</v>
      </c>
      <c r="B101" s="70">
        <f t="shared" si="7"/>
        <v>18600</v>
      </c>
      <c r="C101" s="70">
        <f t="shared" si="13"/>
        <v>9.0766109088353524</v>
      </c>
      <c r="D101" s="70">
        <f t="shared" si="8"/>
        <v>9.5433520879941973</v>
      </c>
      <c r="E101" s="70">
        <f t="shared" si="14"/>
        <v>2.7235168748197975</v>
      </c>
      <c r="F101" s="70">
        <f t="shared" si="15"/>
        <v>14.459945223906287</v>
      </c>
      <c r="G101" s="70">
        <f t="shared" si="9"/>
        <v>192017.07548758405</v>
      </c>
      <c r="H101" s="70">
        <f t="shared" si="16"/>
        <v>-1</v>
      </c>
      <c r="I101" s="70">
        <f t="shared" si="10"/>
        <v>-2.2591655227310149E-2</v>
      </c>
      <c r="J101" s="70">
        <f t="shared" si="11"/>
        <v>0.46674117915884494</v>
      </c>
      <c r="K101" s="73">
        <f t="shared" si="12"/>
        <v>27.145361584158078</v>
      </c>
      <c r="L101" s="70"/>
      <c r="Q101" s="94"/>
      <c r="R101" s="95"/>
      <c r="S101" s="95"/>
      <c r="T101" s="95"/>
      <c r="U101" s="95"/>
    </row>
    <row r="102" spans="1:21">
      <c r="A102" s="72">
        <v>63</v>
      </c>
      <c r="B102" s="70">
        <f t="shared" si="7"/>
        <v>18900</v>
      </c>
      <c r="C102" s="70">
        <f t="shared" si="13"/>
        <v>8.9317023645477605</v>
      </c>
      <c r="D102" s="70">
        <f t="shared" si="8"/>
        <v>9.5207604327668864</v>
      </c>
      <c r="E102" s="70">
        <f t="shared" si="14"/>
        <v>3.0596451806953033</v>
      </c>
      <c r="F102" s="70">
        <f t="shared" si="15"/>
        <v>16.244548409625789</v>
      </c>
      <c r="G102" s="70">
        <f t="shared" si="9"/>
        <v>191658.67345266422</v>
      </c>
      <c r="H102" s="70">
        <f t="shared" si="16"/>
        <v>-1</v>
      </c>
      <c r="I102" s="70">
        <f t="shared" si="10"/>
        <v>-2.5427310098185347E-2</v>
      </c>
      <c r="J102" s="70">
        <f t="shared" si="11"/>
        <v>0.58905806821912599</v>
      </c>
      <c r="K102" s="73">
        <f t="shared" si="12"/>
        <v>38.487403730011359</v>
      </c>
      <c r="L102" s="70"/>
      <c r="Q102" s="94"/>
      <c r="R102" s="95"/>
      <c r="S102" s="95"/>
      <c r="T102" s="95"/>
      <c r="U102" s="95"/>
    </row>
    <row r="103" spans="1:21">
      <c r="A103" s="72">
        <v>64</v>
      </c>
      <c r="B103" s="70">
        <f t="shared" si="7"/>
        <v>19200</v>
      </c>
      <c r="C103" s="70">
        <f t="shared" si="13"/>
        <v>8.7834083925607107</v>
      </c>
      <c r="D103" s="70">
        <f t="shared" si="8"/>
        <v>9.4953331226687006</v>
      </c>
      <c r="E103" s="70">
        <f t="shared" si="14"/>
        <v>3.3636364541701291</v>
      </c>
      <c r="F103" s="70">
        <f t="shared" si="15"/>
        <v>17.85852671966741</v>
      </c>
      <c r="G103" s="70">
        <f t="shared" si="9"/>
        <v>191255.28558267269</v>
      </c>
      <c r="H103" s="70">
        <f t="shared" si="16"/>
        <v>-1</v>
      </c>
      <c r="I103" s="70">
        <f t="shared" si="10"/>
        <v>-2.8012601061340844E-2</v>
      </c>
      <c r="J103" s="70">
        <f t="shared" ref="J103:J134" si="17">ABS(D103-C103)</f>
        <v>0.71192473010798984</v>
      </c>
      <c r="K103" s="73">
        <f t="shared" ref="K103:K134" si="18">$E$10*$E$8*$E$9*$B$29*$B$31*SQRT(2*$E$8*(ABS(J103)^3))/1000</f>
        <v>51.136685042714248</v>
      </c>
      <c r="L103" s="70"/>
      <c r="Q103" s="94"/>
      <c r="R103" s="95"/>
      <c r="S103" s="95"/>
      <c r="T103" s="95"/>
      <c r="U103" s="95"/>
    </row>
    <row r="104" spans="1:21">
      <c r="A104" s="72">
        <v>65</v>
      </c>
      <c r="B104" s="70">
        <f t="shared" si="7"/>
        <v>19500</v>
      </c>
      <c r="C104" s="70">
        <f t="shared" ref="C104:C135" si="19">$B$22+$B$26*SIN($E$7*B104)</f>
        <v>8.6319888872190251</v>
      </c>
      <c r="D104" s="70">
        <f t="shared" si="8"/>
        <v>9.467320521607359</v>
      </c>
      <c r="E104" s="70">
        <f t="shared" ref="E104:E135" si="20">$B$29*(SQRT(((ABS(C104-D104)))*2*9.81))</f>
        <v>3.6435226635807116</v>
      </c>
      <c r="F104" s="70">
        <f t="shared" ref="F104:F135" si="21">E104*$B$31</f>
        <v>19.344524215927304</v>
      </c>
      <c r="G104" s="70">
        <f t="shared" si="9"/>
        <v>190810.88373948034</v>
      </c>
      <c r="H104" s="70">
        <f t="shared" ref="H104:H135" si="22">IF(C104&gt;D104,1,-1)</f>
        <v>-1</v>
      </c>
      <c r="I104" s="70">
        <f t="shared" si="10"/>
        <v>-3.0414183672571236E-2</v>
      </c>
      <c r="J104" s="70">
        <f t="shared" si="17"/>
        <v>0.83533163438833391</v>
      </c>
      <c r="K104" s="73">
        <f t="shared" si="18"/>
        <v>64.993488074978629</v>
      </c>
      <c r="L104" s="70"/>
      <c r="Q104" s="94"/>
      <c r="R104" s="95"/>
      <c r="S104" s="95"/>
      <c r="T104" s="95"/>
      <c r="U104" s="95"/>
    </row>
    <row r="105" spans="1:21">
      <c r="A105" s="72">
        <v>66</v>
      </c>
      <c r="B105" s="70">
        <f t="shared" si="7"/>
        <v>19800</v>
      </c>
      <c r="C105" s="70">
        <f t="shared" si="19"/>
        <v>8.4777092205577702</v>
      </c>
      <c r="D105" s="70">
        <f t="shared" si="8"/>
        <v>9.4369063379347882</v>
      </c>
      <c r="E105" s="70">
        <f t="shared" si="20"/>
        <v>3.9043248364831333</v>
      </c>
      <c r="F105" s="70">
        <f t="shared" si="21"/>
        <v>20.729198997754853</v>
      </c>
      <c r="G105" s="70">
        <f t="shared" si="9"/>
        <v>190328.38233756897</v>
      </c>
      <c r="H105" s="70">
        <f t="shared" si="22"/>
        <v>-1</v>
      </c>
      <c r="I105" s="70">
        <f t="shared" si="10"/>
        <v>-3.2673843086086764E-2</v>
      </c>
      <c r="J105" s="70">
        <f t="shared" si="17"/>
        <v>0.95919711737701796</v>
      </c>
      <c r="K105" s="73">
        <f t="shared" si="18"/>
        <v>79.972974569848517</v>
      </c>
      <c r="L105" s="70"/>
      <c r="Q105" s="94"/>
      <c r="R105" s="95"/>
      <c r="S105" s="95"/>
      <c r="T105" s="95"/>
      <c r="U105" s="95"/>
    </row>
    <row r="106" spans="1:21">
      <c r="A106" s="72">
        <v>67</v>
      </c>
      <c r="B106" s="70">
        <f t="shared" ref="B106:B169" si="23">B105+5*60</f>
        <v>20100</v>
      </c>
      <c r="C106" s="70">
        <f t="shared" si="19"/>
        <v>8.3208397772213747</v>
      </c>
      <c r="D106" s="70">
        <f t="shared" ref="D106:D169" si="24">D105+I105</f>
        <v>9.4042324948487011</v>
      </c>
      <c r="E106" s="70">
        <f t="shared" si="20"/>
        <v>4.1493967931588562</v>
      </c>
      <c r="F106" s="70">
        <f t="shared" si="21"/>
        <v>22.030357474946577</v>
      </c>
      <c r="G106" s="70">
        <f t="shared" ref="G106:G169" si="25">$I$9*D106+($I$10)</f>
        <v>189810.03289690701</v>
      </c>
      <c r="H106" s="70">
        <f t="shared" si="22"/>
        <v>-1</v>
      </c>
      <c r="I106" s="70">
        <f t="shared" ref="I106:I169" si="26">F106/G106*5*60*H106</f>
        <v>-3.4819588520242389E-2</v>
      </c>
      <c r="J106" s="70">
        <f t="shared" si="17"/>
        <v>1.0833927176273264</v>
      </c>
      <c r="K106" s="73">
        <f t="shared" si="18"/>
        <v>95.997587808032776</v>
      </c>
      <c r="L106" s="70"/>
      <c r="Q106" s="94"/>
      <c r="R106" s="95"/>
      <c r="S106" s="95"/>
      <c r="T106" s="95"/>
      <c r="U106" s="95"/>
    </row>
    <row r="107" spans="1:21">
      <c r="A107" s="72">
        <v>68</v>
      </c>
      <c r="B107" s="70">
        <f t="shared" si="23"/>
        <v>20400</v>
      </c>
      <c r="C107" s="70">
        <f t="shared" si="19"/>
        <v>8.1616554805978385</v>
      </c>
      <c r="D107" s="70">
        <f t="shared" si="24"/>
        <v>9.3694129063284581</v>
      </c>
      <c r="E107" s="70">
        <f t="shared" si="20"/>
        <v>4.3810869155035208</v>
      </c>
      <c r="F107" s="70">
        <f t="shared" si="21"/>
        <v>23.260467891738344</v>
      </c>
      <c r="G107" s="70">
        <f t="shared" si="25"/>
        <v>189257.64258928399</v>
      </c>
      <c r="H107" s="70">
        <f t="shared" si="22"/>
        <v>-1</v>
      </c>
      <c r="I107" s="70">
        <f t="shared" si="26"/>
        <v>-3.6871115332790347E-2</v>
      </c>
      <c r="J107" s="70">
        <f t="shared" si="17"/>
        <v>1.2077574257306196</v>
      </c>
      <c r="K107" s="73">
        <f t="shared" si="18"/>
        <v>112.99286665123353</v>
      </c>
      <c r="L107" s="70"/>
      <c r="Q107" s="94"/>
      <c r="R107" s="95"/>
      <c r="S107" s="95"/>
      <c r="T107" s="95"/>
      <c r="U107" s="95"/>
    </row>
    <row r="108" spans="1:21">
      <c r="A108" s="72">
        <v>69</v>
      </c>
      <c r="B108" s="70">
        <f t="shared" si="23"/>
        <v>20700</v>
      </c>
      <c r="C108" s="70">
        <f t="shared" si="19"/>
        <v>8.0004353109985171</v>
      </c>
      <c r="D108" s="70">
        <f t="shared" si="24"/>
        <v>9.3325417909956681</v>
      </c>
      <c r="E108" s="70">
        <f t="shared" si="20"/>
        <v>4.6010979778103751</v>
      </c>
      <c r="F108" s="70">
        <f t="shared" si="21"/>
        <v>24.42857077335572</v>
      </c>
      <c r="G108" s="70">
        <f t="shared" si="25"/>
        <v>188672.7061323456</v>
      </c>
      <c r="H108" s="70">
        <f t="shared" si="22"/>
        <v>-1</v>
      </c>
      <c r="I108" s="70">
        <f t="shared" si="26"/>
        <v>-3.8842773723010281E-2</v>
      </c>
      <c r="J108" s="70">
        <f t="shared" si="17"/>
        <v>1.3321064799971509</v>
      </c>
      <c r="K108" s="73">
        <f t="shared" si="18"/>
        <v>130.88499590610073</v>
      </c>
      <c r="L108" s="70"/>
    </row>
    <row r="109" spans="1:21">
      <c r="A109" s="72">
        <v>70</v>
      </c>
      <c r="B109" s="70">
        <f t="shared" si="23"/>
        <v>21000</v>
      </c>
      <c r="C109" s="70">
        <f t="shared" si="19"/>
        <v>7.8374618167278935</v>
      </c>
      <c r="D109" s="70">
        <f t="shared" si="24"/>
        <v>9.2936990172726581</v>
      </c>
      <c r="E109" s="70">
        <f t="shared" si="20"/>
        <v>4.8106977496510321</v>
      </c>
      <c r="F109" s="70">
        <f t="shared" si="21"/>
        <v>25.541397078116429</v>
      </c>
      <c r="G109" s="70">
        <f t="shared" si="25"/>
        <v>188056.49058708409</v>
      </c>
      <c r="H109" s="70">
        <f t="shared" si="22"/>
        <v>-1</v>
      </c>
      <c r="I109" s="70">
        <f t="shared" si="26"/>
        <v>-4.0745305304347695E-2</v>
      </c>
      <c r="J109" s="70">
        <f t="shared" si="17"/>
        <v>1.4562372005447646</v>
      </c>
      <c r="K109" s="73">
        <f t="shared" si="18"/>
        <v>149.59932506615078</v>
      </c>
      <c r="L109" s="70"/>
    </row>
    <row r="110" spans="1:21">
      <c r="A110" s="72">
        <v>71</v>
      </c>
      <c r="B110" s="70">
        <f t="shared" si="23"/>
        <v>21300</v>
      </c>
      <c r="C110" s="70">
        <f t="shared" si="19"/>
        <v>7.6730206189002317</v>
      </c>
      <c r="D110" s="70">
        <f t="shared" si="24"/>
        <v>9.2529537119683098</v>
      </c>
      <c r="E110" s="70">
        <f t="shared" si="20"/>
        <v>5.0108494990027905</v>
      </c>
      <c r="F110" s="70">
        <f t="shared" si="21"/>
        <v>26.604061076586035</v>
      </c>
      <c r="G110" s="70">
        <f t="shared" si="25"/>
        <v>187410.09260572435</v>
      </c>
      <c r="H110" s="70">
        <f t="shared" si="22"/>
        <v>-1</v>
      </c>
      <c r="I110" s="70">
        <f t="shared" si="26"/>
        <v>-4.2586918409814753E-2</v>
      </c>
      <c r="J110" s="70">
        <f t="shared" si="17"/>
        <v>1.5799330930680782</v>
      </c>
      <c r="K110" s="73">
        <f t="shared" si="18"/>
        <v>169.05946728636891</v>
      </c>
      <c r="L110" s="70"/>
    </row>
    <row r="111" spans="1:21">
      <c r="A111" s="72">
        <v>72</v>
      </c>
      <c r="B111" s="70">
        <f t="shared" si="23"/>
        <v>21600</v>
      </c>
      <c r="C111" s="70">
        <f t="shared" si="19"/>
        <v>7.5073999108709222</v>
      </c>
      <c r="D111" s="70">
        <f t="shared" si="24"/>
        <v>9.2103667935584959</v>
      </c>
      <c r="E111" s="70">
        <f t="shared" si="20"/>
        <v>5.2022966363950705</v>
      </c>
      <c r="F111" s="70">
        <f t="shared" si="21"/>
        <v>27.620509752032259</v>
      </c>
      <c r="G111" s="70">
        <f t="shared" si="25"/>
        <v>186734.47862058389</v>
      </c>
      <c r="H111" s="70">
        <f t="shared" si="22"/>
        <v>-1</v>
      </c>
      <c r="I111" s="70">
        <f t="shared" si="26"/>
        <v>-4.4373984851752431E-2</v>
      </c>
      <c r="J111" s="70">
        <f t="shared" si="17"/>
        <v>1.7029668826875737</v>
      </c>
      <c r="K111" s="73">
        <f t="shared" si="18"/>
        <v>189.186767138574</v>
      </c>
      <c r="L111" s="70"/>
    </row>
    <row r="112" spans="1:21">
      <c r="A112" s="72">
        <v>73</v>
      </c>
      <c r="B112" s="70">
        <f t="shared" si="23"/>
        <v>21900</v>
      </c>
      <c r="C112" s="70">
        <f t="shared" si="19"/>
        <v>7.3408899531598326</v>
      </c>
      <c r="D112" s="70">
        <f t="shared" si="24"/>
        <v>9.1659928087067435</v>
      </c>
      <c r="E112" s="70">
        <f t="shared" si="20"/>
        <v>5.3856197044465199</v>
      </c>
      <c r="F112" s="70">
        <f t="shared" si="21"/>
        <v>28.593825374494777</v>
      </c>
      <c r="G112" s="70">
        <f t="shared" si="25"/>
        <v>186030.51397928817</v>
      </c>
      <c r="H112" s="70">
        <f t="shared" si="22"/>
        <v>-1</v>
      </c>
      <c r="I112" s="70">
        <f t="shared" si="26"/>
        <v>-4.6111508423308918E-2</v>
      </c>
      <c r="J112" s="70">
        <f t="shared" si="17"/>
        <v>1.8251028555469109</v>
      </c>
      <c r="K112" s="73">
        <f t="shared" si="18"/>
        <v>209.90001482675876</v>
      </c>
      <c r="L112" s="70"/>
    </row>
    <row r="113" spans="1:12">
      <c r="A113" s="72">
        <v>74</v>
      </c>
      <c r="B113" s="70">
        <f t="shared" si="23"/>
        <v>22200</v>
      </c>
      <c r="C113" s="70">
        <f t="shared" si="19"/>
        <v>7.1737825647518241</v>
      </c>
      <c r="D113" s="70">
        <f t="shared" si="24"/>
        <v>9.1198813002834349</v>
      </c>
      <c r="E113" s="70">
        <f t="shared" si="20"/>
        <v>5.5612759619367447</v>
      </c>
      <c r="F113" s="70">
        <f t="shared" si="21"/>
        <v>29.526435664164119</v>
      </c>
      <c r="G113" s="70">
        <f t="shared" si="25"/>
        <v>185298.98464751261</v>
      </c>
      <c r="H113" s="70">
        <f t="shared" si="22"/>
        <v>-1</v>
      </c>
      <c r="I113" s="70">
        <f t="shared" si="26"/>
        <v>-4.7803449738806444E-2</v>
      </c>
      <c r="J113" s="70">
        <f t="shared" si="17"/>
        <v>1.9460987355316108</v>
      </c>
      <c r="K113" s="73">
        <f t="shared" si="18"/>
        <v>231.11533247948941</v>
      </c>
      <c r="L113" s="70"/>
    </row>
    <row r="114" spans="1:12">
      <c r="A114" s="72">
        <v>75</v>
      </c>
      <c r="B114" s="70">
        <f t="shared" si="23"/>
        <v>22500</v>
      </c>
      <c r="C114" s="70">
        <f t="shared" si="19"/>
        <v>7.0063706116659477</v>
      </c>
      <c r="D114" s="70">
        <f t="shared" si="24"/>
        <v>9.0720778505446287</v>
      </c>
      <c r="E114" s="70">
        <f t="shared" si="20"/>
        <v>5.7296276128303294</v>
      </c>
      <c r="F114" s="70">
        <f t="shared" si="21"/>
        <v>30.420263667501349</v>
      </c>
      <c r="G114" s="70">
        <f t="shared" si="25"/>
        <v>184540.61375834176</v>
      </c>
      <c r="H114" s="70">
        <f t="shared" si="22"/>
        <v>-1</v>
      </c>
      <c r="I114" s="70">
        <f t="shared" si="26"/>
        <v>-4.9452957343043849E-2</v>
      </c>
      <c r="J114" s="70">
        <f t="shared" si="17"/>
        <v>2.065707238878681</v>
      </c>
      <c r="K114" s="73">
        <f t="shared" si="18"/>
        <v>252.74618529717355</v>
      </c>
      <c r="L114" s="70"/>
    </row>
    <row r="115" spans="1:12">
      <c r="A115" s="72">
        <v>76</v>
      </c>
      <c r="B115" s="70">
        <f t="shared" si="23"/>
        <v>22800</v>
      </c>
      <c r="C115" s="70">
        <f t="shared" si="19"/>
        <v>6.8389474936896661</v>
      </c>
      <c r="D115" s="70">
        <f t="shared" si="24"/>
        <v>9.0226248932015842</v>
      </c>
      <c r="E115" s="70">
        <f t="shared" si="20"/>
        <v>5.8909623974800001</v>
      </c>
      <c r="F115" s="70">
        <f t="shared" si="21"/>
        <v>31.276837081939732</v>
      </c>
      <c r="G115" s="70">
        <f t="shared" si="25"/>
        <v>183756.07449522818</v>
      </c>
      <c r="H115" s="70">
        <f t="shared" si="22"/>
        <v>-1</v>
      </c>
      <c r="I115" s="70">
        <f t="shared" si="26"/>
        <v>-5.1062535757562567E-2</v>
      </c>
      <c r="J115" s="70">
        <f t="shared" si="17"/>
        <v>2.1836773995119181</v>
      </c>
      <c r="K115" s="73">
        <f t="shared" si="18"/>
        <v>274.70348639822782</v>
      </c>
      <c r="L115" s="70"/>
    </row>
    <row r="116" spans="1:12">
      <c r="A116" s="72">
        <v>77</v>
      </c>
      <c r="B116" s="70">
        <f t="shared" si="23"/>
        <v>23100</v>
      </c>
      <c r="C116" s="70">
        <f t="shared" si="19"/>
        <v>6.6718066301776009</v>
      </c>
      <c r="D116" s="70">
        <f t="shared" si="24"/>
        <v>8.9715623574440215</v>
      </c>
      <c r="E116" s="70">
        <f t="shared" si="20"/>
        <v>6.0455089090053793</v>
      </c>
      <c r="F116" s="70">
        <f t="shared" si="21"/>
        <v>32.09736957500558</v>
      </c>
      <c r="G116" s="70">
        <f t="shared" si="25"/>
        <v>182946.0003090059</v>
      </c>
      <c r="H116" s="70">
        <f t="shared" si="22"/>
        <v>-1</v>
      </c>
      <c r="I116" s="70">
        <f t="shared" si="26"/>
        <v>-5.2634169953086729E-2</v>
      </c>
      <c r="J116" s="70">
        <f t="shared" si="17"/>
        <v>2.2997557272664206</v>
      </c>
      <c r="K116" s="73">
        <f t="shared" si="18"/>
        <v>296.89577406140194</v>
      </c>
      <c r="L116" s="70"/>
    </row>
    <row r="117" spans="1:12">
      <c r="A117" s="72">
        <v>78</v>
      </c>
      <c r="B117" s="70">
        <f t="shared" si="23"/>
        <v>23400</v>
      </c>
      <c r="C117" s="70">
        <f t="shared" si="19"/>
        <v>6.5052409458159905</v>
      </c>
      <c r="D117" s="70">
        <f t="shared" si="24"/>
        <v>8.9189281874909341</v>
      </c>
      <c r="E117" s="70">
        <f t="shared" si="20"/>
        <v>6.1934481819214842</v>
      </c>
      <c r="F117" s="70">
        <f t="shared" si="21"/>
        <v>32.882822311725974</v>
      </c>
      <c r="G117" s="70">
        <f t="shared" si="25"/>
        <v>182110.99316022918</v>
      </c>
      <c r="H117" s="70">
        <f t="shared" si="22"/>
        <v>-1</v>
      </c>
      <c r="I117" s="70">
        <f t="shared" si="26"/>
        <v>-5.4169419002829067E-2</v>
      </c>
      <c r="J117" s="70">
        <f t="shared" si="17"/>
        <v>2.4136872416749435</v>
      </c>
      <c r="K117" s="73">
        <f t="shared" si="18"/>
        <v>319.22944629222678</v>
      </c>
      <c r="L117" s="70"/>
    </row>
    <row r="118" spans="1:12">
      <c r="A118" s="72">
        <v>79</v>
      </c>
      <c r="B118" s="70">
        <f t="shared" si="23"/>
        <v>23700</v>
      </c>
      <c r="C118" s="70">
        <f t="shared" si="19"/>
        <v>6.3395423572540937</v>
      </c>
      <c r="D118" s="70">
        <f t="shared" si="24"/>
        <v>8.8647587684881053</v>
      </c>
      <c r="E118" s="70">
        <f t="shared" si="20"/>
        <v>6.3349225923142232</v>
      </c>
      <c r="F118" s="70">
        <f t="shared" si="21"/>
        <v>33.633951208255688</v>
      </c>
      <c r="G118" s="70">
        <f t="shared" si="25"/>
        <v>181251.63027576153</v>
      </c>
      <c r="H118" s="70">
        <f t="shared" si="22"/>
        <v>-1</v>
      </c>
      <c r="I118" s="70">
        <f t="shared" si="26"/>
        <v>-5.5669487480610264E-2</v>
      </c>
      <c r="J118" s="70">
        <f t="shared" si="17"/>
        <v>2.5252164112340116</v>
      </c>
      <c r="K118" s="73">
        <f t="shared" si="18"/>
        <v>341.60904168592782</v>
      </c>
      <c r="L118" s="70"/>
    </row>
    <row r="119" spans="1:12">
      <c r="A119" s="72">
        <v>80</v>
      </c>
      <c r="B119" s="70">
        <f t="shared" si="23"/>
        <v>24000</v>
      </c>
      <c r="C119" s="70">
        <f t="shared" si="19"/>
        <v>6.175001261502219</v>
      </c>
      <c r="D119" s="70">
        <f t="shared" si="24"/>
        <v>8.8090892810074948</v>
      </c>
      <c r="E119" s="70">
        <f t="shared" si="20"/>
        <v>6.4700427837520325</v>
      </c>
      <c r="F119" s="70">
        <f t="shared" si="21"/>
        <v>34.351343703561497</v>
      </c>
      <c r="G119" s="70">
        <f t="shared" si="25"/>
        <v>180368.46977268002</v>
      </c>
      <c r="H119" s="70">
        <f t="shared" si="22"/>
        <v>-1</v>
      </c>
      <c r="I119" s="70">
        <f t="shared" si="26"/>
        <v>-5.7135280484756787E-2</v>
      </c>
      <c r="J119" s="70">
        <f t="shared" si="17"/>
        <v>2.6340880195052758</v>
      </c>
      <c r="K119" s="73">
        <f t="shared" si="18"/>
        <v>363.93755824400381</v>
      </c>
      <c r="L119" s="70"/>
    </row>
    <row r="120" spans="1:12">
      <c r="A120" s="72">
        <v>81</v>
      </c>
      <c r="B120" s="70">
        <f t="shared" si="23"/>
        <v>24300</v>
      </c>
      <c r="C120" s="70">
        <f t="shared" si="19"/>
        <v>6.0119060269930449</v>
      </c>
      <c r="D120" s="70">
        <f t="shared" si="24"/>
        <v>8.7519540005227388</v>
      </c>
      <c r="E120" s="70">
        <f t="shared" si="20"/>
        <v>6.5988931196776175</v>
      </c>
      <c r="F120" s="70">
        <f t="shared" si="21"/>
        <v>35.035447707759808</v>
      </c>
      <c r="G120" s="70">
        <f t="shared" si="25"/>
        <v>179462.05540926062</v>
      </c>
      <c r="H120" s="70">
        <f t="shared" si="22"/>
        <v>-1</v>
      </c>
      <c r="I120" s="70">
        <f t="shared" si="26"/>
        <v>-5.8567446407312082E-2</v>
      </c>
      <c r="J120" s="70">
        <f t="shared" si="17"/>
        <v>2.7400479735296939</v>
      </c>
      <c r="K120" s="73">
        <f t="shared" si="18"/>
        <v>386.11680361901438</v>
      </c>
      <c r="L120" s="70"/>
    </row>
    <row r="121" spans="1:12">
      <c r="A121" s="72">
        <v>82</v>
      </c>
      <c r="B121" s="70">
        <f t="shared" si="23"/>
        <v>24600</v>
      </c>
      <c r="C121" s="70">
        <f t="shared" si="19"/>
        <v>5.8505424881981165</v>
      </c>
      <c r="D121" s="70">
        <f t="shared" si="24"/>
        <v>8.6933865541154258</v>
      </c>
      <c r="E121" s="70">
        <f t="shared" si="20"/>
        <v>6.7215360197183402</v>
      </c>
      <c r="F121" s="70">
        <f t="shared" si="21"/>
        <v>35.686594624852873</v>
      </c>
      <c r="G121" s="70">
        <f t="shared" si="25"/>
        <v>178532.9206574579</v>
      </c>
      <c r="H121" s="70">
        <f t="shared" si="22"/>
        <v>-1</v>
      </c>
      <c r="I121" s="70">
        <f t="shared" si="26"/>
        <v>-5.9966410385437437E-2</v>
      </c>
      <c r="J121" s="70">
        <f t="shared" si="17"/>
        <v>2.8428440659173093</v>
      </c>
      <c r="K121" s="73">
        <f t="shared" si="18"/>
        <v>408.04777151337976</v>
      </c>
      <c r="L121" s="70"/>
    </row>
    <row r="122" spans="1:12">
      <c r="A122" s="72">
        <v>83</v>
      </c>
      <c r="B122" s="70">
        <f t="shared" si="23"/>
        <v>24900</v>
      </c>
      <c r="C122" s="70">
        <f t="shared" si="19"/>
        <v>5.691193444685287</v>
      </c>
      <c r="D122" s="70">
        <f t="shared" si="24"/>
        <v>8.6334201437299889</v>
      </c>
      <c r="E122" s="70">
        <f t="shared" si="20"/>
        <v>6.8380154391868855</v>
      </c>
      <c r="F122" s="70">
        <f t="shared" si="21"/>
        <v>36.305017826412445</v>
      </c>
      <c r="G122" s="70">
        <f t="shared" si="25"/>
        <v>177581.59224469966</v>
      </c>
      <c r="H122" s="70">
        <f t="shared" si="22"/>
        <v>-1</v>
      </c>
      <c r="I122" s="70">
        <f t="shared" si="26"/>
        <v>-6.1332400561628683E-2</v>
      </c>
      <c r="J122" s="70">
        <f t="shared" si="17"/>
        <v>2.9422266990447019</v>
      </c>
      <c r="K122" s="73">
        <f t="shared" si="18"/>
        <v>429.63103983261368</v>
      </c>
      <c r="L122" s="70"/>
    </row>
    <row r="123" spans="1:12">
      <c r="A123" s="72">
        <v>84</v>
      </c>
      <c r="B123" s="70">
        <f t="shared" si="23"/>
        <v>25200</v>
      </c>
      <c r="C123" s="70">
        <f t="shared" si="19"/>
        <v>5.5341381654950137</v>
      </c>
      <c r="D123" s="70">
        <f t="shared" si="24"/>
        <v>8.5720877431683604</v>
      </c>
      <c r="E123" s="70">
        <f t="shared" si="20"/>
        <v>6.9483596825654015</v>
      </c>
      <c r="F123" s="70">
        <f t="shared" si="21"/>
        <v>36.890867589187387</v>
      </c>
      <c r="G123" s="70">
        <f t="shared" si="25"/>
        <v>176608.59327908012</v>
      </c>
      <c r="H123" s="70">
        <f t="shared" si="22"/>
        <v>-1</v>
      </c>
      <c r="I123" s="70">
        <f t="shared" si="26"/>
        <v>-6.2665468714013989E-2</v>
      </c>
      <c r="J123" s="70">
        <f t="shared" si="17"/>
        <v>3.0379495776733467</v>
      </c>
      <c r="K123" s="73">
        <f t="shared" si="18"/>
        <v>450.76718681333864</v>
      </c>
      <c r="L123" s="70"/>
    </row>
    <row r="124" spans="1:12">
      <c r="A124" s="72">
        <v>85</v>
      </c>
      <c r="B124" s="70">
        <f t="shared" si="23"/>
        <v>25500</v>
      </c>
      <c r="C124" s="70">
        <f t="shared" si="19"/>
        <v>5.3796518997041076</v>
      </c>
      <c r="D124" s="70">
        <f t="shared" si="24"/>
        <v>8.5094222744543462</v>
      </c>
      <c r="E124" s="70">
        <f t="shared" si="20"/>
        <v>7.0525836932010773</v>
      </c>
      <c r="F124" s="70">
        <f t="shared" si="21"/>
        <v>37.444223251765173</v>
      </c>
      <c r="G124" s="70">
        <f t="shared" si="25"/>
        <v>175614.44604726695</v>
      </c>
      <c r="H124" s="70">
        <f t="shared" si="22"/>
        <v>-1</v>
      </c>
      <c r="I124" s="70">
        <f t="shared" si="26"/>
        <v>-6.3965506416858761E-2</v>
      </c>
      <c r="J124" s="70">
        <f t="shared" si="17"/>
        <v>3.1297703747502386</v>
      </c>
      <c r="K124" s="73">
        <f t="shared" si="18"/>
        <v>471.35722179175468</v>
      </c>
      <c r="L124" s="70"/>
    </row>
    <row r="125" spans="1:12">
      <c r="A125" s="72">
        <v>86</v>
      </c>
      <c r="B125" s="70">
        <f t="shared" si="23"/>
        <v>25800</v>
      </c>
      <c r="C125" s="70">
        <f t="shared" si="19"/>
        <v>5.2280053940347297</v>
      </c>
      <c r="D125" s="70">
        <f t="shared" si="24"/>
        <v>8.4454567680374879</v>
      </c>
      <c r="E125" s="70">
        <f t="shared" si="20"/>
        <v>7.1506909264718352</v>
      </c>
      <c r="F125" s="70">
        <f t="shared" si="21"/>
        <v>37.965103159754733</v>
      </c>
      <c r="G125" s="70">
        <f t="shared" si="25"/>
        <v>174599.67455603211</v>
      </c>
      <c r="H125" s="70">
        <f t="shared" si="22"/>
        <v>-1</v>
      </c>
      <c r="I125" s="70">
        <f t="shared" si="26"/>
        <v>-6.5232257602354918E-2</v>
      </c>
      <c r="J125" s="70">
        <f t="shared" si="17"/>
        <v>3.2174513740027582</v>
      </c>
      <c r="K125" s="73">
        <f t="shared" si="18"/>
        <v>491.30302760253107</v>
      </c>
      <c r="L125" s="70"/>
    </row>
    <row r="126" spans="1:12">
      <c r="A126" s="72">
        <v>87</v>
      </c>
      <c r="B126" s="70">
        <f t="shared" si="23"/>
        <v>26100</v>
      </c>
      <c r="C126" s="70">
        <f t="shared" si="19"/>
        <v>5.0794644183540418</v>
      </c>
      <c r="D126" s="70">
        <f t="shared" si="24"/>
        <v>8.3802245104351325</v>
      </c>
      <c r="E126" s="70">
        <f t="shared" si="20"/>
        <v>7.2426748881453404</v>
      </c>
      <c r="F126" s="70">
        <f t="shared" si="21"/>
        <v>38.453472833382989</v>
      </c>
      <c r="G126" s="70">
        <f t="shared" si="25"/>
        <v>173564.80687449826</v>
      </c>
      <c r="H126" s="70">
        <f t="shared" si="22"/>
        <v>-1</v>
      </c>
      <c r="I126" s="70">
        <f t="shared" si="26"/>
        <v>-6.6465328183474504E-2</v>
      </c>
      <c r="J126" s="70">
        <f t="shared" si="17"/>
        <v>3.3007600920810907</v>
      </c>
      <c r="K126" s="73">
        <f t="shared" si="18"/>
        <v>510.50781183794066</v>
      </c>
      <c r="L126" s="70"/>
    </row>
    <row r="127" spans="1:12">
      <c r="A127" s="72">
        <v>88</v>
      </c>
      <c r="B127" s="70">
        <f t="shared" si="23"/>
        <v>26400</v>
      </c>
      <c r="C127" s="70">
        <f t="shared" si="19"/>
        <v>4.9342892998960934</v>
      </c>
      <c r="D127" s="70">
        <f t="shared" si="24"/>
        <v>8.3137591822516583</v>
      </c>
      <c r="E127" s="70">
        <f t="shared" si="20"/>
        <v>7.3285204007610654</v>
      </c>
      <c r="F127" s="70">
        <f t="shared" si="21"/>
        <v>38.909251691086475</v>
      </c>
      <c r="G127" s="70">
        <f t="shared" si="25"/>
        <v>172510.37732372433</v>
      </c>
      <c r="H127" s="70">
        <f t="shared" si="22"/>
        <v>-1</v>
      </c>
      <c r="I127" s="70">
        <f t="shared" si="26"/>
        <v>-6.7664193241090645E-2</v>
      </c>
      <c r="J127" s="70">
        <f t="shared" si="17"/>
        <v>3.3794698823555649</v>
      </c>
      <c r="K127" s="73">
        <f t="shared" si="18"/>
        <v>528.87656437767021</v>
      </c>
      <c r="L127" s="70"/>
    </row>
    <row r="128" spans="1:12">
      <c r="A128" s="72">
        <v>89</v>
      </c>
      <c r="B128" s="70">
        <f t="shared" si="23"/>
        <v>26700</v>
      </c>
      <c r="C128" s="70">
        <f t="shared" si="19"/>
        <v>4.7927344670222762</v>
      </c>
      <c r="D128" s="70">
        <f t="shared" si="24"/>
        <v>8.246094989010567</v>
      </c>
      <c r="E128" s="70">
        <f t="shared" si="20"/>
        <v>7.4082046467104519</v>
      </c>
      <c r="F128" s="70">
        <f t="shared" si="21"/>
        <v>39.3323185875281</v>
      </c>
      <c r="G128" s="70">
        <f t="shared" si="25"/>
        <v>171436.92855227261</v>
      </c>
      <c r="H128" s="70">
        <f t="shared" si="22"/>
        <v>-1</v>
      </c>
      <c r="I128" s="70">
        <f t="shared" si="26"/>
        <v>-6.8828202161009905E-2</v>
      </c>
      <c r="J128" s="70">
        <f t="shared" si="17"/>
        <v>3.4533605219882908</v>
      </c>
      <c r="K128" s="73">
        <f t="shared" si="18"/>
        <v>546.31651873883357</v>
      </c>
      <c r="L128" s="70"/>
    </row>
    <row r="129" spans="1:12">
      <c r="A129" s="72">
        <v>90</v>
      </c>
      <c r="B129" s="70">
        <f t="shared" si="23"/>
        <v>27000</v>
      </c>
      <c r="C129" s="70">
        <f t="shared" si="19"/>
        <v>4.6550480033198918</v>
      </c>
      <c r="D129" s="70">
        <f t="shared" si="24"/>
        <v>8.1772667868495574</v>
      </c>
      <c r="E129" s="70">
        <f t="shared" si="20"/>
        <v>7.481698025957086</v>
      </c>
      <c r="F129" s="70">
        <f t="shared" si="21"/>
        <v>39.722516367483628</v>
      </c>
      <c r="G129" s="70">
        <f t="shared" si="25"/>
        <v>170345.01353027992</v>
      </c>
      <c r="H129" s="70">
        <f t="shared" si="22"/>
        <v>-1</v>
      </c>
      <c r="I129" s="70">
        <f t="shared" si="26"/>
        <v>-6.9956582017159014E-2</v>
      </c>
      <c r="J129" s="70">
        <f t="shared" si="17"/>
        <v>3.5222187835296657</v>
      </c>
      <c r="K129" s="73">
        <f t="shared" si="18"/>
        <v>562.73761490591903</v>
      </c>
      <c r="L129" s="70"/>
    </row>
    <row r="130" spans="1:12">
      <c r="A130" s="72">
        <v>91</v>
      </c>
      <c r="B130" s="70">
        <f t="shared" si="23"/>
        <v>27300</v>
      </c>
      <c r="C130" s="70">
        <f t="shared" si="19"/>
        <v>4.5214712128203542</v>
      </c>
      <c r="D130" s="70">
        <f t="shared" si="24"/>
        <v>8.1073102048323982</v>
      </c>
      <c r="E130" s="70">
        <f t="shared" si="20"/>
        <v>7.5489648581016606</v>
      </c>
      <c r="F130" s="70">
        <f t="shared" si="21"/>
        <v>40.079655593309283</v>
      </c>
      <c r="G130" s="70">
        <f t="shared" si="25"/>
        <v>169235.19748985642</v>
      </c>
      <c r="H130" s="70">
        <f t="shared" si="22"/>
        <v>-1</v>
      </c>
      <c r="I130" s="70">
        <f t="shared" si="26"/>
        <v>-7.1048439428290144E-2</v>
      </c>
      <c r="J130" s="70">
        <f t="shared" si="17"/>
        <v>3.5858389920120439</v>
      </c>
      <c r="K130" s="73">
        <f t="shared" si="18"/>
        <v>578.05296139067332</v>
      </c>
      <c r="L130" s="70"/>
    </row>
    <row r="131" spans="1:12">
      <c r="A131" s="72">
        <v>92</v>
      </c>
      <c r="B131" s="70">
        <f t="shared" si="23"/>
        <v>27600</v>
      </c>
      <c r="C131" s="70">
        <f t="shared" si="19"/>
        <v>4.3922381970989726</v>
      </c>
      <c r="D131" s="70">
        <f t="shared" si="24"/>
        <v>8.0362617654041077</v>
      </c>
      <c r="E131" s="70">
        <f t="shared" si="20"/>
        <v>7.6099639520972033</v>
      </c>
      <c r="F131" s="70">
        <f t="shared" si="21"/>
        <v>40.403517569726013</v>
      </c>
      <c r="G131" s="70">
        <f t="shared" si="25"/>
        <v>168108.05983602945</v>
      </c>
      <c r="H131" s="70">
        <f t="shared" si="22"/>
        <v>-1</v>
      </c>
      <c r="I131" s="70">
        <f t="shared" si="26"/>
        <v>-7.2102761061786882E-2</v>
      </c>
      <c r="J131" s="70">
        <f t="shared" si="17"/>
        <v>3.6440235683051352</v>
      </c>
      <c r="K131" s="73">
        <f t="shared" si="18"/>
        <v>592.1792943489387</v>
      </c>
      <c r="L131" s="70"/>
    </row>
    <row r="132" spans="1:12">
      <c r="A132" s="72">
        <v>93</v>
      </c>
      <c r="B132" s="70">
        <f t="shared" si="23"/>
        <v>27900</v>
      </c>
      <c r="C132" s="70">
        <f t="shared" si="19"/>
        <v>4.2675754449974708</v>
      </c>
      <c r="D132" s="70">
        <f t="shared" si="24"/>
        <v>7.9641590043423207</v>
      </c>
      <c r="E132" s="70">
        <f t="shared" si="20"/>
        <v>7.6646490618827565</v>
      </c>
      <c r="F132" s="70">
        <f t="shared" si="21"/>
        <v>40.693856762911558</v>
      </c>
      <c r="G132" s="70">
        <f t="shared" si="25"/>
        <v>166964.19604969455</v>
      </c>
      <c r="H132" s="70">
        <f t="shared" si="22"/>
        <v>-1</v>
      </c>
      <c r="I132" s="70">
        <f t="shared" si="26"/>
        <v>-7.3118412915544356E-2</v>
      </c>
      <c r="J132" s="70">
        <f t="shared" si="17"/>
        <v>3.6965835593448499</v>
      </c>
      <c r="K132" s="73">
        <f t="shared" si="18"/>
        <v>605.03743164991454</v>
      </c>
      <c r="L132" s="70"/>
    </row>
    <row r="133" spans="1:12">
      <c r="A133" s="72">
        <v>94</v>
      </c>
      <c r="B133" s="70">
        <f t="shared" si="23"/>
        <v>28200</v>
      </c>
      <c r="C133" s="70">
        <f t="shared" si="19"/>
        <v>4.1477014356883135</v>
      </c>
      <c r="D133" s="70">
        <f t="shared" si="24"/>
        <v>7.8910405914267763</v>
      </c>
      <c r="E133" s="70">
        <f t="shared" si="20"/>
        <v>7.7129692421807841</v>
      </c>
      <c r="F133" s="70">
        <f t="shared" si="21"/>
        <v>40.950402689532623</v>
      </c>
      <c r="G133" s="70">
        <f t="shared" si="25"/>
        <v>165804.21960195908</v>
      </c>
      <c r="H133" s="70">
        <f t="shared" si="22"/>
        <v>-1</v>
      </c>
      <c r="I133" s="70">
        <f t="shared" si="26"/>
        <v>-7.409413847459545E-2</v>
      </c>
      <c r="J133" s="70">
        <f t="shared" si="17"/>
        <v>3.7433391557384628</v>
      </c>
      <c r="K133" s="73">
        <f t="shared" si="18"/>
        <v>616.55271985680531</v>
      </c>
      <c r="L133" s="70"/>
    </row>
    <row r="134" spans="1:12">
      <c r="A134" s="72">
        <v>95</v>
      </c>
      <c r="B134" s="70">
        <f t="shared" si="23"/>
        <v>28500</v>
      </c>
      <c r="C134" s="70">
        <f t="shared" si="19"/>
        <v>4.0328262557764631</v>
      </c>
      <c r="D134" s="70">
        <f t="shared" si="24"/>
        <v>7.8169464529521804</v>
      </c>
      <c r="E134" s="70">
        <f t="shared" si="20"/>
        <v>7.7548691154368257</v>
      </c>
      <c r="F134" s="70">
        <f t="shared" si="21"/>
        <v>41.17286133400534</v>
      </c>
      <c r="G134" s="70">
        <f t="shared" si="25"/>
        <v>164628.76389772957</v>
      </c>
      <c r="H134" s="70">
        <f t="shared" si="22"/>
        <v>-1</v>
      </c>
      <c r="I134" s="70">
        <f t="shared" si="26"/>
        <v>-7.5028555811029504E-2</v>
      </c>
      <c r="J134" s="70">
        <f t="shared" si="17"/>
        <v>3.7841201971757172</v>
      </c>
      <c r="K134" s="73">
        <f t="shared" si="18"/>
        <v>626.65547213900356</v>
      </c>
      <c r="L134" s="70"/>
    </row>
    <row r="135" spans="1:12">
      <c r="A135" s="72">
        <v>96</v>
      </c>
      <c r="B135" s="70">
        <f t="shared" si="23"/>
        <v>28800</v>
      </c>
      <c r="C135" s="70">
        <f t="shared" si="19"/>
        <v>3.9231512311096224</v>
      </c>
      <c r="D135" s="70">
        <f t="shared" si="24"/>
        <v>7.7419178971411506</v>
      </c>
      <c r="E135" s="70">
        <f t="shared" si="20"/>
        <v>7.7902890581740456</v>
      </c>
      <c r="F135" s="70">
        <f t="shared" si="21"/>
        <v>41.360916137905896</v>
      </c>
      <c r="G135" s="70">
        <f t="shared" si="25"/>
        <v>163438.48426530749</v>
      </c>
      <c r="H135" s="70">
        <f t="shared" si="22"/>
        <v>-1</v>
      </c>
      <c r="I135" s="70">
        <f t="shared" si="26"/>
        <v>-7.5920153672188864E-2</v>
      </c>
      <c r="J135" s="70">
        <f t="shared" ref="J135:J166" si="27">ABS(D135-C135)</f>
        <v>3.8187666660315283</v>
      </c>
      <c r="K135" s="73">
        <f t="shared" ref="K135:K166" si="28">$E$10*$E$8*$E$9*$B$29*$B$31*SQRT(2*$E$8*(ABS(J135)^3))/1000</f>
        <v>635.28139519675176</v>
      </c>
      <c r="L135" s="70"/>
    </row>
    <row r="136" spans="1:12">
      <c r="A136" s="72">
        <v>97</v>
      </c>
      <c r="B136" s="70">
        <f t="shared" si="23"/>
        <v>29100</v>
      </c>
      <c r="C136" s="70">
        <f t="shared" ref="C136:C167" si="29">$B$22+$B$26*SIN($E$7*B136)</f>
        <v>3.8188685739422534</v>
      </c>
      <c r="D136" s="70">
        <f t="shared" si="24"/>
        <v>7.6659977434689619</v>
      </c>
      <c r="E136" s="70">
        <f t="shared" ref="E136:E167" si="30">$B$29*(SQRT(((ABS(C136-D136)))*2*9.81))</f>
        <v>7.8191653127397398</v>
      </c>
      <c r="F136" s="70">
        <f t="shared" ref="F136:F167" si="31">E136*$B$31</f>
        <v>41.514228593265344</v>
      </c>
      <c r="G136" s="70">
        <f t="shared" si="25"/>
        <v>162234.06000804249</v>
      </c>
      <c r="H136" s="70">
        <f t="shared" ref="H136:H167" si="32">IF(C136&gt;D136,1,-1)</f>
        <v>-1</v>
      </c>
      <c r="I136" s="70">
        <f t="shared" si="26"/>
        <v>-7.6767286581881769E-2</v>
      </c>
      <c r="J136" s="70">
        <f t="shared" si="27"/>
        <v>3.8471291695267085</v>
      </c>
      <c r="K136" s="73">
        <f t="shared" si="28"/>
        <v>642.37200334115482</v>
      </c>
      <c r="L136" s="70"/>
    </row>
    <row r="137" spans="1:12">
      <c r="A137" s="72">
        <v>98</v>
      </c>
      <c r="B137" s="70">
        <f t="shared" si="23"/>
        <v>29400</v>
      </c>
      <c r="C137" s="70">
        <f t="shared" si="29"/>
        <v>3.7201610460717411</v>
      </c>
      <c r="D137" s="70">
        <f t="shared" si="24"/>
        <v>7.5892304568870799</v>
      </c>
      <c r="E137" s="70">
        <f t="shared" si="30"/>
        <v>7.8414300284169807</v>
      </c>
      <c r="F137" s="70">
        <f t="shared" si="31"/>
        <v>41.632438460843289</v>
      </c>
      <c r="G137" s="70">
        <f t="shared" si="25"/>
        <v>161016.1965337026</v>
      </c>
      <c r="H137" s="70">
        <f t="shared" si="32"/>
        <v>-1</v>
      </c>
      <c r="I137" s="70">
        <f t="shared" si="26"/>
        <v>-7.7568168961429526E-2</v>
      </c>
      <c r="J137" s="70">
        <f t="shared" si="27"/>
        <v>3.8690694108153387</v>
      </c>
      <c r="K137" s="73">
        <f t="shared" si="28"/>
        <v>647.87501793664092</v>
      </c>
      <c r="L137" s="70"/>
    </row>
    <row r="138" spans="1:12">
      <c r="A138" s="72">
        <v>99</v>
      </c>
      <c r="B138" s="70">
        <f t="shared" si="23"/>
        <v>29700</v>
      </c>
      <c r="C138" s="70">
        <f t="shared" si="29"/>
        <v>3.6272016385370396</v>
      </c>
      <c r="D138" s="70">
        <f t="shared" si="24"/>
        <v>7.5116622879256507</v>
      </c>
      <c r="E138" s="70">
        <f t="shared" si="30"/>
        <v>7.8570112340643687</v>
      </c>
      <c r="F138" s="70">
        <f t="shared" si="31"/>
        <v>41.715163624864374</v>
      </c>
      <c r="G138" s="70">
        <f t="shared" si="25"/>
        <v>159785.62757710952</v>
      </c>
      <c r="H138" s="70">
        <f t="shared" si="32"/>
        <v>-1</v>
      </c>
      <c r="I138" s="70">
        <f t="shared" si="26"/>
        <v>-7.8320868260945614E-2</v>
      </c>
      <c r="J138" s="70">
        <f t="shared" si="27"/>
        <v>3.8844606493886111</v>
      </c>
      <c r="K138" s="73">
        <f t="shared" si="28"/>
        <v>651.74475048036857</v>
      </c>
      <c r="L138" s="70"/>
    </row>
    <row r="139" spans="1:12">
      <c r="A139" s="72">
        <v>100</v>
      </c>
      <c r="B139" s="70">
        <f t="shared" si="23"/>
        <v>30000</v>
      </c>
      <c r="C139" s="70">
        <f t="shared" si="29"/>
        <v>3.5401532684412023</v>
      </c>
      <c r="D139" s="70">
        <f t="shared" si="24"/>
        <v>7.4333414196647052</v>
      </c>
      <c r="E139" s="70">
        <f t="shared" si="30"/>
        <v>7.865832742747215</v>
      </c>
      <c r="F139" s="70">
        <f t="shared" si="31"/>
        <v>41.761999586677391</v>
      </c>
      <c r="G139" s="70">
        <f t="shared" si="25"/>
        <v>158543.11753174203</v>
      </c>
      <c r="H139" s="70">
        <f t="shared" si="32"/>
        <v>-1</v>
      </c>
      <c r="I139" s="70">
        <f t="shared" si="26"/>
        <v>-7.9023297075603793E-2</v>
      </c>
      <c r="J139" s="70">
        <f t="shared" si="27"/>
        <v>3.8931881512235029</v>
      </c>
      <c r="K139" s="73">
        <f t="shared" si="28"/>
        <v>653.9424676643788</v>
      </c>
      <c r="L139" s="70"/>
    </row>
    <row r="140" spans="1:12">
      <c r="A140" s="72">
        <v>101</v>
      </c>
      <c r="B140" s="70">
        <f t="shared" si="23"/>
        <v>30300</v>
      </c>
      <c r="C140" s="70">
        <f t="shared" si="29"/>
        <v>3.4591684934290932</v>
      </c>
      <c r="D140" s="70">
        <f t="shared" si="24"/>
        <v>7.3543181225891017</v>
      </c>
      <c r="E140" s="70">
        <f t="shared" si="30"/>
        <v>7.8678139871591197</v>
      </c>
      <c r="F140" s="70">
        <f t="shared" si="31"/>
        <v>41.772518590960487</v>
      </c>
      <c r="G140" s="70">
        <f t="shared" si="25"/>
        <v>157289.46390640992</v>
      </c>
      <c r="H140" s="70">
        <f t="shared" si="32"/>
        <v>-1</v>
      </c>
      <c r="I140" s="70">
        <f t="shared" si="26"/>
        <v>-7.9673204206130221E-2</v>
      </c>
      <c r="J140" s="70">
        <f t="shared" si="27"/>
        <v>3.8951496291600085</v>
      </c>
      <c r="K140" s="73">
        <f t="shared" si="28"/>
        <v>654.43673684223768</v>
      </c>
      <c r="L140" s="70"/>
    </row>
    <row r="141" spans="1:12">
      <c r="A141" s="72">
        <v>102</v>
      </c>
      <c r="B141" s="70">
        <f t="shared" si="23"/>
        <v>30600</v>
      </c>
      <c r="C141" s="70">
        <f t="shared" si="29"/>
        <v>3.3843892443206949</v>
      </c>
      <c r="D141" s="70">
        <f t="shared" si="24"/>
        <v>7.2746449183829718</v>
      </c>
      <c r="E141" s="70">
        <f t="shared" si="30"/>
        <v>7.8628697829311989</v>
      </c>
      <c r="F141" s="70">
        <f t="shared" si="31"/>
        <v>41.746268369060807</v>
      </c>
      <c r="G141" s="70">
        <f t="shared" si="25"/>
        <v>156025.49992374689</v>
      </c>
      <c r="H141" s="70">
        <f t="shared" si="32"/>
        <v>-1</v>
      </c>
      <c r="I141" s="70">
        <f t="shared" si="26"/>
        <v>-8.0268164606676087E-2</v>
      </c>
      <c r="J141" s="70">
        <f t="shared" si="27"/>
        <v>3.8902556740622769</v>
      </c>
      <c r="K141" s="73">
        <f t="shared" si="28"/>
        <v>653.20375040306146</v>
      </c>
      <c r="L141" s="70"/>
    </row>
    <row r="142" spans="1:12">
      <c r="A142" s="72">
        <v>103</v>
      </c>
      <c r="B142" s="70">
        <f t="shared" si="23"/>
        <v>30900</v>
      </c>
      <c r="C142" s="70">
        <f t="shared" si="29"/>
        <v>3.3159465763685754</v>
      </c>
      <c r="D142" s="70">
        <f t="shared" si="24"/>
        <v>7.1943767537762957</v>
      </c>
      <c r="E142" s="70">
        <f t="shared" si="30"/>
        <v>7.8509100151128326</v>
      </c>
      <c r="F142" s="70">
        <f t="shared" si="31"/>
        <v>41.682770474429383</v>
      </c>
      <c r="G142" s="70">
        <f t="shared" si="25"/>
        <v>154752.09727817459</v>
      </c>
      <c r="H142" s="70">
        <f t="shared" si="32"/>
        <v>-1</v>
      </c>
      <c r="I142" s="70">
        <f t="shared" si="26"/>
        <v>-8.0805568145876305E-2</v>
      </c>
      <c r="J142" s="70">
        <f t="shared" si="27"/>
        <v>3.8784301774077203</v>
      </c>
      <c r="K142" s="73">
        <f t="shared" si="28"/>
        <v>650.22762764292622</v>
      </c>
      <c r="L142" s="70"/>
    </row>
    <row r="143" spans="1:12">
      <c r="A143" s="72">
        <v>104</v>
      </c>
      <c r="B143" s="70">
        <f t="shared" si="23"/>
        <v>31200</v>
      </c>
      <c r="C143" s="70">
        <f t="shared" si="29"/>
        <v>3.2539604395754722</v>
      </c>
      <c r="D143" s="70">
        <f t="shared" si="24"/>
        <v>7.1135711856304198</v>
      </c>
      <c r="E143" s="70">
        <f t="shared" si="30"/>
        <v>7.8318392411013154</v>
      </c>
      <c r="F143" s="70">
        <f t="shared" si="31"/>
        <v>41.581518174458857</v>
      </c>
      <c r="G143" s="70">
        <f t="shared" si="25"/>
        <v>153470.16907216492</v>
      </c>
      <c r="H143" s="70">
        <f t="shared" si="32"/>
        <v>-1</v>
      </c>
      <c r="I143" s="70">
        <f t="shared" si="26"/>
        <v>-8.1282607087452302E-2</v>
      </c>
      <c r="J143" s="70">
        <f t="shared" si="27"/>
        <v>3.8596107460549476</v>
      </c>
      <c r="K143" s="73">
        <f t="shared" si="28"/>
        <v>645.50069281755577</v>
      </c>
      <c r="L143" s="70"/>
    </row>
    <row r="144" spans="1:12">
      <c r="A144" s="72">
        <v>105</v>
      </c>
      <c r="B144" s="70">
        <f t="shared" si="23"/>
        <v>31500</v>
      </c>
      <c r="C144" s="70">
        <f t="shared" si="29"/>
        <v>3.198539468474495</v>
      </c>
      <c r="D144" s="70">
        <f t="shared" si="24"/>
        <v>7.0322885785429676</v>
      </c>
      <c r="E144" s="70">
        <f t="shared" si="30"/>
        <v>7.8055562010038848</v>
      </c>
      <c r="F144" s="70">
        <f t="shared" si="31"/>
        <v>41.44197385085274</v>
      </c>
      <c r="G144" s="70">
        <f t="shared" si="25"/>
        <v>152180.67295111413</v>
      </c>
      <c r="H144" s="70">
        <f t="shared" si="32"/>
        <v>-1</v>
      </c>
      <c r="I144" s="70">
        <f t="shared" si="26"/>
        <v>-8.1696262174169865E-2</v>
      </c>
      <c r="J144" s="70">
        <f t="shared" si="27"/>
        <v>3.8337491100684726</v>
      </c>
      <c r="K144" s="73">
        <f t="shared" si="28"/>
        <v>639.02372816193167</v>
      </c>
      <c r="L144" s="70"/>
    </row>
    <row r="145" spans="1:12">
      <c r="A145" s="72">
        <v>106</v>
      </c>
      <c r="B145" s="70">
        <f t="shared" si="23"/>
        <v>31800</v>
      </c>
      <c r="C145" s="70">
        <f t="shared" si="29"/>
        <v>3.1497807917404024</v>
      </c>
      <c r="D145" s="70">
        <f t="shared" si="24"/>
        <v>6.9505923163687982</v>
      </c>
      <c r="E145" s="70">
        <f t="shared" si="30"/>
        <v>7.7719532237204945</v>
      </c>
      <c r="F145" s="70">
        <f t="shared" si="31"/>
        <v>41.263565846345649</v>
      </c>
      <c r="G145" s="70">
        <f t="shared" si="25"/>
        <v>150884.61445898685</v>
      </c>
      <c r="H145" s="70">
        <f t="shared" si="32"/>
        <v>-1</v>
      </c>
      <c r="I145" s="70">
        <f t="shared" si="26"/>
        <v>-8.2043287172056556E-2</v>
      </c>
      <c r="J145" s="70">
        <f t="shared" si="27"/>
        <v>3.8008115246283958</v>
      </c>
      <c r="K145" s="73">
        <f t="shared" si="28"/>
        <v>630.80620077342769</v>
      </c>
      <c r="L145" s="70"/>
    </row>
    <row r="146" spans="1:12">
      <c r="A146" s="72">
        <v>107</v>
      </c>
      <c r="B146" s="70">
        <f t="shared" si="23"/>
        <v>32100</v>
      </c>
      <c r="C146" s="70">
        <f t="shared" si="29"/>
        <v>3.1077698619655982</v>
      </c>
      <c r="D146" s="70">
        <f t="shared" si="24"/>
        <v>6.8685490291967417</v>
      </c>
      <c r="E146" s="70">
        <f t="shared" si="30"/>
        <v>7.7309155137972363</v>
      </c>
      <c r="F146" s="70">
        <f t="shared" si="31"/>
        <v>41.0456846784002</v>
      </c>
      <c r="G146" s="70">
        <f t="shared" si="25"/>
        <v>149583.0506391552</v>
      </c>
      <c r="H146" s="70">
        <f t="shared" si="32"/>
        <v>-1</v>
      </c>
      <c r="I146" s="70">
        <f t="shared" si="26"/>
        <v>-8.2320191698890224E-2</v>
      </c>
      <c r="J146" s="70">
        <f t="shared" si="27"/>
        <v>3.7607791672311435</v>
      </c>
      <c r="K146" s="73">
        <f t="shared" si="28"/>
        <v>620.86646237720026</v>
      </c>
      <c r="L146" s="70"/>
    </row>
    <row r="147" spans="1:12">
      <c r="A147" s="72">
        <v>108</v>
      </c>
      <c r="B147" s="70">
        <f t="shared" si="23"/>
        <v>32400</v>
      </c>
      <c r="C147" s="70">
        <f t="shared" si="29"/>
        <v>3.0725803058991872</v>
      </c>
      <c r="D147" s="70">
        <f t="shared" si="24"/>
        <v>6.7862288374978519</v>
      </c>
      <c r="E147" s="70">
        <f t="shared" si="30"/>
        <v>7.6823203001353892</v>
      </c>
      <c r="F147" s="70">
        <f t="shared" si="31"/>
        <v>40.787678519455135</v>
      </c>
      <c r="G147" s="70">
        <f t="shared" si="25"/>
        <v>148277.09390765341</v>
      </c>
      <c r="H147" s="70">
        <f t="shared" si="32"/>
        <v>-1</v>
      </c>
      <c r="I147" s="70">
        <f t="shared" si="26"/>
        <v>-8.2523222119913392E-2</v>
      </c>
      <c r="J147" s="70">
        <f t="shared" si="27"/>
        <v>3.7136485315986647</v>
      </c>
      <c r="K147" s="73">
        <f t="shared" si="28"/>
        <v>609.23192112832021</v>
      </c>
      <c r="L147" s="70"/>
    </row>
    <row r="148" spans="1:12">
      <c r="A148" s="72">
        <v>109</v>
      </c>
      <c r="B148" s="70">
        <f t="shared" si="23"/>
        <v>32700</v>
      </c>
      <c r="C148" s="70">
        <f t="shared" si="29"/>
        <v>3.04427379541155</v>
      </c>
      <c r="D148" s="70">
        <f t="shared" si="24"/>
        <v>6.7037056153779382</v>
      </c>
      <c r="E148" s="70">
        <f t="shared" si="30"/>
        <v>7.6260358227108949</v>
      </c>
      <c r="F148" s="70">
        <f t="shared" si="31"/>
        <v>40.488847817123528</v>
      </c>
      <c r="G148" s="70">
        <f t="shared" si="25"/>
        <v>146967.91622950946</v>
      </c>
      <c r="H148" s="70">
        <f t="shared" si="32"/>
        <v>-1</v>
      </c>
      <c r="I148" s="70">
        <f t="shared" si="26"/>
        <v>-8.2648340241610857E-2</v>
      </c>
      <c r="J148" s="70">
        <f t="shared" si="27"/>
        <v>3.6594318199663882</v>
      </c>
      <c r="K148" s="73">
        <f t="shared" si="28"/>
        <v>595.93918475806629</v>
      </c>
      <c r="L148" s="70"/>
    </row>
    <row r="149" spans="1:12">
      <c r="A149" s="72">
        <v>110</v>
      </c>
      <c r="B149" s="70">
        <f t="shared" si="23"/>
        <v>33000</v>
      </c>
      <c r="C149" s="70">
        <f t="shared" si="29"/>
        <v>3.0228999394105793</v>
      </c>
      <c r="D149" s="70">
        <f t="shared" si="24"/>
        <v>6.6210572751363275</v>
      </c>
      <c r="E149" s="70">
        <f t="shared" si="30"/>
        <v>7.5619201272441865</v>
      </c>
      <c r="F149" s="70">
        <f t="shared" si="31"/>
        <v>40.148438894743492</v>
      </c>
      <c r="G149" s="70">
        <f t="shared" si="25"/>
        <v>145656.75363308613</v>
      </c>
      <c r="H149" s="70">
        <f t="shared" si="32"/>
        <v>-1</v>
      </c>
      <c r="I149" s="70">
        <f t="shared" si="26"/>
        <v>-8.2691199467232357E-2</v>
      </c>
      <c r="J149" s="70">
        <f t="shared" si="27"/>
        <v>3.5981573357257481</v>
      </c>
      <c r="K149" s="73">
        <f t="shared" si="28"/>
        <v>581.03417454662099</v>
      </c>
      <c r="L149" s="70"/>
    </row>
    <row r="150" spans="1:12">
      <c r="A150" s="72">
        <v>111</v>
      </c>
      <c r="B150" s="70">
        <f t="shared" si="23"/>
        <v>33300</v>
      </c>
      <c r="C150" s="70">
        <f t="shared" si="29"/>
        <v>3.0084961968990069</v>
      </c>
      <c r="D150" s="70">
        <f t="shared" si="24"/>
        <v>6.5383660756690949</v>
      </c>
      <c r="E150" s="70">
        <f t="shared" si="30"/>
        <v>7.4898196298302135</v>
      </c>
      <c r="F150" s="70">
        <f t="shared" si="31"/>
        <v>39.765636330580406</v>
      </c>
      <c r="G150" s="70">
        <f t="shared" si="25"/>
        <v>144344.91110269944</v>
      </c>
      <c r="H150" s="70">
        <f t="shared" si="32"/>
        <v>-1</v>
      </c>
      <c r="I150" s="70">
        <f t="shared" si="26"/>
        <v>-8.2647117990091862E-2</v>
      </c>
      <c r="J150" s="70">
        <f t="shared" si="27"/>
        <v>3.529869878770088</v>
      </c>
      <c r="K150" s="73">
        <f t="shared" si="28"/>
        <v>564.57220980761019</v>
      </c>
      <c r="L150" s="70"/>
    </row>
    <row r="151" spans="1:12">
      <c r="A151" s="72">
        <v>112</v>
      </c>
      <c r="B151" s="70">
        <f t="shared" si="23"/>
        <v>33600</v>
      </c>
      <c r="C151" s="70">
        <f t="shared" si="29"/>
        <v>3.0010878113251862</v>
      </c>
      <c r="D151" s="70">
        <f t="shared" si="24"/>
        <v>6.4557189576790028</v>
      </c>
      <c r="E151" s="70">
        <f t="shared" si="30"/>
        <v>7.4095674033025807</v>
      </c>
      <c r="F151" s="70">
        <f t="shared" si="31"/>
        <v>39.339553859634499</v>
      </c>
      <c r="G151" s="70">
        <f t="shared" si="25"/>
        <v>143033.76789650792</v>
      </c>
      <c r="H151" s="70">
        <f t="shared" si="32"/>
        <v>-1</v>
      </c>
      <c r="I151" s="70">
        <f t="shared" si="26"/>
        <v>-8.251104848492552E-2</v>
      </c>
      <c r="J151" s="70">
        <f t="shared" si="27"/>
        <v>3.4546311463538166</v>
      </c>
      <c r="K151" s="73">
        <f t="shared" si="28"/>
        <v>546.6180628104695</v>
      </c>
      <c r="L151" s="70"/>
    </row>
    <row r="152" spans="1:12">
      <c r="A152" s="72">
        <v>113</v>
      </c>
      <c r="B152" s="70">
        <f t="shared" si="23"/>
        <v>33900</v>
      </c>
      <c r="C152" s="70">
        <f t="shared" si="29"/>
        <v>3.0006877663423914</v>
      </c>
      <c r="D152" s="70">
        <f t="shared" si="24"/>
        <v>6.3732079091940772</v>
      </c>
      <c r="E152" s="70">
        <f t="shared" si="30"/>
        <v>7.3209811237447928</v>
      </c>
      <c r="F152" s="70">
        <f t="shared" si="31"/>
        <v>38.869223471070264</v>
      </c>
      <c r="G152" s="70">
        <f t="shared" si="25"/>
        <v>141724.78334522905</v>
      </c>
      <c r="H152" s="70">
        <f t="shared" si="32"/>
        <v>-1</v>
      </c>
      <c r="I152" s="70">
        <f t="shared" si="26"/>
        <v>-8.2277543603058334E-2</v>
      </c>
      <c r="J152" s="70">
        <f t="shared" si="27"/>
        <v>3.3725201428516858</v>
      </c>
      <c r="K152" s="73">
        <f t="shared" si="28"/>
        <v>527.24598435671146</v>
      </c>
      <c r="L152" s="70"/>
    </row>
    <row r="153" spans="1:12">
      <c r="A153" s="72">
        <v>114</v>
      </c>
      <c r="B153" s="70">
        <f t="shared" si="23"/>
        <v>34200</v>
      </c>
      <c r="C153" s="70">
        <f t="shared" si="29"/>
        <v>3.0072967630541627</v>
      </c>
      <c r="D153" s="70">
        <f t="shared" si="24"/>
        <v>6.2909303655910191</v>
      </c>
      <c r="E153" s="70">
        <f t="shared" si="30"/>
        <v>7.2238605979238155</v>
      </c>
      <c r="F153" s="70">
        <f t="shared" si="31"/>
        <v>38.353582280640246</v>
      </c>
      <c r="G153" s="70">
        <f t="shared" si="25"/>
        <v>140419.50319825276</v>
      </c>
      <c r="H153" s="70">
        <f t="shared" si="32"/>
        <v>-1</v>
      </c>
      <c r="I153" s="70">
        <f t="shared" si="26"/>
        <v>-8.1940716368630803E-2</v>
      </c>
      <c r="J153" s="70">
        <f t="shared" si="27"/>
        <v>3.2836336025368564</v>
      </c>
      <c r="K153" s="73">
        <f t="shared" si="28"/>
        <v>506.53970058284165</v>
      </c>
      <c r="L153" s="70"/>
    </row>
    <row r="154" spans="1:12">
      <c r="A154" s="72">
        <v>115</v>
      </c>
      <c r="B154" s="70">
        <f t="shared" si="23"/>
        <v>34500</v>
      </c>
      <c r="C154" s="70">
        <f t="shared" si="29"/>
        <v>3.0209032187855778</v>
      </c>
      <c r="D154" s="70">
        <f t="shared" si="24"/>
        <v>6.2089896492223886</v>
      </c>
      <c r="E154" s="70">
        <f t="shared" si="30"/>
        <v>7.1179847688645612</v>
      </c>
      <c r="F154" s="70">
        <f t="shared" si="31"/>
        <v>37.79145663240692</v>
      </c>
      <c r="G154" s="70">
        <f t="shared" si="25"/>
        <v>139119.56659804273</v>
      </c>
      <c r="H154" s="70">
        <f t="shared" si="32"/>
        <v>-1</v>
      </c>
      <c r="I154" s="70">
        <f t="shared" si="26"/>
        <v>-8.1494194288854141E-2</v>
      </c>
      <c r="J154" s="70">
        <f t="shared" si="27"/>
        <v>3.1880864304368108</v>
      </c>
      <c r="K154" s="73">
        <f t="shared" si="28"/>
        <v>484.59238200955537</v>
      </c>
      <c r="L154" s="70"/>
    </row>
    <row r="155" spans="1:12">
      <c r="A155" s="72">
        <v>116</v>
      </c>
      <c r="B155" s="70">
        <f t="shared" si="23"/>
        <v>34800</v>
      </c>
      <c r="C155" s="70">
        <f t="shared" si="29"/>
        <v>3.0414832873826079</v>
      </c>
      <c r="D155" s="70">
        <f t="shared" si="24"/>
        <v>6.1274954549335341</v>
      </c>
      <c r="E155" s="70">
        <f t="shared" si="30"/>
        <v>7.0031080649346569</v>
      </c>
      <c r="F155" s="70">
        <f t="shared" si="31"/>
        <v>37.181542714969112</v>
      </c>
      <c r="G155" s="70">
        <f t="shared" si="25"/>
        <v>137826.7137825496</v>
      </c>
      <c r="H155" s="70">
        <f t="shared" si="32"/>
        <v>-1</v>
      </c>
      <c r="I155" s="70">
        <f t="shared" si="26"/>
        <v>-8.0931065599439786E-2</v>
      </c>
      <c r="J155" s="70">
        <f t="shared" si="27"/>
        <v>3.0860121675509262</v>
      </c>
      <c r="K155" s="73">
        <f t="shared" si="28"/>
        <v>461.50658642714706</v>
      </c>
      <c r="L155" s="70"/>
    </row>
    <row r="156" spans="1:12">
      <c r="A156" s="72">
        <v>117</v>
      </c>
      <c r="B156" s="70">
        <f t="shared" si="23"/>
        <v>35100</v>
      </c>
      <c r="C156" s="70">
        <f t="shared" si="29"/>
        <v>3.0690009010039718</v>
      </c>
      <c r="D156" s="70">
        <f t="shared" si="24"/>
        <v>6.0465643893340939</v>
      </c>
      <c r="E156" s="70">
        <f t="shared" si="30"/>
        <v>6.8789559141805796</v>
      </c>
      <c r="F156" s="70">
        <f t="shared" si="31"/>
        <v>36.522382745764631</v>
      </c>
      <c r="G156" s="70">
        <f t="shared" si="25"/>
        <v>136542.79464040516</v>
      </c>
      <c r="H156" s="70">
        <f t="shared" si="32"/>
        <v>-1</v>
      </c>
      <c r="I156" s="70">
        <f t="shared" si="26"/>
        <v>-8.024381552014262E-2</v>
      </c>
      <c r="J156" s="70">
        <f t="shared" si="27"/>
        <v>2.9775634883301221</v>
      </c>
      <c r="K156" s="73">
        <f t="shared" si="28"/>
        <v>437.39417794791763</v>
      </c>
      <c r="L156" s="70"/>
    </row>
    <row r="157" spans="1:12">
      <c r="A157" s="72">
        <v>118</v>
      </c>
      <c r="B157" s="70">
        <f t="shared" si="23"/>
        <v>35400</v>
      </c>
      <c r="C157" s="70">
        <f t="shared" si="29"/>
        <v>3.1034078333322599</v>
      </c>
      <c r="D157" s="70">
        <f t="shared" si="24"/>
        <v>5.9663205738139515</v>
      </c>
      <c r="E157" s="70">
        <f t="shared" si="30"/>
        <v>6.7452191850438155</v>
      </c>
      <c r="F157" s="70">
        <f t="shared" si="31"/>
        <v>35.812335455211326</v>
      </c>
      <c r="G157" s="70">
        <f t="shared" si="25"/>
        <v>135269.77827738167</v>
      </c>
      <c r="H157" s="70">
        <f t="shared" si="32"/>
        <v>-1</v>
      </c>
      <c r="I157" s="70">
        <f t="shared" si="26"/>
        <v>-7.9424249624572965E-2</v>
      </c>
      <c r="J157" s="70">
        <f t="shared" si="27"/>
        <v>2.8629127404816916</v>
      </c>
      <c r="K157" s="73">
        <f t="shared" si="28"/>
        <v>412.37622553536369</v>
      </c>
      <c r="L157" s="70"/>
    </row>
    <row r="158" spans="1:12">
      <c r="A158" s="72">
        <v>119</v>
      </c>
      <c r="B158" s="70">
        <f t="shared" si="23"/>
        <v>35700</v>
      </c>
      <c r="C158" s="70">
        <f t="shared" si="29"/>
        <v>3.1446437840935277</v>
      </c>
      <c r="D158" s="70">
        <f t="shared" si="24"/>
        <v>5.8868963241893786</v>
      </c>
      <c r="E158" s="70">
        <f t="shared" si="30"/>
        <v>6.6015472290752637</v>
      </c>
      <c r="F158" s="70">
        <f t="shared" si="31"/>
        <v>35.049539148449249</v>
      </c>
      <c r="G158" s="70">
        <f t="shared" si="25"/>
        <v>134009.76379853921</v>
      </c>
      <c r="H158" s="70">
        <f t="shared" si="32"/>
        <v>-1</v>
      </c>
      <c r="I158" s="70">
        <f t="shared" si="26"/>
        <v>-7.8463400326129029E-2</v>
      </c>
      <c r="J158" s="70">
        <f t="shared" si="27"/>
        <v>2.7422525400958508</v>
      </c>
      <c r="K158" s="73">
        <f t="shared" si="28"/>
        <v>386.58288563557011</v>
      </c>
      <c r="L158" s="70"/>
    </row>
    <row r="159" spans="1:12">
      <c r="A159" s="72">
        <v>120</v>
      </c>
      <c r="B159" s="70">
        <f t="shared" si="23"/>
        <v>36000</v>
      </c>
      <c r="C159" s="70">
        <f t="shared" si="29"/>
        <v>3.1926364847372568</v>
      </c>
      <c r="D159" s="70">
        <f t="shared" si="24"/>
        <v>5.8084329238632497</v>
      </c>
      <c r="E159" s="70">
        <f t="shared" si="30"/>
        <v>6.4475390785847981</v>
      </c>
      <c r="F159" s="70">
        <f t="shared" si="31"/>
        <v>34.231864971095533</v>
      </c>
      <c r="G159" s="70">
        <f t="shared" si="25"/>
        <v>132764.99257391377</v>
      </c>
      <c r="H159" s="70">
        <f t="shared" si="32"/>
        <v>-1</v>
      </c>
      <c r="I159" s="70">
        <f t="shared" si="26"/>
        <v>-7.7351410881986271E-2</v>
      </c>
      <c r="J159" s="70">
        <f t="shared" si="27"/>
        <v>2.6157964391259929</v>
      </c>
      <c r="K159" s="73">
        <f t="shared" si="28"/>
        <v>360.15327533409635</v>
      </c>
      <c r="L159" s="70"/>
    </row>
    <row r="160" spans="1:12">
      <c r="A160" s="72">
        <v>121</v>
      </c>
      <c r="B160" s="70">
        <f t="shared" si="23"/>
        <v>36300</v>
      </c>
      <c r="C160" s="70">
        <f t="shared" si="29"/>
        <v>3.2473018250914492</v>
      </c>
      <c r="D160" s="70">
        <f t="shared" si="24"/>
        <v>5.7310815129812633</v>
      </c>
      <c r="E160" s="70">
        <f t="shared" si="30"/>
        <v>6.2827321728593928</v>
      </c>
      <c r="F160" s="70">
        <f t="shared" si="31"/>
        <v>33.356857053449147</v>
      </c>
      <c r="G160" s="70">
        <f t="shared" si="25"/>
        <v>131537.8623444071</v>
      </c>
      <c r="H160" s="70">
        <f t="shared" si="32"/>
        <v>-1</v>
      </c>
      <c r="I160" s="70">
        <f t="shared" si="26"/>
        <v>-7.6077388956140635E-2</v>
      </c>
      <c r="J160" s="70">
        <f t="shared" si="27"/>
        <v>2.4837796878898142</v>
      </c>
      <c r="K160" s="73">
        <f t="shared" si="28"/>
        <v>333.23534496123085</v>
      </c>
      <c r="L160" s="70"/>
    </row>
    <row r="161" spans="1:12">
      <c r="A161" s="72">
        <v>122</v>
      </c>
      <c r="B161" s="70">
        <f t="shared" si="23"/>
        <v>36600</v>
      </c>
      <c r="C161" s="70">
        <f t="shared" si="29"/>
        <v>3.3085440007708993</v>
      </c>
      <c r="D161" s="70">
        <f t="shared" si="24"/>
        <v>5.6550041240251225</v>
      </c>
      <c r="E161" s="70">
        <f t="shared" si="30"/>
        <v>6.106587719076896</v>
      </c>
      <c r="F161" s="70">
        <f t="shared" si="31"/>
        <v>32.421654787313635</v>
      </c>
      <c r="G161" s="70">
        <f t="shared" si="25"/>
        <v>130330.94365080436</v>
      </c>
      <c r="H161" s="70">
        <f t="shared" si="32"/>
        <v>-1</v>
      </c>
      <c r="I161" s="70">
        <f t="shared" si="26"/>
        <v>-7.4629218232734412E-2</v>
      </c>
      <c r="J161" s="70">
        <f t="shared" si="27"/>
        <v>2.3464601232542233</v>
      </c>
      <c r="K161" s="73">
        <f t="shared" si="28"/>
        <v>305.98576260733574</v>
      </c>
      <c r="L161" s="70"/>
    </row>
    <row r="162" spans="1:12">
      <c r="A162" s="72">
        <v>123</v>
      </c>
      <c r="B162" s="70">
        <f t="shared" si="23"/>
        <v>36900</v>
      </c>
      <c r="C162" s="70">
        <f t="shared" si="29"/>
        <v>3.3762556810802962</v>
      </c>
      <c r="D162" s="70">
        <f t="shared" si="24"/>
        <v>5.5803749057923877</v>
      </c>
      <c r="E162" s="70">
        <f t="shared" si="30"/>
        <v>5.9184713856678819</v>
      </c>
      <c r="F162" s="70">
        <f t="shared" si="31"/>
        <v>31.422890321425601</v>
      </c>
      <c r="G162" s="70">
        <f t="shared" si="25"/>
        <v>129146.99925142474</v>
      </c>
      <c r="H162" s="70">
        <f t="shared" si="32"/>
        <v>-1</v>
      </c>
      <c r="I162" s="70">
        <f t="shared" si="26"/>
        <v>-7.2993311118869725E-2</v>
      </c>
      <c r="J162" s="70">
        <f t="shared" si="27"/>
        <v>2.2041192247120915</v>
      </c>
      <c r="K162" s="73">
        <f t="shared" si="28"/>
        <v>278.56982811993657</v>
      </c>
      <c r="L162" s="70"/>
    </row>
    <row r="163" spans="1:12">
      <c r="A163" s="72">
        <v>124</v>
      </c>
      <c r="B163" s="70">
        <f t="shared" si="23"/>
        <v>37200</v>
      </c>
      <c r="C163" s="70">
        <f t="shared" si="29"/>
        <v>3.4503181971178982</v>
      </c>
      <c r="D163" s="70">
        <f t="shared" si="24"/>
        <v>5.5073815946735181</v>
      </c>
      <c r="E163" s="70">
        <f t="shared" si="30"/>
        <v>5.717627386130844</v>
      </c>
      <c r="F163" s="70">
        <f t="shared" si="31"/>
        <v>30.356550964872877</v>
      </c>
      <c r="G163" s="70">
        <f t="shared" si="25"/>
        <v>127989.00746298267</v>
      </c>
      <c r="H163" s="70">
        <f t="shared" si="32"/>
        <v>-1</v>
      </c>
      <c r="I163" s="70">
        <f t="shared" si="26"/>
        <v>-7.1154276995981897E-2</v>
      </c>
      <c r="J163" s="70">
        <f t="shared" si="27"/>
        <v>2.0570633975556198</v>
      </c>
      <c r="K163" s="73">
        <f t="shared" si="28"/>
        <v>251.16144169552268</v>
      </c>
      <c r="L163" s="70"/>
    </row>
    <row r="164" spans="1:12">
      <c r="A164" s="72">
        <v>125</v>
      </c>
      <c r="B164" s="70">
        <f t="shared" si="23"/>
        <v>37500</v>
      </c>
      <c r="C164" s="70">
        <f t="shared" si="29"/>
        <v>3.5306017497501054</v>
      </c>
      <c r="D164" s="70">
        <f t="shared" si="24"/>
        <v>5.4362273176775364</v>
      </c>
      <c r="E164" s="70">
        <f t="shared" si="30"/>
        <v>5.503142979299767</v>
      </c>
      <c r="F164" s="70">
        <f t="shared" si="31"/>
        <v>29.217790708663848</v>
      </c>
      <c r="G164" s="70">
        <f t="shared" si="25"/>
        <v>126860.19076442657</v>
      </c>
      <c r="H164" s="70">
        <f t="shared" si="32"/>
        <v>-1</v>
      </c>
      <c r="I164" s="70">
        <f t="shared" si="26"/>
        <v>-6.909446659177719E-2</v>
      </c>
      <c r="J164" s="70">
        <f t="shared" si="27"/>
        <v>1.905625567927431</v>
      </c>
      <c r="K164" s="73">
        <f t="shared" si="28"/>
        <v>223.94316358631201</v>
      </c>
      <c r="L164" s="70"/>
    </row>
    <row r="165" spans="1:12">
      <c r="A165" s="72">
        <v>126</v>
      </c>
      <c r="B165" s="70">
        <f t="shared" si="23"/>
        <v>37800</v>
      </c>
      <c r="C165" s="70">
        <f t="shared" si="29"/>
        <v>3.6169656370924677</v>
      </c>
      <c r="D165" s="70">
        <f t="shared" si="24"/>
        <v>5.367132851085759</v>
      </c>
      <c r="E165" s="70">
        <f t="shared" si="30"/>
        <v>5.2738986905537146</v>
      </c>
      <c r="F165" s="70">
        <f t="shared" si="31"/>
        <v>28.000665935614443</v>
      </c>
      <c r="G165" s="70">
        <f t="shared" si="25"/>
        <v>125764.05162902325</v>
      </c>
      <c r="H165" s="70">
        <f t="shared" si="32"/>
        <v>-1</v>
      </c>
      <c r="I165" s="70">
        <f t="shared" si="26"/>
        <v>-6.6793329825784439E-2</v>
      </c>
      <c r="J165" s="70">
        <f t="shared" si="27"/>
        <v>1.7501672139932913</v>
      </c>
      <c r="K165" s="73">
        <f t="shared" si="28"/>
        <v>197.10641919150461</v>
      </c>
      <c r="L165" s="70"/>
    </row>
    <row r="166" spans="1:12">
      <c r="A166" s="72">
        <v>127</v>
      </c>
      <c r="B166" s="70">
        <f t="shared" si="23"/>
        <v>38100</v>
      </c>
      <c r="C166" s="70">
        <f t="shared" si="29"/>
        <v>3.7092585010984203</v>
      </c>
      <c r="D166" s="70">
        <f t="shared" si="24"/>
        <v>5.3003395212599749</v>
      </c>
      <c r="E166" s="70">
        <f t="shared" si="30"/>
        <v>5.0284965733916396</v>
      </c>
      <c r="F166" s="70">
        <f t="shared" si="31"/>
        <v>26.697754540130973</v>
      </c>
      <c r="G166" s="70">
        <f t="shared" si="25"/>
        <v>124704.41854380803</v>
      </c>
      <c r="H166" s="70">
        <f t="shared" si="32"/>
        <v>-1</v>
      </c>
      <c r="I166" s="70">
        <f t="shared" si="26"/>
        <v>-6.4226484158022484E-2</v>
      </c>
      <c r="J166" s="70">
        <f t="shared" si="27"/>
        <v>1.5910810201615546</v>
      </c>
      <c r="K166" s="73">
        <f t="shared" si="28"/>
        <v>170.85193233964461</v>
      </c>
    </row>
    <row r="167" spans="1:12">
      <c r="A167" s="72">
        <v>128</v>
      </c>
      <c r="B167" s="70">
        <f t="shared" si="23"/>
        <v>38400</v>
      </c>
      <c r="C167" s="70">
        <f t="shared" si="29"/>
        <v>3.8073185928236106</v>
      </c>
      <c r="D167" s="70">
        <f t="shared" si="24"/>
        <v>5.2361130371019522</v>
      </c>
      <c r="E167" s="70">
        <f t="shared" si="30"/>
        <v>4.7651534148818611</v>
      </c>
      <c r="F167" s="70">
        <f t="shared" si="31"/>
        <v>25.299588924801778</v>
      </c>
      <c r="G167" s="70">
        <f t="shared" si="25"/>
        <v>123685.50680908241</v>
      </c>
      <c r="H167" s="70">
        <f t="shared" si="32"/>
        <v>-1</v>
      </c>
      <c r="I167" s="70">
        <f t="shared" si="26"/>
        <v>-6.136431723691007E-2</v>
      </c>
      <c r="J167" s="70">
        <f t="shared" ref="J167:J189" si="33">ABS(D167-C167)</f>
        <v>1.4287944442783416</v>
      </c>
      <c r="K167" s="73">
        <f t="shared" ref="K167:K189" si="34">$E$10*$E$8*$E$9*$B$29*$B$31*SQRT(2*$E$8*(ABS(J167)^3))/1000</f>
        <v>145.39051725050263</v>
      </c>
    </row>
    <row r="168" spans="1:12">
      <c r="A168" s="72">
        <v>129</v>
      </c>
      <c r="B168" s="70">
        <f t="shared" si="23"/>
        <v>38700</v>
      </c>
      <c r="C168" s="70">
        <f t="shared" ref="C168:C189" si="35">$B$22+$B$26*SIN($E$7*B168)</f>
        <v>3.9109740559009172</v>
      </c>
      <c r="D168" s="70">
        <f t="shared" si="24"/>
        <v>5.1747487198650424</v>
      </c>
      <c r="E168" s="70">
        <f t="shared" ref="E168:E189" si="36">$B$29*(SQRT(((ABS(C168-D168)))*2*9.81))</f>
        <v>4.4815354193234569</v>
      </c>
      <c r="F168" s="70">
        <f t="shared" ref="F168:F189" si="37">E168*$B$31</f>
        <v>23.793778287751852</v>
      </c>
      <c r="G168" s="70">
        <f t="shared" si="25"/>
        <v>122712.00150600092</v>
      </c>
      <c r="H168" s="70">
        <f t="shared" ref="H168:H189" si="38">IF(C168&gt;D168,1,-1)</f>
        <v>-1</v>
      </c>
      <c r="I168" s="70">
        <f t="shared" si="26"/>
        <v>-5.8169807343387545E-2</v>
      </c>
      <c r="J168" s="70">
        <f t="shared" si="33"/>
        <v>1.2637746639641252</v>
      </c>
      <c r="K168" s="73">
        <f t="shared" si="34"/>
        <v>120.9444430690989</v>
      </c>
    </row>
    <row r="169" spans="1:12">
      <c r="A169" s="72">
        <v>130</v>
      </c>
      <c r="B169" s="70">
        <f t="shared" si="23"/>
        <v>39000</v>
      </c>
      <c r="C169" s="70">
        <f t="shared" si="35"/>
        <v>4.0200432277293343</v>
      </c>
      <c r="D169" s="70">
        <f t="shared" si="24"/>
        <v>5.1165789125216552</v>
      </c>
      <c r="E169" s="70">
        <f t="shared" si="36"/>
        <v>4.174489718499319</v>
      </c>
      <c r="F169" s="70">
        <f t="shared" si="37"/>
        <v>22.163583132288856</v>
      </c>
      <c r="G169" s="70">
        <f t="shared" si="25"/>
        <v>121789.17504140604</v>
      </c>
      <c r="H169" s="70">
        <f t="shared" si="38"/>
        <v>-1</v>
      </c>
      <c r="I169" s="70">
        <f t="shared" si="26"/>
        <v>-5.4594958356734877E-2</v>
      </c>
      <c r="J169" s="70">
        <f t="shared" si="33"/>
        <v>1.0965356847923209</v>
      </c>
      <c r="K169" s="73">
        <f t="shared" si="34"/>
        <v>97.749739061407482</v>
      </c>
    </row>
    <row r="170" spans="1:12">
      <c r="A170" s="72">
        <v>131</v>
      </c>
      <c r="B170" s="70">
        <f t="shared" ref="B170:B189" si="39">B169+5*60</f>
        <v>39300</v>
      </c>
      <c r="C170" s="70">
        <f t="shared" si="35"/>
        <v>4.1343349578489175</v>
      </c>
      <c r="D170" s="70">
        <f t="shared" ref="D170:D189" si="40">D169+I169</f>
        <v>5.0619839541649201</v>
      </c>
      <c r="E170" s="70">
        <f t="shared" si="36"/>
        <v>3.8395811463300498</v>
      </c>
      <c r="F170" s="70">
        <f t="shared" si="37"/>
        <v>20.38545586847129</v>
      </c>
      <c r="G170" s="70">
        <f t="shared" ref="G170:G189" si="41">$I$9*D170+($I$10)</f>
        <v>120923.06124963022</v>
      </c>
      <c r="H170" s="70">
        <f t="shared" si="38"/>
        <v>-1</v>
      </c>
      <c r="I170" s="70">
        <f t="shared" ref="I170:I189" si="42">F170/G170*5*60*H170</f>
        <v>-5.0574610809070046E-2</v>
      </c>
      <c r="J170" s="70">
        <f t="shared" si="33"/>
        <v>0.92764899631600262</v>
      </c>
      <c r="K170" s="73">
        <f t="shared" si="34"/>
        <v>76.060113806962107</v>
      </c>
    </row>
    <row r="171" spans="1:12">
      <c r="A171" s="72">
        <v>132</v>
      </c>
      <c r="B171" s="70">
        <f t="shared" si="39"/>
        <v>39600</v>
      </c>
      <c r="C171" s="70">
        <f t="shared" si="35"/>
        <v>4.2536489429437587</v>
      </c>
      <c r="D171" s="70">
        <f t="shared" si="40"/>
        <v>5.01140934335585</v>
      </c>
      <c r="E171" s="70">
        <f t="shared" si="36"/>
        <v>3.4702276345261618</v>
      </c>
      <c r="F171" s="70">
        <f t="shared" si="37"/>
        <v>18.424450376520731</v>
      </c>
      <c r="G171" s="70">
        <f t="shared" si="41"/>
        <v>120120.72767792549</v>
      </c>
      <c r="H171" s="70">
        <f t="shared" si="38"/>
        <v>-1</v>
      </c>
      <c r="I171" s="70">
        <f t="shared" si="42"/>
        <v>-4.6014832076079523E-2</v>
      </c>
      <c r="J171" s="70">
        <f t="shared" si="33"/>
        <v>0.75776040041209125</v>
      </c>
      <c r="K171" s="73">
        <f t="shared" si="34"/>
        <v>56.153820726312759</v>
      </c>
    </row>
    <row r="172" spans="1:12">
      <c r="A172" s="72">
        <v>133</v>
      </c>
      <c r="B172" s="70">
        <f t="shared" si="39"/>
        <v>39900</v>
      </c>
      <c r="C172" s="70">
        <f t="shared" si="35"/>
        <v>4.3777760778859207</v>
      </c>
      <c r="D172" s="70">
        <f t="shared" si="40"/>
        <v>4.9653945112797704</v>
      </c>
      <c r="E172" s="70">
        <f t="shared" si="36"/>
        <v>3.0559040670776527</v>
      </c>
      <c r="F172" s="70">
        <f t="shared" si="37"/>
        <v>16.22468574657869</v>
      </c>
      <c r="G172" s="70">
        <f t="shared" si="41"/>
        <v>119390.73205402691</v>
      </c>
      <c r="H172" s="70">
        <f t="shared" si="38"/>
        <v>-1</v>
      </c>
      <c r="I172" s="70">
        <f t="shared" si="42"/>
        <v>-4.076870658411743E-2</v>
      </c>
      <c r="J172" s="70">
        <f t="shared" si="33"/>
        <v>0.58761843339384967</v>
      </c>
      <c r="K172" s="73">
        <f t="shared" si="34"/>
        <v>38.346397412546104</v>
      </c>
    </row>
    <row r="173" spans="1:12">
      <c r="A173" s="72">
        <v>134</v>
      </c>
      <c r="B173" s="70">
        <f t="shared" si="39"/>
        <v>40200</v>
      </c>
      <c r="C173" s="70">
        <f t="shared" si="35"/>
        <v>4.5064988222050957</v>
      </c>
      <c r="D173" s="70">
        <f t="shared" si="40"/>
        <v>4.924625804695653</v>
      </c>
      <c r="E173" s="70">
        <f t="shared" si="36"/>
        <v>2.5777815328565832</v>
      </c>
      <c r="F173" s="70">
        <f t="shared" si="37"/>
        <v>13.686193799247036</v>
      </c>
      <c r="G173" s="70">
        <f t="shared" si="41"/>
        <v>118743.96282646124</v>
      </c>
      <c r="H173" s="70">
        <f t="shared" si="38"/>
        <v>-1</v>
      </c>
      <c r="I173" s="70">
        <f t="shared" si="42"/>
        <v>-3.4577405385860592E-2</v>
      </c>
      <c r="J173" s="70">
        <f t="shared" si="33"/>
        <v>0.41812698249055735</v>
      </c>
      <c r="K173" s="73">
        <f t="shared" si="34"/>
        <v>23.016736389063389</v>
      </c>
    </row>
    <row r="174" spans="1:12">
      <c r="A174" s="72">
        <v>135</v>
      </c>
      <c r="B174" s="70">
        <f t="shared" si="39"/>
        <v>40500</v>
      </c>
      <c r="C174" s="70">
        <f t="shared" si="35"/>
        <v>4.6395915813416977</v>
      </c>
      <c r="D174" s="70">
        <f t="shared" si="40"/>
        <v>4.8900483993097925</v>
      </c>
      <c r="E174" s="70">
        <f t="shared" si="36"/>
        <v>1.995071387823643</v>
      </c>
      <c r="F174" s="70">
        <f t="shared" si="37"/>
        <v>10.592415729981976</v>
      </c>
      <c r="G174" s="70">
        <f t="shared" si="41"/>
        <v>118195.41459801805</v>
      </c>
      <c r="H174" s="70">
        <f t="shared" si="38"/>
        <v>-1</v>
      </c>
      <c r="I174" s="70">
        <f t="shared" si="42"/>
        <v>-2.6885346862245182E-2</v>
      </c>
      <c r="J174" s="70">
        <f t="shared" si="33"/>
        <v>0.25045681796809482</v>
      </c>
      <c r="K174" s="73">
        <f t="shared" si="34"/>
        <v>10.670400987822937</v>
      </c>
    </row>
    <row r="175" spans="1:12">
      <c r="A175" s="72">
        <v>136</v>
      </c>
      <c r="B175" s="70">
        <f t="shared" si="39"/>
        <v>40800</v>
      </c>
      <c r="C175" s="70">
        <f t="shared" si="35"/>
        <v>4.7768211020152833</v>
      </c>
      <c r="D175" s="70">
        <f t="shared" si="40"/>
        <v>4.8631630524475478</v>
      </c>
      <c r="E175" s="70">
        <f t="shared" si="36"/>
        <v>1.1713938469445846</v>
      </c>
      <c r="F175" s="70">
        <f t="shared" si="37"/>
        <v>6.2192714937961551</v>
      </c>
      <c r="G175" s="70">
        <f t="shared" si="41"/>
        <v>117768.8959154336</v>
      </c>
      <c r="H175" s="70">
        <f t="shared" si="38"/>
        <v>-1</v>
      </c>
      <c r="I175" s="70">
        <f t="shared" si="42"/>
        <v>-1.5842735330376279E-2</v>
      </c>
      <c r="J175" s="70">
        <f t="shared" si="33"/>
        <v>8.6341950432264447E-2</v>
      </c>
      <c r="K175" s="73">
        <f t="shared" si="34"/>
        <v>2.1598034712546035</v>
      </c>
    </row>
    <row r="176" spans="1:12">
      <c r="A176" s="72">
        <v>137</v>
      </c>
      <c r="B176" s="70">
        <f t="shared" si="39"/>
        <v>41100</v>
      </c>
      <c r="C176" s="70">
        <f t="shared" si="35"/>
        <v>4.9179468810153164</v>
      </c>
      <c r="D176" s="70">
        <f t="shared" si="40"/>
        <v>4.8473203171171715</v>
      </c>
      <c r="E176" s="70">
        <f t="shared" si="36"/>
        <v>1.0594392284515894</v>
      </c>
      <c r="F176" s="70">
        <f t="shared" si="37"/>
        <v>5.6248717799779149</v>
      </c>
      <c r="G176" s="70">
        <f t="shared" si="41"/>
        <v>117517.56114053675</v>
      </c>
      <c r="H176" s="70">
        <f t="shared" si="38"/>
        <v>1</v>
      </c>
      <c r="I176" s="70">
        <f t="shared" si="42"/>
        <v>1.4359228677111289E-2</v>
      </c>
      <c r="J176" s="70">
        <f t="shared" si="33"/>
        <v>7.0626563898144923E-2</v>
      </c>
      <c r="K176" s="73">
        <f t="shared" si="34"/>
        <v>1.597841029342673</v>
      </c>
    </row>
    <row r="177" spans="1:11">
      <c r="A177" s="72">
        <v>138</v>
      </c>
      <c r="B177" s="70">
        <f t="shared" si="39"/>
        <v>41400</v>
      </c>
      <c r="C177" s="70">
        <f t="shared" si="35"/>
        <v>5.0627215866979052</v>
      </c>
      <c r="D177" s="70">
        <f t="shared" si="40"/>
        <v>4.8616795457942832</v>
      </c>
      <c r="E177" s="70">
        <f t="shared" si="36"/>
        <v>1.7874563833695474</v>
      </c>
      <c r="F177" s="70">
        <f t="shared" si="37"/>
        <v>9.4901271340040569</v>
      </c>
      <c r="G177" s="70">
        <f t="shared" si="41"/>
        <v>117745.36103948063</v>
      </c>
      <c r="H177" s="70">
        <f t="shared" si="38"/>
        <v>1</v>
      </c>
      <c r="I177" s="70">
        <f t="shared" si="42"/>
        <v>2.4179620454402365E-2</v>
      </c>
      <c r="J177" s="70">
        <f t="shared" si="33"/>
        <v>0.20104204090362199</v>
      </c>
      <c r="K177" s="73">
        <f t="shared" si="34"/>
        <v>7.6738230208768226</v>
      </c>
    </row>
    <row r="178" spans="1:11">
      <c r="A178" s="72">
        <v>139</v>
      </c>
      <c r="B178" s="70">
        <f t="shared" si="39"/>
        <v>41700</v>
      </c>
      <c r="C178" s="70">
        <f t="shared" si="35"/>
        <v>5.2108914924497842</v>
      </c>
      <c r="D178" s="70">
        <f t="shared" si="40"/>
        <v>4.8858591662486859</v>
      </c>
      <c r="E178" s="70">
        <f t="shared" si="36"/>
        <v>2.2727689575610399</v>
      </c>
      <c r="F178" s="70">
        <f t="shared" si="37"/>
        <v>12.066793100043375</v>
      </c>
      <c r="G178" s="70">
        <f t="shared" si="41"/>
        <v>118128.95511823459</v>
      </c>
      <c r="H178" s="70">
        <f t="shared" si="38"/>
        <v>1</v>
      </c>
      <c r="I178" s="70">
        <f t="shared" si="42"/>
        <v>3.0644797682242576E-2</v>
      </c>
      <c r="J178" s="70">
        <f t="shared" si="33"/>
        <v>0.32503232620109834</v>
      </c>
      <c r="K178" s="73">
        <f t="shared" si="34"/>
        <v>15.775069686445033</v>
      </c>
    </row>
    <row r="179" spans="1:11">
      <c r="A179" s="72">
        <v>140</v>
      </c>
      <c r="B179" s="70">
        <f t="shared" si="39"/>
        <v>42000</v>
      </c>
      <c r="C179" s="70">
        <f t="shared" si="35"/>
        <v>5.3621969213598648</v>
      </c>
      <c r="D179" s="70">
        <f t="shared" si="40"/>
        <v>4.9165039639309285</v>
      </c>
      <c r="E179" s="70">
        <f t="shared" si="36"/>
        <v>2.661398432789075</v>
      </c>
      <c r="F179" s="70">
        <f t="shared" si="37"/>
        <v>14.130140302386174</v>
      </c>
      <c r="G179" s="70">
        <f t="shared" si="41"/>
        <v>118615.11506262615</v>
      </c>
      <c r="H179" s="70">
        <f t="shared" si="38"/>
        <v>1</v>
      </c>
      <c r="I179" s="70">
        <f t="shared" si="42"/>
        <v>3.5737790149912442E-2</v>
      </c>
      <c r="J179" s="70">
        <f t="shared" si="33"/>
        <v>0.44569295742893633</v>
      </c>
      <c r="K179" s="73">
        <f t="shared" si="34"/>
        <v>25.329995339872863</v>
      </c>
    </row>
    <row r="180" spans="1:11">
      <c r="A180" s="72">
        <v>141</v>
      </c>
      <c r="B180" s="70">
        <f t="shared" si="39"/>
        <v>42300</v>
      </c>
      <c r="C180" s="70">
        <f t="shared" si="35"/>
        <v>5.5163727013190744</v>
      </c>
      <c r="D180" s="70">
        <f t="shared" si="40"/>
        <v>4.9522417540808412</v>
      </c>
      <c r="E180" s="70">
        <f t="shared" si="36"/>
        <v>2.9942080488335225</v>
      </c>
      <c r="F180" s="70">
        <f t="shared" si="37"/>
        <v>15.89712359611385</v>
      </c>
      <c r="G180" s="70">
        <f t="shared" si="41"/>
        <v>119182.07204671571</v>
      </c>
      <c r="H180" s="70">
        <f t="shared" si="38"/>
        <v>1</v>
      </c>
      <c r="I180" s="70">
        <f t="shared" si="42"/>
        <v>4.0015557683581802E-2</v>
      </c>
      <c r="J180" s="70">
        <f t="shared" si="33"/>
        <v>0.5641309472382332</v>
      </c>
      <c r="K180" s="73">
        <f t="shared" si="34"/>
        <v>36.070431683133229</v>
      </c>
    </row>
    <row r="181" spans="1:11">
      <c r="A181" s="72">
        <v>142</v>
      </c>
      <c r="B181" s="70">
        <f t="shared" si="39"/>
        <v>42600</v>
      </c>
      <c r="C181" s="70">
        <f t="shared" si="35"/>
        <v>5.6731486297508482</v>
      </c>
      <c r="D181" s="70">
        <f t="shared" si="40"/>
        <v>4.9922573117644227</v>
      </c>
      <c r="E181" s="70">
        <f t="shared" si="36"/>
        <v>3.2895077144922267</v>
      </c>
      <c r="F181" s="70">
        <f t="shared" si="37"/>
        <v>17.464955625920986</v>
      </c>
      <c r="G181" s="70">
        <f t="shared" si="41"/>
        <v>119816.89305287691</v>
      </c>
      <c r="H181" s="70">
        <f t="shared" si="38"/>
        <v>1</v>
      </c>
      <c r="I181" s="70">
        <f t="shared" si="42"/>
        <v>4.372911493760763E-2</v>
      </c>
      <c r="J181" s="70">
        <f t="shared" si="33"/>
        <v>0.68089131798642555</v>
      </c>
      <c r="K181" s="73">
        <f t="shared" si="34"/>
        <v>47.829753998900159</v>
      </c>
    </row>
    <row r="182" spans="1:11">
      <c r="A182" s="72">
        <v>143</v>
      </c>
      <c r="B182" s="70">
        <f t="shared" si="39"/>
        <v>42900</v>
      </c>
      <c r="C182" s="70">
        <f t="shared" si="35"/>
        <v>5.8322499471578322</v>
      </c>
      <c r="D182" s="70">
        <f t="shared" si="40"/>
        <v>5.0359864267020304</v>
      </c>
      <c r="E182" s="70">
        <f t="shared" si="36"/>
        <v>3.5572994138514251</v>
      </c>
      <c r="F182" s="70">
        <f t="shared" si="37"/>
        <v>18.886739841745605</v>
      </c>
      <c r="G182" s="70">
        <f t="shared" si="41"/>
        <v>120510.62724902983</v>
      </c>
      <c r="H182" s="70">
        <f t="shared" si="38"/>
        <v>1</v>
      </c>
      <c r="I182" s="70">
        <f t="shared" si="42"/>
        <v>4.7016782518400642E-2</v>
      </c>
      <c r="J182" s="70">
        <f t="shared" si="33"/>
        <v>0.79626352045580173</v>
      </c>
      <c r="K182" s="73">
        <f t="shared" si="34"/>
        <v>60.487645790519537</v>
      </c>
    </row>
    <row r="183" spans="1:11">
      <c r="A183" s="72">
        <v>144</v>
      </c>
      <c r="B183" s="70">
        <f t="shared" si="39"/>
        <v>43200</v>
      </c>
      <c r="C183" s="70">
        <f t="shared" si="35"/>
        <v>5.9933978186548718</v>
      </c>
      <c r="D183" s="70">
        <f t="shared" si="40"/>
        <v>5.0830032092204309</v>
      </c>
      <c r="E183" s="70">
        <f t="shared" si="36"/>
        <v>3.8037051952082224</v>
      </c>
      <c r="F183" s="70">
        <f t="shared" si="37"/>
        <v>20.194979983091844</v>
      </c>
      <c r="G183" s="70">
        <f t="shared" si="41"/>
        <v>121256.51817027618</v>
      </c>
      <c r="H183" s="70">
        <f t="shared" si="38"/>
        <v>1</v>
      </c>
      <c r="I183" s="70">
        <f t="shared" si="42"/>
        <v>4.9964274798158292E-2</v>
      </c>
      <c r="J183" s="70">
        <f t="shared" si="33"/>
        <v>0.91039460943444084</v>
      </c>
      <c r="K183" s="73">
        <f t="shared" si="34"/>
        <v>73.947921017177777</v>
      </c>
    </row>
    <row r="184" spans="1:11">
      <c r="A184" s="72">
        <v>145</v>
      </c>
      <c r="B184" s="70">
        <f t="shared" si="39"/>
        <v>43500</v>
      </c>
      <c r="C184" s="70">
        <f t="shared" si="35"/>
        <v>6.1563098226443742</v>
      </c>
      <c r="D184" s="70">
        <f t="shared" si="40"/>
        <v>5.1329674840185895</v>
      </c>
      <c r="E184" s="70">
        <f t="shared" si="36"/>
        <v>4.0327609790202912</v>
      </c>
      <c r="F184" s="70">
        <f t="shared" si="37"/>
        <v>21.411103928481602</v>
      </c>
      <c r="G184" s="70">
        <f t="shared" si="41"/>
        <v>122049.16915493297</v>
      </c>
      <c r="H184" s="70">
        <f t="shared" si="38"/>
        <v>1</v>
      </c>
      <c r="I184" s="70">
        <f t="shared" si="42"/>
        <v>5.262904469583489E-2</v>
      </c>
      <c r="J184" s="70">
        <f t="shared" si="33"/>
        <v>1.0233423386257847</v>
      </c>
      <c r="K184" s="73">
        <f t="shared" si="34"/>
        <v>88.127787317513153</v>
      </c>
    </row>
    <row r="185" spans="1:11">
      <c r="A185" s="72">
        <v>146</v>
      </c>
      <c r="B185" s="70">
        <f t="shared" si="39"/>
        <v>43800</v>
      </c>
      <c r="C185" s="70">
        <f t="shared" si="35"/>
        <v>6.3207004457775895</v>
      </c>
      <c r="D185" s="70">
        <f t="shared" si="40"/>
        <v>5.1855965287144246</v>
      </c>
      <c r="E185" s="70">
        <f t="shared" si="36"/>
        <v>4.2472695312107556</v>
      </c>
      <c r="F185" s="70">
        <f t="shared" si="37"/>
        <v>22.549992379444031</v>
      </c>
      <c r="G185" s="70">
        <f t="shared" si="41"/>
        <v>122884.09499481</v>
      </c>
      <c r="H185" s="70">
        <f t="shared" si="38"/>
        <v>1</v>
      </c>
      <c r="I185" s="70">
        <f t="shared" si="42"/>
        <v>5.5051857721041347E-2</v>
      </c>
      <c r="J185" s="70">
        <f t="shared" si="33"/>
        <v>1.1351039170631649</v>
      </c>
      <c r="K185" s="73">
        <f t="shared" si="34"/>
        <v>102.95202324002607</v>
      </c>
    </row>
    <row r="186" spans="1:11">
      <c r="A186" s="72">
        <v>147</v>
      </c>
      <c r="B186" s="70">
        <f t="shared" si="39"/>
        <v>44100</v>
      </c>
      <c r="C186" s="70">
        <f t="shared" si="35"/>
        <v>6.486281583334403</v>
      </c>
      <c r="D186" s="70">
        <f t="shared" si="40"/>
        <v>5.240648386435466</v>
      </c>
      <c r="E186" s="70">
        <f t="shared" si="36"/>
        <v>4.4492529588412131</v>
      </c>
      <c r="F186" s="70">
        <f t="shared" si="37"/>
        <v>23.622381291984368</v>
      </c>
      <c r="G186" s="70">
        <f t="shared" si="41"/>
        <v>123757.45720022677</v>
      </c>
      <c r="H186" s="70">
        <f t="shared" si="38"/>
        <v>1</v>
      </c>
      <c r="I186" s="70">
        <f t="shared" si="42"/>
        <v>5.7262928213931703E-2</v>
      </c>
      <c r="J186" s="70">
        <f t="shared" si="33"/>
        <v>1.2456331968989369</v>
      </c>
      <c r="K186" s="73">
        <f t="shared" si="34"/>
        <v>118.34957788182942</v>
      </c>
    </row>
    <row r="187" spans="1:11">
      <c r="A187" s="72">
        <v>148</v>
      </c>
      <c r="B187" s="70">
        <f t="shared" si="39"/>
        <v>44400</v>
      </c>
      <c r="C187" s="70">
        <f t="shared" si="35"/>
        <v>6.6527630441446428</v>
      </c>
      <c r="D187" s="70">
        <f t="shared" si="40"/>
        <v>5.2979113146493981</v>
      </c>
      <c r="E187" s="70">
        <f t="shared" si="36"/>
        <v>4.6402127812724627</v>
      </c>
      <c r="F187" s="70">
        <f t="shared" si="37"/>
        <v>24.636242670208961</v>
      </c>
      <c r="G187" s="70">
        <f t="shared" si="41"/>
        <v>124665.89661251615</v>
      </c>
      <c r="H187" s="70">
        <f t="shared" si="38"/>
        <v>1</v>
      </c>
      <c r="I187" s="70">
        <f t="shared" si="42"/>
        <v>5.9285442144894208E-2</v>
      </c>
      <c r="J187" s="70">
        <f t="shared" si="33"/>
        <v>1.3548517294952447</v>
      </c>
      <c r="K187" s="73">
        <f t="shared" si="34"/>
        <v>134.25148783736759</v>
      </c>
    </row>
    <row r="188" spans="1:11">
      <c r="A188" s="72">
        <v>149</v>
      </c>
      <c r="B188" s="70">
        <f t="shared" si="39"/>
        <v>44700</v>
      </c>
      <c r="C188" s="70">
        <f t="shared" si="35"/>
        <v>6.8198530591660305</v>
      </c>
      <c r="D188" s="70">
        <f t="shared" si="40"/>
        <v>5.3571967567942922</v>
      </c>
      <c r="E188" s="70">
        <f t="shared" si="36"/>
        <v>4.8212888825035307</v>
      </c>
      <c r="F188" s="70">
        <f t="shared" si="37"/>
        <v>25.597628490641227</v>
      </c>
      <c r="G188" s="70">
        <f t="shared" si="41"/>
        <v>125606.42190347254</v>
      </c>
      <c r="H188" s="70">
        <f t="shared" si="38"/>
        <v>1</v>
      </c>
      <c r="I188" s="70">
        <f t="shared" si="42"/>
        <v>6.113770642311455E-2</v>
      </c>
      <c r="J188" s="70">
        <f t="shared" si="33"/>
        <v>1.4626563023717383</v>
      </c>
      <c r="K188" s="73">
        <f t="shared" si="34"/>
        <v>150.58956632171817</v>
      </c>
    </row>
    <row r="189" spans="1:11" ht="15" thickBot="1">
      <c r="A189" s="74">
        <v>150</v>
      </c>
      <c r="B189" s="71">
        <f t="shared" si="39"/>
        <v>45000</v>
      </c>
      <c r="C189" s="71">
        <f t="shared" si="35"/>
        <v>6.9872587928274479</v>
      </c>
      <c r="D189" s="71">
        <f t="shared" si="40"/>
        <v>5.4183344632174064</v>
      </c>
      <c r="E189" s="71">
        <f t="shared" si="36"/>
        <v>4.9933615161560967</v>
      </c>
      <c r="F189" s="71">
        <f t="shared" si="37"/>
        <v>26.511212276427035</v>
      </c>
      <c r="G189" s="71">
        <f t="shared" si="41"/>
        <v>126576.33217219368</v>
      </c>
      <c r="H189" s="71">
        <f t="shared" si="38"/>
        <v>1</v>
      </c>
      <c r="I189" s="71">
        <f t="shared" si="42"/>
        <v>6.2834524799694799E-2</v>
      </c>
      <c r="J189" s="71">
        <f t="shared" si="33"/>
        <v>1.5689243296100415</v>
      </c>
      <c r="K189" s="75">
        <f t="shared" si="34"/>
        <v>167.29557309122069</v>
      </c>
    </row>
  </sheetData>
  <mergeCells count="2">
    <mergeCell ref="M36:Q37"/>
    <mergeCell ref="A3:I3"/>
  </mergeCells>
  <phoneticPr fontId="5" type="noConversion"/>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Tidal_Data</vt:lpstr>
      <vt:lpstr>Model_Barrage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dc:creator>
  <cp:lastModifiedBy>Mimie</cp:lastModifiedBy>
  <cp:lastPrinted>2015-04-25T17:05:02Z</cp:lastPrinted>
  <dcterms:created xsi:type="dcterms:W3CDTF">2015-03-08T20:55:27Z</dcterms:created>
  <dcterms:modified xsi:type="dcterms:W3CDTF">2015-05-10T10:15:47Z</dcterms:modified>
</cp:coreProperties>
</file>