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firstSheet="3" activeTab="10"/>
  </bookViews>
  <sheets>
    <sheet name="Dbl_glaz" sheetId="5" r:id="rId1"/>
    <sheet name="Dbl_glaz change1" sheetId="4" r:id="rId2"/>
    <sheet name="Dbl_glaz_change2" sheetId="6" r:id="rId3"/>
    <sheet name="Low E" sheetId="7" r:id="rId4"/>
    <sheet name="Triple glaz" sheetId="10" r:id="rId5"/>
    <sheet name="Graph1" sheetId="14" r:id="rId6"/>
    <sheet name="Comparison" sheetId="9" r:id="rId7"/>
    <sheet name="TC prop" sheetId="8" r:id="rId8"/>
    <sheet name="EC1" sheetId="11" r:id="rId9"/>
    <sheet name="EC2 (2)" sheetId="12" r:id="rId10"/>
    <sheet name="EC3 (3)" sheetId="13" r:id="rId11"/>
  </sheets>
  <calcPr calcId="145621"/>
</workbook>
</file>

<file path=xl/calcChain.xml><?xml version="1.0" encoding="utf-8"?>
<calcChain xmlns="http://schemas.openxmlformats.org/spreadsheetml/2006/main">
  <c r="J6" i="9" l="1"/>
  <c r="J7" i="9"/>
  <c r="J21" i="9" l="1"/>
  <c r="J19" i="9" l="1"/>
  <c r="J20" i="9"/>
  <c r="I24" i="6" l="1"/>
  <c r="I24" i="4"/>
  <c r="J8" i="9"/>
  <c r="J9" i="9"/>
  <c r="J10" i="9"/>
  <c r="J11" i="9"/>
  <c r="J12" i="9"/>
  <c r="J13" i="9"/>
  <c r="J14" i="9"/>
  <c r="J15" i="9"/>
  <c r="J16" i="9"/>
  <c r="J17" i="9"/>
  <c r="J18" i="9"/>
  <c r="J5" i="9"/>
  <c r="B34" i="7"/>
  <c r="B33" i="7"/>
  <c r="B31" i="7"/>
  <c r="B30" i="7"/>
  <c r="B28" i="7"/>
  <c r="B27" i="7"/>
  <c r="B25" i="7"/>
  <c r="B24" i="7"/>
  <c r="E17" i="7"/>
  <c r="D17" i="7"/>
  <c r="C17" i="7"/>
  <c r="B17" i="7"/>
  <c r="E17" i="6"/>
  <c r="D17" i="6"/>
  <c r="C17" i="6"/>
  <c r="B17" i="6"/>
  <c r="B34" i="6"/>
  <c r="B33" i="6"/>
  <c r="B31" i="6"/>
  <c r="B30" i="6"/>
  <c r="B28" i="6"/>
  <c r="B27" i="6"/>
  <c r="B25" i="6"/>
  <c r="B24" i="6"/>
  <c r="B21" i="6"/>
  <c r="B20" i="6"/>
  <c r="E17" i="5"/>
  <c r="D17" i="5"/>
  <c r="C17" i="5"/>
  <c r="B17" i="5"/>
  <c r="B21" i="5"/>
  <c r="B34" i="5"/>
  <c r="B33" i="5"/>
  <c r="B31" i="5"/>
  <c r="B30" i="5"/>
  <c r="B28" i="5"/>
  <c r="B27" i="5"/>
  <c r="B25" i="5"/>
  <c r="B24" i="5"/>
  <c r="B20" i="5"/>
  <c r="B31" i="4"/>
  <c r="B24" i="4"/>
  <c r="B34" i="4"/>
  <c r="B33" i="4"/>
  <c r="B30" i="4"/>
  <c r="B28" i="4"/>
  <c r="B27" i="4"/>
  <c r="B25" i="4"/>
  <c r="E17" i="4"/>
  <c r="D17" i="4"/>
  <c r="C17" i="4"/>
  <c r="B17" i="4"/>
  <c r="B20" i="4" s="1"/>
  <c r="K6" i="9" l="1"/>
  <c r="K7" i="9"/>
  <c r="K13" i="9"/>
  <c r="K17" i="9"/>
  <c r="K21" i="9"/>
  <c r="K20" i="9"/>
  <c r="K19" i="9"/>
  <c r="K9" i="9"/>
  <c r="K8" i="9"/>
  <c r="K15" i="9"/>
  <c r="K11" i="9"/>
  <c r="K18" i="9"/>
  <c r="K14" i="9"/>
  <c r="K10" i="9"/>
  <c r="K16" i="9"/>
  <c r="K12" i="9"/>
  <c r="B21" i="7"/>
  <c r="B20" i="7"/>
  <c r="B21" i="4"/>
</calcChain>
</file>

<file path=xl/sharedStrings.xml><?xml version="1.0" encoding="utf-8"?>
<sst xmlns="http://schemas.openxmlformats.org/spreadsheetml/2006/main" count="292" uniqueCount="87">
  <si>
    <t xml:space="preserve">                                                                                                                                                </t>
  </si>
  <si>
    <t>Heating demand (kWh)</t>
  </si>
  <si>
    <t>Heating time (h)</t>
  </si>
  <si>
    <t>Cooling demand (kWh)</t>
  </si>
  <si>
    <t>Cooling time (h)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</si>
  <si>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</si>
  <si>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</si>
  <si>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</si>
  <si>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</si>
  <si>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</si>
  <si>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</si>
  <si>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</si>
  <si>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</si>
  <si>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</si>
  <si>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</si>
  <si>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</si>
  <si>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</si>
  <si>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</t>
  </si>
  <si>
    <t>Energy delivered in a year</t>
  </si>
  <si>
    <t>Total hours in a year</t>
  </si>
  <si>
    <t>Energy delivered in summer (kWh)</t>
  </si>
  <si>
    <t>Total hours in summer (h)</t>
  </si>
  <si>
    <t>Energy delivered in winter (kWh)</t>
  </si>
  <si>
    <t>Total hours in winter (h)</t>
  </si>
  <si>
    <t>Optical parameters</t>
  </si>
  <si>
    <t>range of switching T</t>
  </si>
  <si>
    <t>% of transmission</t>
  </si>
  <si>
    <t>Energy delivered in autumn (kWh)</t>
  </si>
  <si>
    <t>Energy delivered in spring (kWh)</t>
  </si>
  <si>
    <t>Total hours in spring (h)</t>
  </si>
  <si>
    <t>Total hours in autumn (h)</t>
  </si>
  <si>
    <t>Total energy delivered by a yearly simulation</t>
  </si>
  <si>
    <t>Office</t>
  </si>
  <si>
    <t>Results for the double glazing with active materials (same optical properties as double glazing)</t>
  </si>
  <si>
    <t>Results for the double glazing without any change</t>
  </si>
  <si>
    <t xml:space="preserve">Results for low-E double glazing </t>
  </si>
  <si>
    <t>Double glazing with TC properties</t>
  </si>
  <si>
    <t>Tmin</t>
  </si>
  <si>
    <t>T max</t>
  </si>
  <si>
    <t>% trn</t>
  </si>
  <si>
    <t>TC1</t>
  </si>
  <si>
    <t>TC2</t>
  </si>
  <si>
    <t>TC3</t>
  </si>
  <si>
    <t>TC4</t>
  </si>
  <si>
    <t>TC5</t>
  </si>
  <si>
    <t>TC6</t>
  </si>
  <si>
    <t>Winter week</t>
  </si>
  <si>
    <t>Summer week</t>
  </si>
  <si>
    <t>Winter week Cooling</t>
  </si>
  <si>
    <t>Winter week Cooling h</t>
  </si>
  <si>
    <t>Summer week Cooling</t>
  </si>
  <si>
    <t>Summer week cooling h</t>
  </si>
  <si>
    <t>20-26 Jan</t>
  </si>
  <si>
    <t>4-10 August</t>
  </si>
  <si>
    <t>Baseline (dle glaz yearly energy requirement)</t>
  </si>
  <si>
    <t>TC7</t>
  </si>
  <si>
    <t>TC8</t>
  </si>
  <si>
    <t>TC9</t>
  </si>
  <si>
    <t>TC10</t>
  </si>
  <si>
    <t>TC11</t>
  </si>
  <si>
    <t>Base case model</t>
  </si>
  <si>
    <t>TC energy improvement (%)</t>
  </si>
  <si>
    <t>Total annual energy (Kwh)</t>
  </si>
  <si>
    <t>% of improvement</t>
  </si>
  <si>
    <t>Results for TC glazing  with properties from window 7</t>
  </si>
  <si>
    <t>Best result</t>
  </si>
  <si>
    <t>Typical commercialised TC</t>
  </si>
  <si>
    <t>Low E</t>
  </si>
  <si>
    <t>Better than low-e</t>
  </si>
  <si>
    <t>Results with triple glazing and window 7 properties</t>
  </si>
  <si>
    <t>Triple glaz</t>
  </si>
  <si>
    <t>http://sageglass.com/story/how-sageglass-works/</t>
  </si>
  <si>
    <t>EC1</t>
  </si>
  <si>
    <t>EC2</t>
  </si>
  <si>
    <t>EC3</t>
  </si>
  <si>
    <t xml:space="preserve">                                                                                                                              </t>
  </si>
  <si>
    <t>[19-35]</t>
  </si>
  <si>
    <t>[24-76]</t>
  </si>
  <si>
    <t>[19-20]</t>
  </si>
  <si>
    <t>[19-24]</t>
  </si>
  <si>
    <t>TC</t>
  </si>
  <si>
    <t>EC</t>
  </si>
  <si>
    <t>Annual energy</t>
  </si>
  <si>
    <t>Comparison between all the glazing systems</t>
  </si>
  <si>
    <t>Commercialised TC</t>
  </si>
  <si>
    <t>Low e</t>
  </si>
  <si>
    <t>Triple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</si>
</sst>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0" fillId="4" borderId="0" xfId="0" applyFill="1"/>
    <xf numFmtId="0" fontId="0" fillId="5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Border="1"/>
    <xf numFmtId="0" fontId="0" fillId="3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1" xfId="0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6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9" fontId="0" fillId="0" borderId="0" xfId="0" applyNumberFormat="1"/>
    <xf numFmtId="0" fontId="0" fillId="0" borderId="0" xfId="0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1"/>
    <xf numFmtId="172" fontId="0" fillId="0" borderId="1" xfId="0" applyNumberFormat="1" applyFont="1" applyFill="1" applyBorder="1" applyAlignment="1">
      <alignment horizontal="center" vertical="center" wrapText="1"/>
    </xf>
    <xf numFmtId="172" fontId="0" fillId="5" borderId="1" xfId="0" applyNumberFormat="1" applyFont="1" applyFill="1" applyBorder="1" applyAlignment="1">
      <alignment horizontal="center" vertical="center" wrapText="1"/>
    </xf>
    <xf numFmtId="172" fontId="0" fillId="4" borderId="1" xfId="0" applyNumberFormat="1" applyFont="1" applyFill="1" applyBorder="1" applyAlignment="1">
      <alignment horizontal="center" vertical="center" wrapText="1"/>
    </xf>
    <xf numFmtId="172" fontId="0" fillId="6" borderId="1" xfId="0" applyNumberFormat="1" applyFont="1" applyFill="1" applyBorder="1" applyAlignment="1">
      <alignment horizontal="center" vertical="center" wrapText="1"/>
    </xf>
    <xf numFmtId="172" fontId="0" fillId="3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Font="1" applyBorder="1" applyAlignment="1">
      <alignment horizontal="center"/>
    </xf>
    <xf numFmtId="172" fontId="0" fillId="5" borderId="1" xfId="0" applyNumberFormat="1" applyFill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172" fontId="0" fillId="4" borderId="1" xfId="0" applyNumberFormat="1" applyFont="1" applyFill="1" applyBorder="1" applyAlignment="1">
      <alignment horizontal="center"/>
    </xf>
    <xf numFmtId="172" fontId="0" fillId="0" borderId="1" xfId="0" applyNumberFormat="1" applyFill="1" applyBorder="1" applyAlignment="1">
      <alignment horizontal="center"/>
    </xf>
    <xf numFmtId="172" fontId="0" fillId="6" borderId="1" xfId="0" applyNumberFormat="1" applyFill="1" applyBorder="1" applyAlignment="1">
      <alignment horizontal="center"/>
    </xf>
    <xf numFmtId="172" fontId="0" fillId="0" borderId="2" xfId="0" applyNumberFormat="1" applyBorder="1" applyAlignment="1">
      <alignment horizontal="center"/>
    </xf>
    <xf numFmtId="172" fontId="0" fillId="0" borderId="1" xfId="0" applyNumberFormat="1" applyFont="1" applyFill="1" applyBorder="1" applyAlignment="1">
      <alignment horizontal="center"/>
    </xf>
    <xf numFmtId="172" fontId="0" fillId="0" borderId="1" xfId="0" applyNumberFormat="1" applyFont="1" applyBorder="1" applyAlignment="1">
      <alignment horizontal="center" vertical="center" wrapText="1"/>
    </xf>
    <xf numFmtId="172" fontId="0" fillId="5" borderId="1" xfId="0" applyNumberFormat="1" applyFont="1" applyFill="1" applyBorder="1" applyAlignment="1">
      <alignment horizontal="center"/>
    </xf>
    <xf numFmtId="172" fontId="0" fillId="6" borderId="1" xfId="0" applyNumberFormat="1" applyFont="1" applyFill="1" applyBorder="1" applyAlignment="1">
      <alignment horizontal="center"/>
    </xf>
    <xf numFmtId="172" fontId="0" fillId="3" borderId="1" xfId="0" applyNumberForma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sharedStrings" Target="sharedStrings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TC</c:v>
          </c:tx>
          <c:invertIfNegative val="0"/>
          <c:val>
            <c:numRef>
              <c:f>Comparison!$J$8:$J$18</c:f>
              <c:numCache>
                <c:formatCode>0.0</c:formatCode>
                <c:ptCount val="11"/>
                <c:pt idx="0">
                  <c:v>7819.33</c:v>
                </c:pt>
                <c:pt idx="1">
                  <c:v>7712.19</c:v>
                </c:pt>
                <c:pt idx="2">
                  <c:v>7676.06</c:v>
                </c:pt>
                <c:pt idx="3">
                  <c:v>7716.5</c:v>
                </c:pt>
                <c:pt idx="4">
                  <c:v>7783.2000000000007</c:v>
                </c:pt>
                <c:pt idx="5">
                  <c:v>7909.75</c:v>
                </c:pt>
                <c:pt idx="6">
                  <c:v>7949.6299999999992</c:v>
                </c:pt>
                <c:pt idx="7">
                  <c:v>7970</c:v>
                </c:pt>
                <c:pt idx="8">
                  <c:v>7896.3200000000006</c:v>
                </c:pt>
                <c:pt idx="9">
                  <c:v>7812.38</c:v>
                </c:pt>
                <c:pt idx="10">
                  <c:v>7664.1600000000008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442048"/>
        <c:axId val="139443584"/>
      </c:barChart>
      <c:catAx>
        <c:axId val="139442048"/>
        <c:scaling>
          <c:orientation val="minMax"/>
        </c:scaling>
        <c:delete val="0"/>
        <c:axPos val="b"/>
        <c:majorTickMark val="out"/>
        <c:minorTickMark val="none"/>
        <c:tickLblPos val="nextTo"/>
        <c:crossAx val="139443584"/>
        <c:crosses val="autoZero"/>
        <c:auto val="1"/>
        <c:lblAlgn val="ctr"/>
        <c:lblOffset val="100"/>
        <c:noMultiLvlLbl val="0"/>
      </c:catAx>
      <c:valAx>
        <c:axId val="1394435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9442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Impact</a:t>
            </a:r>
            <a:r>
              <a:rPr lang="fr-FR" baseline="0"/>
              <a:t> of visible transmittance on energy consumption</a:t>
            </a:r>
            <a:endParaRPr lang="fr-FR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shade val="30000"/>
                    <a:satMod val="115000"/>
                  </a:schemeClr>
                </a:gs>
                <a:gs pos="50000">
                  <a:schemeClr val="accent1">
                    <a:shade val="67500"/>
                    <a:satMod val="115000"/>
                  </a:schemeClr>
                </a:gs>
                <a:gs pos="100000">
                  <a:schemeClr val="accent1">
                    <a:shade val="100000"/>
                    <a:satMod val="115000"/>
                  </a:schemeClr>
                </a:gs>
              </a:gsLst>
              <a:lin ang="10800000" scaled="1"/>
              <a:tileRect/>
            </a:gradFill>
          </c:spPr>
          <c:invertIfNegative val="0"/>
          <c:cat>
            <c:numRef>
              <c:f>Comparison!$M$12:$M$15</c:f>
              <c:numCache>
                <c:formatCode>0%</c:formatCode>
                <c:ptCount val="4"/>
                <c:pt idx="0">
                  <c:v>0</c:v>
                </c:pt>
                <c:pt idx="1">
                  <c:v>0.1</c:v>
                </c:pt>
                <c:pt idx="2">
                  <c:v>0.42</c:v>
                </c:pt>
                <c:pt idx="3">
                  <c:v>0.6</c:v>
                </c:pt>
              </c:numCache>
            </c:numRef>
          </c:cat>
          <c:val>
            <c:numRef>
              <c:f>Comparison!$L$12:$L$15</c:f>
              <c:numCache>
                <c:formatCode>General</c:formatCode>
                <c:ptCount val="4"/>
                <c:pt idx="0">
                  <c:v>7896.3200000000006</c:v>
                </c:pt>
                <c:pt idx="1">
                  <c:v>7909.75</c:v>
                </c:pt>
                <c:pt idx="2">
                  <c:v>7949.6299999999992</c:v>
                </c:pt>
                <c:pt idx="3">
                  <c:v>7970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65408"/>
        <c:axId val="139667328"/>
      </c:barChart>
      <c:catAx>
        <c:axId val="13966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Visible</a:t>
                </a:r>
                <a:r>
                  <a:rPr lang="fr-FR" baseline="0"/>
                  <a:t> transmittance as a percentage of the maximum visible transmittance</a:t>
                </a:r>
                <a:endParaRPr lang="fr-FR"/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39667328"/>
        <c:crosses val="autoZero"/>
        <c:auto val="1"/>
        <c:lblAlgn val="ctr"/>
        <c:lblOffset val="100"/>
        <c:noMultiLvlLbl val="0"/>
      </c:catAx>
      <c:valAx>
        <c:axId val="139667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Annual</a:t>
                </a:r>
                <a:r>
                  <a:rPr lang="fr-FR" baseline="0"/>
                  <a:t> energy delivered (kWh)</a:t>
                </a:r>
                <a:endParaRPr lang="fr-FR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9665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Impact</a:t>
            </a:r>
            <a:r>
              <a:rPr lang="fr-FR" baseline="0"/>
              <a:t> of the switching temperature on energy consumption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shade val="30000"/>
                    <a:satMod val="115000"/>
                  </a:schemeClr>
                </a:gs>
                <a:gs pos="50000">
                  <a:schemeClr val="accent1">
                    <a:shade val="67500"/>
                    <a:satMod val="115000"/>
                  </a:schemeClr>
                </a:gs>
                <a:gs pos="100000">
                  <a:schemeClr val="accent1">
                    <a:shade val="100000"/>
                    <a:satMod val="115000"/>
                  </a:schemeClr>
                </a:gs>
              </a:gsLst>
              <a:lin ang="0" scaled="1"/>
              <a:tileRect/>
            </a:gradFill>
          </c:spPr>
          <c:invertIfNegative val="0"/>
          <c:cat>
            <c:strRef>
              <c:f>Comparison!$N$19:$N$22</c:f>
              <c:strCache>
                <c:ptCount val="4"/>
                <c:pt idx="0">
                  <c:v>[24-76]</c:v>
                </c:pt>
                <c:pt idx="1">
                  <c:v>[19-35]</c:v>
                </c:pt>
                <c:pt idx="2">
                  <c:v>[19-24]</c:v>
                </c:pt>
                <c:pt idx="3">
                  <c:v>[19-20]</c:v>
                </c:pt>
              </c:strCache>
            </c:strRef>
          </c:cat>
          <c:val>
            <c:numRef>
              <c:f>Comparison!$L$19:$L$22</c:f>
              <c:numCache>
                <c:formatCode>General</c:formatCode>
                <c:ptCount val="4"/>
                <c:pt idx="0">
                  <c:v>7896.3200000000006</c:v>
                </c:pt>
                <c:pt idx="1">
                  <c:v>7716.5</c:v>
                </c:pt>
                <c:pt idx="2">
                  <c:v>7676.06</c:v>
                </c:pt>
                <c:pt idx="3">
                  <c:v>7664.1600000000008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81152"/>
        <c:axId val="139699712"/>
      </c:barChart>
      <c:catAx>
        <c:axId val="13968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Range</a:t>
                </a:r>
                <a:r>
                  <a:rPr lang="fr-FR" baseline="0"/>
                  <a:t> of switching temperatures  (°C)</a:t>
                </a:r>
                <a:endParaRPr lang="fr-FR"/>
              </a:p>
            </c:rich>
          </c:tx>
          <c:layout/>
          <c:overlay val="0"/>
        </c:title>
        <c:majorTickMark val="out"/>
        <c:minorTickMark val="none"/>
        <c:tickLblPos val="nextTo"/>
        <c:crossAx val="139699712"/>
        <c:crosses val="autoZero"/>
        <c:auto val="1"/>
        <c:lblAlgn val="ctr"/>
        <c:lblOffset val="100"/>
        <c:noMultiLvlLbl val="0"/>
      </c:catAx>
      <c:valAx>
        <c:axId val="139699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Annual energy delivered (kWh)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9681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Reduction in energy consumption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Comparison!$N$19:$N$22</c:f>
              <c:strCache>
                <c:ptCount val="4"/>
                <c:pt idx="0">
                  <c:v>[24-76]</c:v>
                </c:pt>
                <c:pt idx="1">
                  <c:v>[19-35]</c:v>
                </c:pt>
                <c:pt idx="2">
                  <c:v>[19-24]</c:v>
                </c:pt>
                <c:pt idx="3">
                  <c:v>[19-20]</c:v>
                </c:pt>
              </c:strCache>
            </c:strRef>
          </c:cat>
          <c:val>
            <c:numRef>
              <c:f>Comparison!$H$26:$H$30</c:f>
              <c:numCache>
                <c:formatCode>General</c:formatCode>
                <c:ptCount val="5"/>
                <c:pt idx="0">
                  <c:v>1.3905203969867668</c:v>
                </c:pt>
                <c:pt idx="1">
                  <c:v>4.0028629090778365</c:v>
                </c:pt>
                <c:pt idx="2">
                  <c:v>4.1921523047782552</c:v>
                </c:pt>
                <c:pt idx="3">
                  <c:v>4.3644478294361182</c:v>
                </c:pt>
                <c:pt idx="4">
                  <c:v>4.9315717594114377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239808"/>
        <c:axId val="141241728"/>
      </c:barChart>
      <c:catAx>
        <c:axId val="14123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Range of switching temperatures  (°C)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1241728"/>
        <c:crosses val="autoZero"/>
        <c:auto val="1"/>
        <c:lblAlgn val="ctr"/>
        <c:lblOffset val="100"/>
        <c:noMultiLvlLbl val="0"/>
      </c:catAx>
      <c:valAx>
        <c:axId val="141241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Energy reduction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239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Reduction of the annual energy delivered with different electrochromic glazings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75000"/>
                    <a:shade val="30000"/>
                    <a:satMod val="115000"/>
                  </a:schemeClr>
                </a:gs>
                <a:gs pos="50000">
                  <a:schemeClr val="accent1">
                    <a:lumMod val="75000"/>
                    <a:shade val="67500"/>
                    <a:satMod val="115000"/>
                  </a:schemeClr>
                </a:gs>
                <a:gs pos="100000">
                  <a:schemeClr val="accent1">
                    <a:lumMod val="75000"/>
                    <a:shade val="100000"/>
                    <a:satMod val="115000"/>
                  </a:schemeClr>
                </a:gs>
              </a:gsLst>
              <a:lin ang="5400000" scaled="1"/>
              <a:tileRect/>
            </a:gradFill>
          </c:spPr>
          <c:invertIfNegative val="0"/>
          <c:val>
            <c:numRef>
              <c:f>Comparison!$K$19:$K$21</c:f>
              <c:numCache>
                <c:formatCode>0.0</c:formatCode>
                <c:ptCount val="3"/>
                <c:pt idx="0">
                  <c:v>1.4376566816303762</c:v>
                </c:pt>
                <c:pt idx="1">
                  <c:v>1.6110685919771575</c:v>
                </c:pt>
                <c:pt idx="2">
                  <c:v>4.1921523047782552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270016"/>
        <c:axId val="141272192"/>
      </c:barChart>
      <c:catAx>
        <c:axId val="141270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Electrochromic glazing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1272192"/>
        <c:crosses val="autoZero"/>
        <c:auto val="1"/>
        <c:lblAlgn val="ctr"/>
        <c:lblOffset val="100"/>
        <c:noMultiLvlLbl val="0"/>
      </c:catAx>
      <c:valAx>
        <c:axId val="1412721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Energy reduction (%)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41270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 baseline="0"/>
              <a:t>Reduction in </a:t>
            </a:r>
            <a:r>
              <a:rPr lang="fr-FR" baseline="0" smtClean="0"/>
              <a:t>annual energy </a:t>
            </a:r>
            <a:r>
              <a:rPr lang="fr-FR" baseline="0"/>
              <a:t>consumption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4F81BD">
                    <a:lumMod val="60000"/>
                    <a:lumOff val="40000"/>
                    <a:shade val="30000"/>
                    <a:satMod val="115000"/>
                  </a:srgbClr>
                </a:gs>
                <a:gs pos="50000">
                  <a:srgbClr val="4F81BD">
                    <a:lumMod val="60000"/>
                    <a:lumOff val="40000"/>
                    <a:shade val="67500"/>
                    <a:satMod val="115000"/>
                  </a:srgbClr>
                </a:gs>
                <a:gs pos="100000">
                  <a:srgbClr val="4F81BD">
                    <a:lumMod val="60000"/>
                    <a:lumOff val="40000"/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cat>
            <c:strRef>
              <c:f>Comparison!$G$26:$G$30</c:f>
              <c:strCache>
                <c:ptCount val="5"/>
                <c:pt idx="0">
                  <c:v>Commercialised TC</c:v>
                </c:pt>
                <c:pt idx="1">
                  <c:v>Low e</c:v>
                </c:pt>
                <c:pt idx="2">
                  <c:v>EC</c:v>
                </c:pt>
                <c:pt idx="3">
                  <c:v>Triple</c:v>
                </c:pt>
                <c:pt idx="4">
                  <c:v>TC</c:v>
                </c:pt>
              </c:strCache>
            </c:strRef>
          </c:cat>
          <c:val>
            <c:numRef>
              <c:f>Comparison!$H$26:$H$30</c:f>
              <c:numCache>
                <c:formatCode>General</c:formatCode>
                <c:ptCount val="5"/>
                <c:pt idx="0">
                  <c:v>1.3905203969867668</c:v>
                </c:pt>
                <c:pt idx="1">
                  <c:v>4.0028629090778365</c:v>
                </c:pt>
                <c:pt idx="2">
                  <c:v>4.1921523047782552</c:v>
                </c:pt>
                <c:pt idx="3">
                  <c:v>4.3644478294361182</c:v>
                </c:pt>
                <c:pt idx="4">
                  <c:v>4.9315717594114377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92320"/>
        <c:axId val="136762496"/>
      </c:barChart>
      <c:catAx>
        <c:axId val="7079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Glazing</a:t>
                </a:r>
                <a:r>
                  <a:rPr lang="fr-FR" baseline="0"/>
                  <a:t> systems</a:t>
                </a:r>
                <a:endParaRPr lang="fr-FR"/>
              </a:p>
            </c:rich>
          </c:tx>
          <c:layout/>
          <c:overlay val="0"/>
        </c:title>
        <c:majorTickMark val="out"/>
        <c:minorTickMark val="none"/>
        <c:tickLblPos val="nextTo"/>
        <c:crossAx val="136762496"/>
        <c:crosses val="autoZero"/>
        <c:auto val="1"/>
        <c:lblAlgn val="ctr"/>
        <c:lblOffset val="100"/>
        <c:noMultiLvlLbl val="0"/>
      </c:catAx>
      <c:valAx>
        <c:axId val="1367624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smtClean="0"/>
                  <a:t>nergy</a:t>
                </a:r>
                <a:r>
                  <a:rPr lang="fr-FR" baseline="0" smtClean="0"/>
                  <a:t> </a:t>
                </a:r>
                <a:r>
                  <a:rPr lang="fr-FR" baseline="0"/>
                  <a:t>reduction (%)</a:t>
                </a:r>
                <a:endParaRPr lang="fr-FR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792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142874</xdr:colOff>
      <xdr:row>11</xdr:row>
      <xdr:rowOff>9525</xdr:rowOff>
    </xdr:from>
    <xdr:to>
      <xdr:col>7</xdr:col>
      <xdr:colOff>1314449</xdr:colOff>
      <xdr:row>20</xdr:row>
      <xdr:rowOff>161925</xdr:rowOff>
    </xdr:to>
    <xdr:sp macro="" textlink="">
      <xdr:nvSpPr>
        <xdr:cNvPr id="2" name="ZoneTexte 1"/>
        <xdr:cNvSpPr txBox="1"/>
      </xdr:nvSpPr>
      <xdr:spPr>
        <a:xfrm>
          <a:off x="7924799" y="2152650"/>
          <a:ext cx="2333625" cy="1866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Glazing</a:t>
          </a:r>
          <a:r>
            <a:rPr lang="fr-FR" sz="1100" b="1" baseline="0"/>
            <a:t> characteristic: </a:t>
          </a:r>
        </a:p>
        <a:p>
          <a:r>
            <a:rPr lang="fr-FR" sz="1100" baseline="0"/>
            <a:t>U-value: 2.80</a:t>
          </a:r>
        </a:p>
        <a:p>
          <a:r>
            <a:rPr lang="fr-FR" sz="1100" baseline="0"/>
            <a:t>Solar absorbance: 0.36</a:t>
          </a:r>
        </a:p>
        <a:p>
          <a:r>
            <a:rPr lang="fr-FR" sz="1100" baseline="0"/>
            <a:t>Solar reflectance: 0.32</a:t>
          </a:r>
        </a:p>
        <a:p>
          <a:r>
            <a:rPr lang="fr-FR" sz="1100" baseline="0"/>
            <a:t>Visible transmittance:  0.69</a:t>
          </a:r>
        </a:p>
        <a:p>
          <a:r>
            <a:rPr lang="fr-FR" sz="1100" baseline="0"/>
            <a:t>Solar transmittance: 0.32</a:t>
          </a:r>
        </a:p>
        <a:p>
          <a:r>
            <a:rPr lang="fr-FR" sz="1100" baseline="0"/>
            <a:t>24 mm thick:</a:t>
          </a:r>
        </a:p>
        <a:p>
          <a:r>
            <a:rPr lang="fr-FR" sz="1100" baseline="0"/>
            <a:t>6 mm plate glass</a:t>
          </a:r>
        </a:p>
        <a:p>
          <a:r>
            <a:rPr lang="fr-FR" sz="1100"/>
            <a:t>12 mm air gap</a:t>
          </a:r>
        </a:p>
        <a:p>
          <a:r>
            <a:rPr lang="fr-FR" sz="1100"/>
            <a:t>6 mm plate glass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10</xdr:col>
      <xdr:colOff>142876</xdr:colOff>
      <xdr:row>14</xdr:row>
      <xdr:rowOff>28575</xdr:rowOff>
    </xdr:to>
    <xdr:sp macro="" textlink="">
      <xdr:nvSpPr>
        <xdr:cNvPr id="2" name="ZoneTexte 1"/>
        <xdr:cNvSpPr txBox="1"/>
      </xdr:nvSpPr>
      <xdr:spPr>
        <a:xfrm>
          <a:off x="7781925" y="809625"/>
          <a:ext cx="2847976" cy="1933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Glazing</a:t>
          </a:r>
          <a:r>
            <a:rPr lang="fr-FR" sz="1100" b="1" baseline="0"/>
            <a:t> characteristic: </a:t>
          </a:r>
        </a:p>
        <a:p>
          <a:r>
            <a:rPr lang="fr-FR" sz="1100" baseline="0"/>
            <a:t>U-value: 1.27</a:t>
          </a:r>
        </a:p>
        <a:p>
          <a:r>
            <a:rPr lang="fr-FR" sz="1100" baseline="0"/>
            <a:t>Solar absorbance: 0.359</a:t>
          </a:r>
        </a:p>
        <a:p>
          <a:r>
            <a:rPr lang="fr-FR" sz="1100" baseline="0"/>
            <a:t>Solar reflectance: 0.321</a:t>
          </a:r>
        </a:p>
        <a:p>
          <a:r>
            <a:rPr lang="fr-FR" sz="1100" baseline="0"/>
            <a:t>Visible transmittance:  0.685</a:t>
          </a:r>
        </a:p>
        <a:p>
          <a:r>
            <a:rPr lang="fr-FR" sz="1100" baseline="0"/>
            <a:t>Solar transmittance: 0.3202</a:t>
          </a:r>
        </a:p>
        <a:p>
          <a:r>
            <a:rPr lang="fr-FR" sz="1100" baseline="0"/>
            <a:t>25 mm thick:</a:t>
          </a:r>
        </a:p>
        <a:p>
          <a:r>
            <a:rPr lang="fr-FR" sz="1100" baseline="0"/>
            <a:t>7 mm low e glass,</a:t>
          </a:r>
        </a:p>
        <a:p>
          <a:r>
            <a:rPr lang="fr-FR" sz="1100"/>
            <a:t>12 mm gap (10% air, 90%</a:t>
          </a:r>
          <a:r>
            <a:rPr lang="fr-FR" sz="1100" baseline="0"/>
            <a:t> argon)</a:t>
          </a:r>
          <a:endParaRPr lang="fr-FR" sz="1100"/>
        </a:p>
        <a:p>
          <a:r>
            <a:rPr lang="fr-FR" sz="1100"/>
            <a:t>6 mm plate</a:t>
          </a:r>
          <a:r>
            <a:rPr lang="fr-FR" sz="1100" baseline="0"/>
            <a:t> glass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8</xdr:row>
      <xdr:rowOff>0</xdr:rowOff>
    </xdr:from>
    <xdr:to>
      <xdr:col>5</xdr:col>
      <xdr:colOff>85724</xdr:colOff>
      <xdr:row>20</xdr:row>
      <xdr:rowOff>104775</xdr:rowOff>
    </xdr:to>
    <xdr:sp macro="" textlink="">
      <xdr:nvSpPr>
        <xdr:cNvPr id="2" name="ZoneTexte 1"/>
        <xdr:cNvSpPr txBox="1"/>
      </xdr:nvSpPr>
      <xdr:spPr>
        <a:xfrm>
          <a:off x="761999" y="1905000"/>
          <a:ext cx="3133725" cy="2390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Glazing</a:t>
          </a:r>
          <a:r>
            <a:rPr lang="fr-FR" sz="1100" b="1" baseline="0"/>
            <a:t> characteristic: </a:t>
          </a:r>
        </a:p>
        <a:p>
          <a:r>
            <a:rPr lang="fr-FR" sz="1100" baseline="0"/>
            <a:t>U-value: 1.744</a:t>
          </a:r>
        </a:p>
        <a:p>
          <a:r>
            <a:rPr lang="fr-FR" sz="1100" baseline="0"/>
            <a:t>Solar absorbance: 0.28</a:t>
          </a:r>
        </a:p>
        <a:p>
          <a:r>
            <a:rPr lang="fr-FR" sz="1100" baseline="0"/>
            <a:t>Solar reflectance: 0.194</a:t>
          </a:r>
        </a:p>
        <a:p>
          <a:r>
            <a:rPr lang="fr-FR" sz="1100" baseline="0"/>
            <a:t>Visible transmittance:  0.703</a:t>
          </a:r>
        </a:p>
        <a:p>
          <a:r>
            <a:rPr lang="fr-FR" sz="1100" baseline="0"/>
            <a:t>Solar transmittance: 0.4863</a:t>
          </a:r>
        </a:p>
        <a:p>
          <a:r>
            <a:rPr lang="fr-FR" sz="1100" baseline="0"/>
            <a:t>42 mm thick:</a:t>
          </a:r>
        </a:p>
        <a:p>
          <a:r>
            <a:rPr lang="fr-FR" sz="1100"/>
            <a:t>6mm clear float</a:t>
          </a:r>
        </a:p>
        <a:p>
          <a:r>
            <a:rPr lang="fr-FR" sz="1100"/>
            <a:t>12 mm gap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6mm clear float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 mm gap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6mm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clear float</a:t>
          </a:r>
          <a:endParaRPr lang="fr-FR">
            <a:effectLst/>
          </a:endParaRPr>
        </a:p>
        <a:p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228599</xdr:colOff>
      <xdr:row>0</xdr:row>
      <xdr:rowOff>171450</xdr:rowOff>
    </xdr:from>
    <xdr:to>
      <xdr:col>18</xdr:col>
      <xdr:colOff>638174</xdr:colOff>
      <xdr:row>15</xdr:row>
      <xdr:rowOff>180975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457199</xdr:colOff>
      <xdr:row>20</xdr:row>
      <xdr:rowOff>66675</xdr:rowOff>
    </xdr:from>
    <xdr:to>
      <xdr:col>18</xdr:col>
      <xdr:colOff>200024</xdr:colOff>
      <xdr:row>38</xdr:row>
      <xdr:rowOff>180975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619125</xdr:colOff>
      <xdr:row>31</xdr:row>
      <xdr:rowOff>28575</xdr:rowOff>
    </xdr:from>
    <xdr:to>
      <xdr:col>6</xdr:col>
      <xdr:colOff>828675</xdr:colOff>
      <xdr:row>49</xdr:row>
      <xdr:rowOff>142875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738187</xdr:colOff>
      <xdr:row>27</xdr:row>
      <xdr:rowOff>180975</xdr:rowOff>
    </xdr:from>
    <xdr:to>
      <xdr:col>17</xdr:col>
      <xdr:colOff>104775</xdr:colOff>
      <xdr:row>48</xdr:row>
      <xdr:rowOff>9525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504825</xdr:colOff>
      <xdr:row>4</xdr:row>
      <xdr:rowOff>352425</xdr:rowOff>
    </xdr:from>
    <xdr:to>
      <xdr:col>20</xdr:col>
      <xdr:colOff>415577</xdr:colOff>
      <xdr:row>26</xdr:row>
      <xdr:rowOff>138678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1447799</xdr:colOff>
      <xdr:row>18</xdr:row>
      <xdr:rowOff>457199</xdr:rowOff>
    </xdr:from>
    <xdr:to>
      <xdr:col>7</xdr:col>
      <xdr:colOff>295275</xdr:colOff>
      <xdr:row>26</xdr:row>
      <xdr:rowOff>190499</xdr:rowOff>
    </xdr:to>
    <xdr:sp macro="" textlink="">
      <xdr:nvSpPr>
        <xdr:cNvPr id="2" name="ZoneTexte 1"/>
        <xdr:cNvSpPr txBox="1"/>
      </xdr:nvSpPr>
      <xdr:spPr>
        <a:xfrm>
          <a:off x="6105524" y="4562474"/>
          <a:ext cx="2847976" cy="1933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Glazing</a:t>
          </a:r>
          <a:r>
            <a:rPr lang="fr-FR" sz="1100" b="1" baseline="0"/>
            <a:t> characteristics in the clear state:</a:t>
          </a:r>
        </a:p>
        <a:p>
          <a:r>
            <a:rPr lang="fr-FR" sz="1100" baseline="0"/>
            <a:t>U-value: 2.61</a:t>
          </a:r>
        </a:p>
        <a:p>
          <a:r>
            <a:rPr lang="fr-FR" sz="1100" baseline="0"/>
            <a:t>Solar absorbance: 0.606</a:t>
          </a:r>
        </a:p>
        <a:p>
          <a:r>
            <a:rPr lang="fr-FR" sz="1100" baseline="0"/>
            <a:t>Solar reflectance: 0.117</a:t>
          </a:r>
        </a:p>
        <a:p>
          <a:r>
            <a:rPr lang="fr-FR" sz="1100" baseline="0"/>
            <a:t>Visible transmittance:  0.65</a:t>
          </a:r>
        </a:p>
        <a:p>
          <a:r>
            <a:rPr lang="fr-FR" sz="1100" baseline="0"/>
            <a:t>Solar transmittance: 0.526</a:t>
          </a:r>
        </a:p>
        <a:p>
          <a:r>
            <a:rPr lang="fr-FR" sz="1100" baseline="0"/>
            <a:t>25 mm thick:</a:t>
          </a:r>
        </a:p>
        <a:p>
          <a:r>
            <a:rPr lang="fr-FR" sz="1100" baseline="0"/>
            <a:t>7 mm plate glass,</a:t>
          </a:r>
        </a:p>
        <a:p>
          <a:r>
            <a:rPr lang="fr-FR" sz="1100"/>
            <a:t>12 mm gap (10% air, 90% argon)</a:t>
          </a:r>
        </a:p>
        <a:p>
          <a:r>
            <a:rPr lang="fr-FR" sz="1100"/>
            <a:t>6 mm clear float</a:t>
          </a:r>
        </a:p>
      </xdr:txBody>
    </xdr:sp>
    <xdr:clientData/>
  </xdr:twoCellAnchor>
  <xdr:twoCellAnchor>
    <xdr:from>
      <xdr:col>0</xdr:col>
      <xdr:colOff>1257299</xdr:colOff>
      <xdr:row>21</xdr:row>
      <xdr:rowOff>66674</xdr:rowOff>
    </xdr:from>
    <xdr:to>
      <xdr:col>1</xdr:col>
      <xdr:colOff>1428749</xdr:colOff>
      <xdr:row>29</xdr:row>
      <xdr:rowOff>190499</xdr:rowOff>
    </xdr:to>
    <xdr:sp macro="" textlink="">
      <xdr:nvSpPr>
        <xdr:cNvPr id="3" name="ZoneTexte 2"/>
        <xdr:cNvSpPr txBox="1"/>
      </xdr:nvSpPr>
      <xdr:spPr>
        <a:xfrm>
          <a:off x="1257299" y="5200649"/>
          <a:ext cx="2333625" cy="1866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Glazing</a:t>
          </a:r>
          <a:r>
            <a:rPr lang="fr-FR" sz="1100" b="1" baseline="0"/>
            <a:t> characteristics of the double glazing</a:t>
          </a:r>
        </a:p>
        <a:p>
          <a:r>
            <a:rPr lang="fr-FR" sz="1100" baseline="0"/>
            <a:t>U-value: 2.80</a:t>
          </a:r>
        </a:p>
        <a:p>
          <a:r>
            <a:rPr lang="fr-FR" sz="1100" baseline="0"/>
            <a:t>Solar absorbance: 0.36</a:t>
          </a:r>
        </a:p>
        <a:p>
          <a:r>
            <a:rPr lang="fr-FR" sz="1100" baseline="0"/>
            <a:t>Solar reflectance: 0.32</a:t>
          </a:r>
        </a:p>
        <a:p>
          <a:r>
            <a:rPr lang="fr-FR" sz="1100" baseline="0"/>
            <a:t>Visible transmittance:  0.69</a:t>
          </a:r>
        </a:p>
        <a:p>
          <a:r>
            <a:rPr lang="fr-FR" sz="1100" baseline="0"/>
            <a:t>Solar transmittance: 0.32</a:t>
          </a:r>
        </a:p>
        <a:p>
          <a:r>
            <a:rPr lang="fr-FR" sz="1100" baseline="0"/>
            <a:t>24 mm thick:</a:t>
          </a:r>
        </a:p>
        <a:p>
          <a:r>
            <a:rPr lang="fr-FR" sz="1100" baseline="0"/>
            <a:t>6 mm plate glass</a:t>
          </a:r>
        </a:p>
        <a:p>
          <a:r>
            <a:rPr lang="fr-FR" sz="1100"/>
            <a:t>12 mm air gap</a:t>
          </a:r>
        </a:p>
        <a:p>
          <a:r>
            <a:rPr lang="fr-FR" sz="1100"/>
            <a:t>6 mm plate glass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1171573</xdr:colOff>
      <xdr:row>11</xdr:row>
      <xdr:rowOff>104775</xdr:rowOff>
    </xdr:from>
    <xdr:to>
      <xdr:col>10</xdr:col>
      <xdr:colOff>180975</xdr:colOff>
      <xdr:row>25</xdr:row>
      <xdr:rowOff>142875</xdr:rowOff>
    </xdr:to>
    <xdr:sp macro="" textlink="">
      <xdr:nvSpPr>
        <xdr:cNvPr id="2" name="ZoneTexte 1"/>
        <xdr:cNvSpPr txBox="1"/>
      </xdr:nvSpPr>
      <xdr:spPr>
        <a:xfrm>
          <a:off x="4552948" y="2390775"/>
          <a:ext cx="5972177" cy="2705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EC1 optical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control: </a:t>
          </a:r>
          <a:endParaRPr lang="fr-FR">
            <a:effectLst/>
          </a:endParaRPr>
        </a:p>
        <a:p>
          <a:endParaRPr lang="fr-FR" sz="1100"/>
        </a:p>
        <a:p>
          <a:endParaRPr lang="fr-FR" sz="1100"/>
        </a:p>
        <a:p>
          <a:r>
            <a:rPr lang="fr-FR" sz="1100"/>
            <a:t>Optical control loop defined</a:t>
          </a:r>
          <a:r>
            <a:rPr lang="fr-FR" sz="1100" baseline="0"/>
            <a:t> by t</a:t>
          </a:r>
          <a:r>
            <a:rPr lang="fr-FR" sz="1100"/>
            <a:t>ime</a:t>
          </a:r>
          <a:r>
            <a:rPr lang="fr-FR" sz="1100" baseline="0"/>
            <a:t> control </a:t>
          </a:r>
          <a:r>
            <a:rPr lang="fr-FR" sz="1100"/>
            <a:t>: 3 periods</a:t>
          </a:r>
          <a:r>
            <a:rPr lang="fr-FR" sz="1100" baseline="0"/>
            <a:t> with two different set of optical properties (Double glazing, Tint 1)</a:t>
          </a:r>
          <a:endParaRPr lang="fr-FR" sz="1100"/>
        </a:p>
        <a:p>
          <a:r>
            <a:rPr lang="fr-FR" sz="1100"/>
            <a:t>0-8 am: optics control off: optical properties of the clear state glass (double glazing)</a:t>
          </a:r>
        </a:p>
        <a:p>
          <a:r>
            <a:rPr lang="fr-FR" sz="1100"/>
            <a:t>8-18 pm: optics control on: optical properties of the</a:t>
          </a:r>
          <a:r>
            <a:rPr lang="fr-FR" sz="1100" baseline="0"/>
            <a:t> dark </a:t>
          </a:r>
          <a:r>
            <a:rPr lang="fr-FR" sz="1100"/>
            <a:t>state (</a:t>
          </a:r>
          <a:r>
            <a:rPr lang="fr-FR" sz="1100" baseline="0"/>
            <a:t>Tint </a:t>
          </a:r>
          <a:r>
            <a:rPr lang="fr-FR" sz="1100"/>
            <a:t>1)</a:t>
          </a:r>
        </a:p>
        <a:p>
          <a:r>
            <a:rPr lang="fr-FR" sz="1100"/>
            <a:t>18-24 am: optics control off: optical</a:t>
          </a:r>
          <a:r>
            <a:rPr lang="fr-FR" sz="1100" baseline="0"/>
            <a:t> properties of the clear state (double glazing)</a:t>
          </a:r>
          <a:endParaRPr lang="fr-FR" sz="1100"/>
        </a:p>
        <a:p>
          <a:pPr rtl="0" eaLnBrk="1" fontAlgn="base" hangingPunct="1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Active control is on during working hours according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the schedule for heating and cooling of the base case model</a:t>
          </a:r>
          <a:endParaRPr lang="fr-FR">
            <a:effectLst/>
          </a:endParaRPr>
        </a:p>
        <a:p>
          <a:pPr rtl="0" eaLnBrk="1" fontAlgn="base" hangingPunct="1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Alternative optical properties to be used based on a sensed parameter: time</a:t>
          </a:r>
          <a:endParaRPr lang="fr-FR">
            <a:effectLst/>
          </a:endParaRPr>
        </a:p>
        <a:p>
          <a:pPr rtl="0" eaLnBrk="1" fontAlgn="base" hangingPunct="1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Periods: defined according to the level of solar radiation at different moments of the day</a:t>
          </a:r>
          <a:endParaRPr lang="fr-FR">
            <a:effectLst/>
          </a:endParaRPr>
        </a:p>
        <a:p>
          <a:pPr rtl="0" eaLnBrk="1" fontAlgn="base" hangingPunct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Thermal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comfort controlled by h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eating and cooling setpoints of the base case model </a:t>
          </a:r>
        </a:p>
        <a:p>
          <a:pPr rtl="0" eaLnBrk="1" fontAlgn="base" hangingPunct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Visual comfort controlled by the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incident radiation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setpoint: 150 W/m2 (incident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radiation is above this value between 8 and 18 which justifies period definition)</a:t>
          </a:r>
          <a:endParaRPr lang="fr-FR" sz="1100"/>
        </a:p>
      </xdr:txBody>
    </xdr:sp>
    <xdr:clientData/>
  </xdr:twoCellAnchor>
  <xdr:twoCellAnchor>
    <xdr:from>
      <xdr:col>2</xdr:col>
      <xdr:colOff>285751</xdr:colOff>
      <xdr:row>12</xdr:row>
      <xdr:rowOff>161925</xdr:rowOff>
    </xdr:from>
    <xdr:to>
      <xdr:col>4</xdr:col>
      <xdr:colOff>714376</xdr:colOff>
      <xdr:row>18</xdr:row>
      <xdr:rowOff>142875</xdr:rowOff>
    </xdr:to>
    <xdr:sp macro="" textlink="">
      <xdr:nvSpPr>
        <xdr:cNvPr id="3" name="ZoneTexte 2"/>
        <xdr:cNvSpPr txBox="1"/>
      </xdr:nvSpPr>
      <xdr:spPr>
        <a:xfrm>
          <a:off x="1809751" y="2638425"/>
          <a:ext cx="2286000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EC1 Glazing</a:t>
          </a:r>
          <a:r>
            <a:rPr lang="fr-FR" sz="1100" b="1" baseline="0"/>
            <a:t> characteristic: </a:t>
          </a:r>
        </a:p>
        <a:p>
          <a:r>
            <a:rPr lang="fr-FR" sz="1100" baseline="0"/>
            <a:t>24 mm thick:</a:t>
          </a:r>
        </a:p>
        <a:p>
          <a:r>
            <a:rPr lang="fr-FR" sz="1100" baseline="0"/>
            <a:t>6 mm plate glass + electrochromic coating</a:t>
          </a:r>
        </a:p>
        <a:p>
          <a:r>
            <a:rPr lang="fr-FR" sz="1100"/>
            <a:t>12 mm air gap</a:t>
          </a:r>
        </a:p>
        <a:p>
          <a:r>
            <a:rPr lang="fr-FR" sz="1100"/>
            <a:t>6 mm plate glass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523875</xdr:colOff>
      <xdr:row>13</xdr:row>
      <xdr:rowOff>0</xdr:rowOff>
    </xdr:from>
    <xdr:to>
      <xdr:col>11</xdr:col>
      <xdr:colOff>228600</xdr:colOff>
      <xdr:row>15</xdr:row>
      <xdr:rowOff>180975</xdr:rowOff>
    </xdr:to>
    <xdr:sp macro="" textlink="">
      <xdr:nvSpPr>
        <xdr:cNvPr id="2" name="ZoneTexte 1"/>
        <xdr:cNvSpPr txBox="1"/>
      </xdr:nvSpPr>
      <xdr:spPr>
        <a:xfrm>
          <a:off x="8077200" y="2857500"/>
          <a:ext cx="3257550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Time</a:t>
          </a:r>
          <a:r>
            <a:rPr lang="fr-FR" sz="1100" baseline="0"/>
            <a:t> control </a:t>
          </a:r>
          <a:r>
            <a:rPr lang="fr-FR" sz="1100"/>
            <a:t>: 5 periods: 0-8, 8-10 (EC1),10-16 (EC2),16-18 EC(1),</a:t>
          </a:r>
          <a:r>
            <a:rPr lang="fr-FR" sz="1100" baseline="0"/>
            <a:t>  18-24</a:t>
          </a:r>
          <a:endParaRPr lang="fr-FR" sz="1100"/>
        </a:p>
      </xdr:txBody>
    </xdr:sp>
    <xdr:clientData/>
  </xdr:twoCellAnchor>
  <xdr:twoCellAnchor>
    <xdr:from>
      <xdr:col>5</xdr:col>
      <xdr:colOff>723900</xdr:colOff>
      <xdr:row>14</xdr:row>
      <xdr:rowOff>161925</xdr:rowOff>
    </xdr:from>
    <xdr:to>
      <xdr:col>7</xdr:col>
      <xdr:colOff>276225</xdr:colOff>
      <xdr:row>20</xdr:row>
      <xdr:rowOff>142875</xdr:rowOff>
    </xdr:to>
    <xdr:sp macro="" textlink="">
      <xdr:nvSpPr>
        <xdr:cNvPr id="3" name="ZoneTexte 2"/>
        <xdr:cNvSpPr txBox="1"/>
      </xdr:nvSpPr>
      <xdr:spPr>
        <a:xfrm>
          <a:off x="5543550" y="3209925"/>
          <a:ext cx="2286000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Glazing</a:t>
          </a:r>
          <a:r>
            <a:rPr lang="fr-FR" sz="1100" b="1" baseline="0"/>
            <a:t> characteristic: </a:t>
          </a:r>
        </a:p>
        <a:p>
          <a:r>
            <a:rPr lang="fr-FR" sz="1100" baseline="0"/>
            <a:t>24 mm thick:</a:t>
          </a:r>
        </a:p>
        <a:p>
          <a:r>
            <a:rPr lang="fr-FR" sz="1100" baseline="0"/>
            <a:t>6 mm plate glass + electrocrhomic coating</a:t>
          </a:r>
        </a:p>
        <a:p>
          <a:r>
            <a:rPr lang="fr-FR" sz="1100"/>
            <a:t>12 mm air gap</a:t>
          </a:r>
        </a:p>
        <a:p>
          <a:r>
            <a:rPr lang="fr-FR" sz="1100"/>
            <a:t>6 mm plate glass</a:t>
          </a:r>
        </a:p>
      </xdr:txBody>
    </xdr:sp>
    <xdr:clientData/>
  </xdr:twoCellAnchor>
  <xdr:twoCellAnchor>
    <xdr:from>
      <xdr:col>0</xdr:col>
      <xdr:colOff>276226</xdr:colOff>
      <xdr:row>11</xdr:row>
      <xdr:rowOff>133350</xdr:rowOff>
    </xdr:from>
    <xdr:to>
      <xdr:col>5</xdr:col>
      <xdr:colOff>590552</xdr:colOff>
      <xdr:row>26</xdr:row>
      <xdr:rowOff>85725</xdr:rowOff>
    </xdr:to>
    <xdr:sp macro="" textlink="">
      <xdr:nvSpPr>
        <xdr:cNvPr id="4" name="ZoneTexte 3"/>
        <xdr:cNvSpPr txBox="1"/>
      </xdr:nvSpPr>
      <xdr:spPr>
        <a:xfrm>
          <a:off x="276226" y="2609850"/>
          <a:ext cx="5133976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EC2 optical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control: </a:t>
          </a:r>
          <a:endParaRPr lang="fr-FR">
            <a:effectLst/>
          </a:endParaRPr>
        </a:p>
        <a:p>
          <a:endParaRPr lang="fr-FR" sz="1100"/>
        </a:p>
        <a:p>
          <a:endParaRPr lang="fr-FR" sz="1100"/>
        </a:p>
        <a:p>
          <a:r>
            <a:rPr lang="fr-FR" sz="1100"/>
            <a:t>Optical control loop defined</a:t>
          </a:r>
          <a:r>
            <a:rPr lang="fr-FR" sz="1100" baseline="0"/>
            <a:t> by t</a:t>
          </a:r>
          <a:r>
            <a:rPr lang="fr-FR" sz="1100"/>
            <a:t>ime</a:t>
          </a:r>
          <a:r>
            <a:rPr lang="fr-FR" sz="1100" baseline="0"/>
            <a:t> control </a:t>
          </a:r>
          <a:r>
            <a:rPr lang="fr-FR" sz="1100"/>
            <a:t>: 5 periods</a:t>
          </a:r>
          <a:r>
            <a:rPr lang="fr-FR" sz="1100" baseline="0"/>
            <a:t> with 3 different sets of optical properties (double glazing, Tint 1, Tint 2)</a:t>
          </a:r>
          <a:endParaRPr lang="fr-FR" sz="1100"/>
        </a:p>
        <a:p>
          <a:r>
            <a:rPr lang="fr-FR" sz="1100"/>
            <a:t>0-8 am: optics control off: optical properties of the clear state (double glazing)</a:t>
          </a:r>
        </a:p>
        <a:p>
          <a:r>
            <a:rPr lang="fr-FR" sz="1100"/>
            <a:t>8-10 am: optics control on: optical properties of the</a:t>
          </a:r>
          <a:r>
            <a:rPr lang="fr-FR" sz="1100" baseline="0"/>
            <a:t> intermediate </a:t>
          </a:r>
          <a:r>
            <a:rPr lang="fr-FR" sz="1100"/>
            <a:t> state (Tint</a:t>
          </a:r>
          <a:r>
            <a:rPr lang="fr-FR" sz="1100" baseline="0"/>
            <a:t> 1</a:t>
          </a:r>
          <a:r>
            <a:rPr lang="fr-FR" sz="1100"/>
            <a:t>)</a:t>
          </a:r>
        </a:p>
        <a:p>
          <a:r>
            <a:rPr lang="fr-FR" sz="1100"/>
            <a:t>10-16</a:t>
          </a:r>
          <a:r>
            <a:rPr lang="fr-FR" sz="1100" baseline="0"/>
            <a:t> pm: optics control on: optical properties of the dark state (Tint 2)</a:t>
          </a:r>
          <a:endParaRPr lang="fr-FR" sz="1100"/>
        </a:p>
        <a:p>
          <a:r>
            <a:rPr lang="fr-FR" sz="1100"/>
            <a:t>16-18 pm: optics control off: optical</a:t>
          </a:r>
          <a:r>
            <a:rPr lang="fr-FR" sz="1100" baseline="0"/>
            <a:t> properties of the intermediate state (Tint 1)</a:t>
          </a:r>
        </a:p>
        <a:p>
          <a:r>
            <a:rPr lang="fr-FR" sz="1100" baseline="0"/>
            <a:t>18-24 am: optics control off: optical properties of the clear state (double glazing)</a:t>
          </a:r>
          <a:endParaRPr lang="fr-FR" sz="1100"/>
        </a:p>
        <a:p>
          <a:pPr rtl="0" eaLnBrk="1" fontAlgn="base" hangingPunct="1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Active control is on during working hours according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the schedule for heating and cooling of the base case model</a:t>
          </a:r>
          <a:endParaRPr lang="fr-FR">
            <a:effectLst/>
          </a:endParaRPr>
        </a:p>
        <a:p>
          <a:pPr rtl="0" eaLnBrk="1" fontAlgn="base" hangingPunct="1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Alternative optical properties to be used based on a sensed parameter: time</a:t>
          </a:r>
          <a:endParaRPr lang="fr-FR">
            <a:effectLst/>
          </a:endParaRPr>
        </a:p>
        <a:p>
          <a:pPr rtl="0" eaLnBrk="1" fontAlgn="base" hangingPunct="1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Periods: defined according to the level of solar radiation at different moments of the day</a:t>
          </a:r>
          <a:endParaRPr lang="fr-FR">
            <a:effectLst/>
          </a:endParaRPr>
        </a:p>
        <a:p>
          <a:pPr rtl="0" eaLnBrk="1" fontAlgn="base" hangingPunct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Thermal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comfort controlled by h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eating and cooling setpoints of the base case model </a:t>
          </a:r>
        </a:p>
        <a:p>
          <a:pPr rtl="0" eaLnBrk="1" fontAlgn="base" hangingPunct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Visual comfort controlled by the 2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incident radiation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setpoints: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 W/m2 (incident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radiation is above this value between 8 and 10 and 16-18 which justifies period definition) and 500 W/m2 (incident radiation above during 10-16)</a:t>
          </a:r>
          <a:endParaRPr lang="fr-F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523875</xdr:colOff>
      <xdr:row>13</xdr:row>
      <xdr:rowOff>0</xdr:rowOff>
    </xdr:from>
    <xdr:to>
      <xdr:col>11</xdr:col>
      <xdr:colOff>228600</xdr:colOff>
      <xdr:row>15</xdr:row>
      <xdr:rowOff>180975</xdr:rowOff>
    </xdr:to>
    <xdr:sp macro="" textlink="">
      <xdr:nvSpPr>
        <xdr:cNvPr id="2" name="ZoneTexte 1"/>
        <xdr:cNvSpPr txBox="1"/>
      </xdr:nvSpPr>
      <xdr:spPr>
        <a:xfrm>
          <a:off x="8077200" y="2857500"/>
          <a:ext cx="3257550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Time</a:t>
          </a:r>
          <a:r>
            <a:rPr lang="fr-FR" sz="1100" baseline="0"/>
            <a:t> control </a:t>
          </a:r>
          <a:r>
            <a:rPr lang="fr-FR" sz="1100"/>
            <a:t>: 5 periods: 0-8, 8-11 (EC2),11-16 (EC3),16-18 EC(2),</a:t>
          </a:r>
          <a:r>
            <a:rPr lang="fr-FR" sz="1100" baseline="0"/>
            <a:t>  18-24</a:t>
          </a:r>
          <a:endParaRPr lang="fr-FR" sz="1100"/>
        </a:p>
      </xdr:txBody>
    </xdr:sp>
    <xdr:clientData/>
  </xdr:twoCellAnchor>
  <xdr:twoCellAnchor>
    <xdr:from>
      <xdr:col>5</xdr:col>
      <xdr:colOff>723900</xdr:colOff>
      <xdr:row>14</xdr:row>
      <xdr:rowOff>161925</xdr:rowOff>
    </xdr:from>
    <xdr:to>
      <xdr:col>7</xdr:col>
      <xdr:colOff>276225</xdr:colOff>
      <xdr:row>20</xdr:row>
      <xdr:rowOff>142875</xdr:rowOff>
    </xdr:to>
    <xdr:sp macro="" textlink="">
      <xdr:nvSpPr>
        <xdr:cNvPr id="3" name="ZoneTexte 2"/>
        <xdr:cNvSpPr txBox="1"/>
      </xdr:nvSpPr>
      <xdr:spPr>
        <a:xfrm>
          <a:off x="5543550" y="3209925"/>
          <a:ext cx="2286000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Glazing</a:t>
          </a:r>
          <a:r>
            <a:rPr lang="fr-FR" sz="1100" b="1" baseline="0"/>
            <a:t> characteristic: </a:t>
          </a:r>
        </a:p>
        <a:p>
          <a:r>
            <a:rPr lang="fr-FR" sz="1100" baseline="0"/>
            <a:t>24 mm thick:</a:t>
          </a:r>
        </a:p>
        <a:p>
          <a:r>
            <a:rPr lang="fr-FR" sz="1100" baseline="0"/>
            <a:t>6 mm plate glass + electrocrhomic coating</a:t>
          </a:r>
        </a:p>
        <a:p>
          <a:r>
            <a:rPr lang="fr-FR" sz="1100"/>
            <a:t>12 mm air gap</a:t>
          </a:r>
        </a:p>
        <a:p>
          <a:r>
            <a:rPr lang="fr-FR" sz="1100"/>
            <a:t>6 mm plate glass</a:t>
          </a:r>
        </a:p>
      </xdr:txBody>
    </xdr:sp>
    <xdr:clientData/>
  </xdr:twoCellAnchor>
  <xdr:twoCellAnchor>
    <xdr:from>
      <xdr:col>0</xdr:col>
      <xdr:colOff>342900</xdr:colOff>
      <xdr:row>11</xdr:row>
      <xdr:rowOff>0</xdr:rowOff>
    </xdr:from>
    <xdr:to>
      <xdr:col>5</xdr:col>
      <xdr:colOff>657226</xdr:colOff>
      <xdr:row>25</xdr:row>
      <xdr:rowOff>142875</xdr:rowOff>
    </xdr:to>
    <xdr:sp macro="" textlink="">
      <xdr:nvSpPr>
        <xdr:cNvPr id="4" name="ZoneTexte 3"/>
        <xdr:cNvSpPr txBox="1"/>
      </xdr:nvSpPr>
      <xdr:spPr>
        <a:xfrm>
          <a:off x="342900" y="2476500"/>
          <a:ext cx="5133976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EC3 optical control:</a:t>
          </a:r>
        </a:p>
        <a:p>
          <a:endParaRPr lang="fr-FR" sz="1100"/>
        </a:p>
        <a:p>
          <a:r>
            <a:rPr lang="fr-FR" sz="1100"/>
            <a:t>Optical control loop defined</a:t>
          </a:r>
          <a:r>
            <a:rPr lang="fr-FR" sz="1100" baseline="0"/>
            <a:t> by t</a:t>
          </a:r>
          <a:r>
            <a:rPr lang="fr-FR" sz="1100"/>
            <a:t>ime</a:t>
          </a:r>
          <a:r>
            <a:rPr lang="fr-FR" sz="1100" baseline="0"/>
            <a:t> control </a:t>
          </a:r>
          <a:r>
            <a:rPr lang="fr-FR" sz="1100"/>
            <a:t>: 5 periods</a:t>
          </a:r>
          <a:r>
            <a:rPr lang="fr-FR" sz="1100" baseline="0"/>
            <a:t> with 3 different sets of optical properties (double glazing, Tint 2, Tint 3)</a:t>
          </a:r>
          <a:endParaRPr lang="fr-FR" sz="1100"/>
        </a:p>
        <a:p>
          <a:r>
            <a:rPr lang="fr-FR" sz="1100"/>
            <a:t>0-8 am: optics control off: optical properties of the clear state (double glazing)</a:t>
          </a:r>
        </a:p>
        <a:p>
          <a:r>
            <a:rPr lang="fr-FR" sz="1100"/>
            <a:t>8-10 am: optics control on: optical properties of the</a:t>
          </a:r>
          <a:r>
            <a:rPr lang="fr-FR" sz="1100" baseline="0"/>
            <a:t> intermediate </a:t>
          </a:r>
          <a:r>
            <a:rPr lang="fr-FR" sz="1100"/>
            <a:t> state (Tint</a:t>
          </a:r>
          <a:r>
            <a:rPr lang="fr-FR" sz="1100" baseline="0"/>
            <a:t> 2</a:t>
          </a:r>
          <a:r>
            <a:rPr lang="fr-FR" sz="1100"/>
            <a:t>)</a:t>
          </a:r>
        </a:p>
        <a:p>
          <a:r>
            <a:rPr lang="fr-FR" sz="1100"/>
            <a:t>10-16</a:t>
          </a:r>
          <a:r>
            <a:rPr lang="fr-FR" sz="1100" baseline="0"/>
            <a:t> pm: optics control on: optical properties of the dark state (Tint 3)</a:t>
          </a:r>
          <a:endParaRPr lang="fr-FR" sz="1100"/>
        </a:p>
        <a:p>
          <a:r>
            <a:rPr lang="fr-FR" sz="1100"/>
            <a:t>16-18 pm: optics control off: optical</a:t>
          </a:r>
          <a:r>
            <a:rPr lang="fr-FR" sz="1100" baseline="0"/>
            <a:t> properties of the intermediate state (Tint 2)</a:t>
          </a:r>
        </a:p>
        <a:p>
          <a:r>
            <a:rPr lang="fr-FR" sz="1100" baseline="0"/>
            <a:t>18-24 am: optics control off: optical properties of the clear state (double glazing)</a:t>
          </a:r>
          <a:endParaRPr lang="fr-FR" sz="1100"/>
        </a:p>
        <a:p>
          <a:pPr rtl="0" eaLnBrk="1" fontAlgn="base" hangingPunct="1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Active control is on during working hours according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the schedule for heating and cooling of the base case model</a:t>
          </a:r>
          <a:endParaRPr lang="fr-FR">
            <a:effectLst/>
          </a:endParaRPr>
        </a:p>
        <a:p>
          <a:pPr rtl="0" eaLnBrk="1" fontAlgn="base" hangingPunct="1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Alternative optical properties to be used based on a sensed parameter: time</a:t>
          </a:r>
          <a:endParaRPr lang="fr-FR">
            <a:effectLst/>
          </a:endParaRPr>
        </a:p>
        <a:p>
          <a:pPr rtl="0" eaLnBrk="1" fontAlgn="base" hangingPunct="1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Periods: defined according to the level of solar radiation at different moments of the day</a:t>
          </a:r>
          <a:endParaRPr lang="fr-FR">
            <a:effectLst/>
          </a:endParaRPr>
        </a:p>
        <a:p>
          <a:pPr rtl="0" eaLnBrk="1" fontAlgn="base" hangingPunct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Thermal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comfort controlled by h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eating and cooling setpoints of the base case model </a:t>
          </a:r>
        </a:p>
        <a:p>
          <a:pPr rtl="0" eaLnBrk="1" fontAlgn="base" hangingPunct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Visual comfort controlled by the 2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incident radiation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setpoints: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 W/m2 (incident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radiation is above this value between 8 and 10 and 16-18 which justifies period definition) and 500 W/m2 (incident radiation above during 10-16)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sageglass.com/story/how-sageglass-works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B1" workbookViewId="0">
      <selection activeCell="G34" sqref="G34"/>
    </sheetView>
  </sheetViews>
  <sheetFormatPr baseColWidth="10" defaultColWidth="9.140625" defaultRowHeight="15" x14ac:dyDescent="0.25"/>
  <cols>
    <col min="1" max="1" width="32.42578125" bestFit="1" customWidth="1"/>
    <col min="2" max="2" width="21.85546875" bestFit="1" customWidth="1"/>
    <col min="3" max="3" width="15.5703125" bestFit="1" customWidth="1"/>
    <col min="4" max="4" width="21.7109375" bestFit="1" customWidth="1"/>
    <col min="5" max="5" width="14.7109375" customWidth="1"/>
    <col min="6" max="6" width="10.42578125" customWidth="1"/>
    <col min="7" max="7" width="17.42578125" customWidth="1"/>
    <col min="8" max="8" width="22.140625" customWidth="1"/>
    <col min="9" max="9" width="16.28515625" customWidth="1"/>
    <col min="10" max="10" width="21.7109375" customWidth="1"/>
    <col min="11" max="11" width="15.42578125" customWidth="1"/>
  </cols>
  <sheetData>
    <row r="1" spans="1:11" ht="18.75" x14ac:dyDescent="0.3">
      <c r="A1" s="15" t="s">
        <v>34</v>
      </c>
      <c r="B1" s="15"/>
    </row>
    <row r="3" spans="1:11" x14ac:dyDescent="0.25">
      <c r="G3" s="10" t="s">
        <v>47</v>
      </c>
      <c r="H3" s="10" t="s">
        <v>52</v>
      </c>
    </row>
    <row r="4" spans="1:11" x14ac:dyDescent="0.25">
      <c r="A4" s="5"/>
      <c r="B4" s="13" t="s">
        <v>1</v>
      </c>
      <c r="C4" s="13" t="s">
        <v>2</v>
      </c>
      <c r="D4" s="13" t="s">
        <v>3</v>
      </c>
      <c r="E4" s="13" t="s">
        <v>4</v>
      </c>
      <c r="G4" t="s">
        <v>46</v>
      </c>
      <c r="H4" t="s">
        <v>53</v>
      </c>
    </row>
    <row r="5" spans="1:11" x14ac:dyDescent="0.25">
      <c r="A5" s="13" t="s">
        <v>5</v>
      </c>
      <c r="B5" s="5">
        <v>0</v>
      </c>
      <c r="C5" s="5">
        <v>0</v>
      </c>
      <c r="D5" s="5">
        <v>-32.090000000000003</v>
      </c>
      <c r="E5" s="5">
        <v>54</v>
      </c>
      <c r="G5" s="1"/>
    </row>
    <row r="6" spans="1:11" x14ac:dyDescent="0.25">
      <c r="A6" s="13" t="s">
        <v>6</v>
      </c>
      <c r="B6" s="16">
        <v>0.09</v>
      </c>
      <c r="C6" s="16">
        <v>2</v>
      </c>
      <c r="D6" s="16">
        <v>-184.4</v>
      </c>
      <c r="E6" s="16">
        <v>223</v>
      </c>
      <c r="H6" s="13" t="s">
        <v>1</v>
      </c>
      <c r="I6" s="13" t="s">
        <v>2</v>
      </c>
      <c r="J6" s="13" t="s">
        <v>3</v>
      </c>
      <c r="K6" s="13" t="s">
        <v>4</v>
      </c>
    </row>
    <row r="7" spans="1:11" x14ac:dyDescent="0.25">
      <c r="A7" s="13" t="s">
        <v>7</v>
      </c>
      <c r="B7" s="16">
        <v>0</v>
      </c>
      <c r="C7" s="16">
        <v>0</v>
      </c>
      <c r="D7" s="16">
        <v>-272.45</v>
      </c>
      <c r="E7" s="16">
        <v>287</v>
      </c>
      <c r="G7" s="18" t="s">
        <v>47</v>
      </c>
      <c r="H7" s="5">
        <v>0</v>
      </c>
      <c r="I7" s="5">
        <v>0</v>
      </c>
      <c r="J7" s="5">
        <v>-315.36</v>
      </c>
      <c r="K7" s="5">
        <v>162</v>
      </c>
    </row>
    <row r="8" spans="1:11" x14ac:dyDescent="0.25">
      <c r="A8" s="13" t="s">
        <v>8</v>
      </c>
      <c r="B8" s="16">
        <v>0</v>
      </c>
      <c r="C8" s="16">
        <v>0</v>
      </c>
      <c r="D8" s="16">
        <v>-523.12</v>
      </c>
      <c r="E8" s="16">
        <v>413</v>
      </c>
      <c r="G8" s="18" t="s">
        <v>46</v>
      </c>
      <c r="H8" s="16">
        <v>0.09</v>
      </c>
      <c r="I8" s="16">
        <v>2</v>
      </c>
      <c r="J8" s="16">
        <v>-14.08</v>
      </c>
      <c r="K8" s="16">
        <v>31</v>
      </c>
    </row>
    <row r="9" spans="1:11" x14ac:dyDescent="0.25">
      <c r="A9" s="13" t="s">
        <v>9</v>
      </c>
      <c r="B9" s="16">
        <v>0</v>
      </c>
      <c r="C9" s="16">
        <v>0</v>
      </c>
      <c r="D9" s="16">
        <v>-866.21</v>
      </c>
      <c r="E9" s="16">
        <v>596</v>
      </c>
    </row>
    <row r="10" spans="1:11" x14ac:dyDescent="0.25">
      <c r="A10" s="13" t="s">
        <v>10</v>
      </c>
      <c r="B10" s="16">
        <v>0</v>
      </c>
      <c r="C10" s="16">
        <v>0</v>
      </c>
      <c r="D10" s="16">
        <v>-996.3</v>
      </c>
      <c r="E10" s="16">
        <v>663</v>
      </c>
    </row>
    <row r="11" spans="1:11" x14ac:dyDescent="0.25">
      <c r="A11" s="17" t="s">
        <v>11</v>
      </c>
      <c r="B11" s="16">
        <v>0</v>
      </c>
      <c r="C11" s="16">
        <v>0</v>
      </c>
      <c r="D11" s="16">
        <v>-1211.07</v>
      </c>
      <c r="E11" s="16">
        <v>714</v>
      </c>
    </row>
    <row r="12" spans="1:11" x14ac:dyDescent="0.25">
      <c r="A12" s="17" t="s">
        <v>12</v>
      </c>
      <c r="B12" s="16">
        <v>0</v>
      </c>
      <c r="C12" s="16">
        <v>0</v>
      </c>
      <c r="D12" s="16">
        <v>-1230.51</v>
      </c>
      <c r="E12" s="16">
        <v>710</v>
      </c>
    </row>
    <row r="13" spans="1:11" x14ac:dyDescent="0.25">
      <c r="A13" s="17" t="s">
        <v>13</v>
      </c>
      <c r="B13" s="16">
        <v>0</v>
      </c>
      <c r="C13" s="16">
        <v>0</v>
      </c>
      <c r="D13" s="16">
        <v>-1071.1300000000001</v>
      </c>
      <c r="E13" s="16">
        <v>682</v>
      </c>
    </row>
    <row r="14" spans="1:11" x14ac:dyDescent="0.25">
      <c r="A14" s="17" t="s">
        <v>14</v>
      </c>
      <c r="B14" s="16">
        <v>0</v>
      </c>
      <c r="C14" s="16">
        <v>0</v>
      </c>
      <c r="D14" s="16">
        <v>-792.27</v>
      </c>
      <c r="E14" s="16">
        <v>575</v>
      </c>
    </row>
    <row r="15" spans="1:11" x14ac:dyDescent="0.25">
      <c r="A15" s="17" t="s">
        <v>15</v>
      </c>
      <c r="B15" s="16">
        <v>0</v>
      </c>
      <c r="C15" s="16">
        <v>0</v>
      </c>
      <c r="D15" s="16">
        <v>-443.33</v>
      </c>
      <c r="E15" s="16">
        <v>320</v>
      </c>
    </row>
    <row r="16" spans="1:11" x14ac:dyDescent="0.25">
      <c r="A16" s="17" t="s">
        <v>16</v>
      </c>
      <c r="B16" s="16">
        <v>0</v>
      </c>
      <c r="C16" s="16">
        <v>0</v>
      </c>
      <c r="D16" s="16">
        <v>-212.27</v>
      </c>
      <c r="E16" s="16">
        <v>257</v>
      </c>
    </row>
    <row r="17" spans="1:9" x14ac:dyDescent="0.25">
      <c r="A17" s="13" t="s">
        <v>17</v>
      </c>
      <c r="B17" s="28">
        <f>SUM(B5:B16)</f>
        <v>0.09</v>
      </c>
      <c r="C17" s="16">
        <f t="shared" ref="C17:D17" si="0">SUM(C5:C16)</f>
        <v>2</v>
      </c>
      <c r="D17" s="16">
        <f t="shared" si="0"/>
        <v>-7835.15</v>
      </c>
      <c r="E17" s="16">
        <f>SUM(E5:E16)</f>
        <v>5494</v>
      </c>
    </row>
    <row r="18" spans="1:9" x14ac:dyDescent="0.25">
      <c r="A18" s="1"/>
    </row>
    <row r="20" spans="1:9" x14ac:dyDescent="0.25">
      <c r="A20" s="1" t="s">
        <v>18</v>
      </c>
      <c r="B20">
        <f>B17+ABS(D17)</f>
        <v>7835.24</v>
      </c>
    </row>
    <row r="21" spans="1:9" x14ac:dyDescent="0.25">
      <c r="A21" s="1" t="s">
        <v>19</v>
      </c>
      <c r="B21">
        <f>C17+E17</f>
        <v>5496</v>
      </c>
      <c r="D21" s="1" t="s">
        <v>31</v>
      </c>
      <c r="E21" s="1"/>
      <c r="F21" s="1"/>
    </row>
    <row r="22" spans="1:9" x14ac:dyDescent="0.25">
      <c r="A22" s="1"/>
    </row>
    <row r="23" spans="1:9" s="6" customFormat="1" ht="32.25" customHeight="1" x14ac:dyDescent="0.25">
      <c r="D23" s="11"/>
      <c r="E23" s="12" t="s">
        <v>1</v>
      </c>
      <c r="F23" s="12" t="s">
        <v>2</v>
      </c>
      <c r="G23" s="12" t="s">
        <v>3</v>
      </c>
      <c r="H23" s="12" t="s">
        <v>4</v>
      </c>
      <c r="I23" s="8"/>
    </row>
    <row r="24" spans="1:9" x14ac:dyDescent="0.25">
      <c r="A24" s="1" t="s">
        <v>20</v>
      </c>
      <c r="B24">
        <f>B10+B11+B12+ABS(D10+D11+D12)</f>
        <v>3437.88</v>
      </c>
      <c r="D24" s="5" t="s">
        <v>32</v>
      </c>
      <c r="E24" s="5">
        <v>0.34</v>
      </c>
      <c r="F24" s="5">
        <v>6</v>
      </c>
      <c r="G24" s="5">
        <v>-8061.39</v>
      </c>
      <c r="H24" s="5">
        <v>5672</v>
      </c>
      <c r="I24" s="10"/>
    </row>
    <row r="25" spans="1:9" x14ac:dyDescent="0.25">
      <c r="A25" s="1" t="s">
        <v>21</v>
      </c>
      <c r="B25">
        <f>SUM(C10:C12,E10:E12)</f>
        <v>2087</v>
      </c>
    </row>
    <row r="27" spans="1:9" x14ac:dyDescent="0.25">
      <c r="A27" s="1" t="s">
        <v>27</v>
      </c>
      <c r="B27">
        <f>ABS(SUM((D13:D15)))</f>
        <v>2306.73</v>
      </c>
    </row>
    <row r="28" spans="1:9" x14ac:dyDescent="0.25">
      <c r="A28" s="1" t="s">
        <v>30</v>
      </c>
      <c r="B28">
        <f>SUM(E13:E15)</f>
        <v>1577</v>
      </c>
    </row>
    <row r="30" spans="1:9" x14ac:dyDescent="0.25">
      <c r="A30" s="1" t="s">
        <v>22</v>
      </c>
      <c r="B30">
        <f>ABS(D16+D5+D6)</f>
        <v>428.76</v>
      </c>
    </row>
    <row r="31" spans="1:9" x14ac:dyDescent="0.25">
      <c r="A31" s="1" t="s">
        <v>23</v>
      </c>
      <c r="B31">
        <f>SUM(E16,E5:E6)</f>
        <v>534</v>
      </c>
    </row>
    <row r="33" spans="1:2" x14ac:dyDescent="0.25">
      <c r="A33" s="1" t="s">
        <v>28</v>
      </c>
      <c r="B33">
        <f>ABS(D7+D8+D9)</f>
        <v>1661.78</v>
      </c>
    </row>
    <row r="34" spans="1:2" x14ac:dyDescent="0.25">
      <c r="A34" s="1" t="s">
        <v>29</v>
      </c>
      <c r="B34">
        <f>SUM(E7:E9)</f>
        <v>1296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1"/>
  <sheetViews>
    <sheetView tabSelected="1" workbookViewId="0">
      <selection activeCell="B3" sqref="B3"/>
    </sheetView>
  </sheetViews>
  <sheetFormatPr baseColWidth="10" defaultRowHeight="15" x14ac:dyDescent="0.25"/>
  <cols>
    <col min="4" max="4" width="16.42578125" customWidth="1"/>
    <col min="5" max="5" width="21.5703125" customWidth="1"/>
    <col min="6" max="6" width="17.5703125" customWidth="1"/>
    <col min="7" max="7" width="23.42578125" customWidth="1"/>
    <col min="8" max="8" width="19" customWidth="1"/>
  </cols>
  <sheetData>
    <row r="2" spans="3:8" x14ac:dyDescent="0.25">
      <c r="D2" s="10" t="s">
        <v>47</v>
      </c>
      <c r="E2" t="s">
        <v>53</v>
      </c>
    </row>
    <row r="3" spans="3:8" x14ac:dyDescent="0.25">
      <c r="D3" t="s">
        <v>46</v>
      </c>
      <c r="E3" s="10" t="s">
        <v>52</v>
      </c>
    </row>
    <row r="4" spans="3:8" x14ac:dyDescent="0.25">
      <c r="D4" s="1"/>
    </row>
    <row r="5" spans="3:8" x14ac:dyDescent="0.25">
      <c r="E5" s="13" t="s">
        <v>1</v>
      </c>
      <c r="F5" s="13" t="s">
        <v>2</v>
      </c>
      <c r="G5" s="13" t="s">
        <v>3</v>
      </c>
      <c r="H5" s="13" t="s">
        <v>4</v>
      </c>
    </row>
    <row r="6" spans="3:8" x14ac:dyDescent="0.25">
      <c r="D6" s="18" t="s">
        <v>47</v>
      </c>
      <c r="E6" s="5">
        <v>0</v>
      </c>
      <c r="F6" s="5">
        <v>0</v>
      </c>
      <c r="G6" s="5">
        <v>-312.7</v>
      </c>
      <c r="H6" s="5">
        <v>162</v>
      </c>
    </row>
    <row r="7" spans="3:8" x14ac:dyDescent="0.25">
      <c r="D7" s="18" t="s">
        <v>46</v>
      </c>
      <c r="E7" s="16">
        <v>0</v>
      </c>
      <c r="F7" s="16">
        <v>0</v>
      </c>
      <c r="G7" s="16">
        <v>-8.3699999999999992</v>
      </c>
      <c r="H7" s="16">
        <v>29</v>
      </c>
    </row>
    <row r="9" spans="3:8" ht="45" x14ac:dyDescent="0.25">
      <c r="C9" s="11"/>
      <c r="D9" s="12" t="s">
        <v>1</v>
      </c>
      <c r="E9" s="12" t="s">
        <v>2</v>
      </c>
      <c r="F9" s="12" t="s">
        <v>3</v>
      </c>
      <c r="G9" s="12" t="s">
        <v>4</v>
      </c>
    </row>
    <row r="10" spans="3:8" x14ac:dyDescent="0.25">
      <c r="C10" s="5" t="s">
        <v>32</v>
      </c>
      <c r="D10" s="5">
        <v>0.81</v>
      </c>
      <c r="E10" s="5">
        <v>10</v>
      </c>
      <c r="F10" s="5">
        <v>-7722.96</v>
      </c>
      <c r="G10" s="5">
        <v>5583</v>
      </c>
    </row>
    <row r="17" spans="3:9" x14ac:dyDescent="0.25">
      <c r="C17" t="s">
        <v>71</v>
      </c>
      <c r="G17" s="6"/>
    </row>
    <row r="21" spans="3:9" x14ac:dyDescent="0.25">
      <c r="I21" t="s">
        <v>75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I24" sqref="I24"/>
    </sheetView>
  </sheetViews>
  <sheetFormatPr baseColWidth="10" defaultColWidth="9.140625" defaultRowHeight="15" x14ac:dyDescent="0.25"/>
  <cols>
    <col min="1" max="1" width="32.42578125" bestFit="1" customWidth="1"/>
    <col min="2" max="2" width="21.85546875" bestFit="1" customWidth="1"/>
    <col min="3" max="3" width="15.5703125" bestFit="1" customWidth="1"/>
    <col min="4" max="4" width="21.7109375" bestFit="1" customWidth="1"/>
    <col min="5" max="5" width="14.7109375" customWidth="1"/>
    <col min="6" max="6" width="10.42578125" customWidth="1"/>
    <col min="7" max="7" width="13.140625" customWidth="1"/>
    <col min="9" max="9" width="15.28515625" customWidth="1"/>
  </cols>
  <sheetData>
    <row r="1" spans="1:9" ht="18.75" x14ac:dyDescent="0.3">
      <c r="A1" s="15" t="s">
        <v>33</v>
      </c>
      <c r="B1" s="15"/>
      <c r="C1" s="15"/>
      <c r="D1" s="15"/>
      <c r="E1" s="15"/>
    </row>
    <row r="2" spans="1:9" x14ac:dyDescent="0.25">
      <c r="H2" s="1" t="s">
        <v>24</v>
      </c>
      <c r="I2" s="1"/>
    </row>
    <row r="4" spans="1:9" x14ac:dyDescent="0.25">
      <c r="A4" s="5"/>
      <c r="B4" s="13" t="s">
        <v>1</v>
      </c>
      <c r="C4" s="13" t="s">
        <v>2</v>
      </c>
      <c r="D4" s="13" t="s">
        <v>3</v>
      </c>
      <c r="E4" s="13" t="s">
        <v>4</v>
      </c>
      <c r="H4" s="1" t="s">
        <v>25</v>
      </c>
    </row>
    <row r="5" spans="1:9" x14ac:dyDescent="0.25">
      <c r="A5" s="13" t="s">
        <v>5</v>
      </c>
      <c r="B5" s="5">
        <v>0.28000000000000003</v>
      </c>
      <c r="C5" s="5">
        <v>6</v>
      </c>
      <c r="D5" s="5">
        <v>-90.83</v>
      </c>
      <c r="E5" s="5">
        <v>185</v>
      </c>
      <c r="H5">
        <v>25</v>
      </c>
      <c r="I5">
        <v>75</v>
      </c>
    </row>
    <row r="6" spans="1:9" x14ac:dyDescent="0.25">
      <c r="A6" s="13" t="s">
        <v>6</v>
      </c>
      <c r="B6" s="5">
        <v>0.11</v>
      </c>
      <c r="C6" s="5">
        <v>2</v>
      </c>
      <c r="D6" s="5">
        <v>-178.64</v>
      </c>
      <c r="E6" s="5">
        <v>223</v>
      </c>
    </row>
    <row r="7" spans="1:9" x14ac:dyDescent="0.25">
      <c r="A7" s="13" t="s">
        <v>7</v>
      </c>
      <c r="B7" s="5">
        <v>0</v>
      </c>
      <c r="C7" s="5">
        <v>0</v>
      </c>
      <c r="D7" s="5">
        <v>-268.83999999999997</v>
      </c>
      <c r="E7" s="5">
        <v>284</v>
      </c>
      <c r="H7" s="1" t="s">
        <v>26</v>
      </c>
      <c r="I7" s="1"/>
    </row>
    <row r="8" spans="1:9" x14ac:dyDescent="0.25">
      <c r="A8" s="13" t="s">
        <v>8</v>
      </c>
      <c r="B8" s="5">
        <v>0</v>
      </c>
      <c r="C8" s="5">
        <v>0</v>
      </c>
      <c r="D8" s="5">
        <v>-519.59</v>
      </c>
      <c r="E8" s="5">
        <v>411</v>
      </c>
      <c r="H8">
        <v>12</v>
      </c>
    </row>
    <row r="9" spans="1:9" x14ac:dyDescent="0.25">
      <c r="A9" s="13" t="s">
        <v>9</v>
      </c>
      <c r="B9" s="5">
        <v>0</v>
      </c>
      <c r="C9" s="5">
        <v>0</v>
      </c>
      <c r="D9" s="5">
        <v>-862.93</v>
      </c>
      <c r="E9" s="5">
        <v>591</v>
      </c>
    </row>
    <row r="10" spans="1:9" x14ac:dyDescent="0.25">
      <c r="A10" s="13" t="s">
        <v>10</v>
      </c>
      <c r="B10" s="5">
        <v>0</v>
      </c>
      <c r="C10" s="5">
        <v>0</v>
      </c>
      <c r="D10" s="5">
        <v>-993.16</v>
      </c>
      <c r="E10" s="5">
        <v>663</v>
      </c>
    </row>
    <row r="11" spans="1:9" x14ac:dyDescent="0.25">
      <c r="A11" s="14" t="s">
        <v>11</v>
      </c>
      <c r="B11" s="5">
        <v>0</v>
      </c>
      <c r="C11" s="5">
        <v>0</v>
      </c>
      <c r="D11" s="5">
        <v>-1183.1300000000001</v>
      </c>
      <c r="E11" s="5">
        <v>714</v>
      </c>
    </row>
    <row r="12" spans="1:9" x14ac:dyDescent="0.25">
      <c r="A12" s="14" t="s">
        <v>12</v>
      </c>
      <c r="B12" s="5">
        <v>0</v>
      </c>
      <c r="C12" s="5">
        <v>0</v>
      </c>
      <c r="D12" s="5">
        <v>-1198.3499999999999</v>
      </c>
      <c r="E12" s="5">
        <v>706</v>
      </c>
    </row>
    <row r="13" spans="1:9" x14ac:dyDescent="0.25">
      <c r="A13" s="14" t="s">
        <v>13</v>
      </c>
      <c r="B13" s="5">
        <v>0</v>
      </c>
      <c r="C13" s="5">
        <v>0</v>
      </c>
      <c r="D13" s="5">
        <v>-1019.11</v>
      </c>
      <c r="E13" s="5">
        <v>676</v>
      </c>
    </row>
    <row r="14" spans="1:9" x14ac:dyDescent="0.25">
      <c r="A14" s="14" t="s">
        <v>14</v>
      </c>
      <c r="B14" s="5">
        <v>0</v>
      </c>
      <c r="C14" s="5">
        <v>0</v>
      </c>
      <c r="D14" s="5">
        <v>-695.36</v>
      </c>
      <c r="E14" s="5">
        <v>542</v>
      </c>
    </row>
    <row r="15" spans="1:9" x14ac:dyDescent="0.25">
      <c r="A15" s="14" t="s">
        <v>15</v>
      </c>
      <c r="B15" s="5">
        <v>0</v>
      </c>
      <c r="C15" s="5">
        <v>0</v>
      </c>
      <c r="D15" s="5">
        <v>-351.55</v>
      </c>
      <c r="E15" s="5">
        <v>296</v>
      </c>
    </row>
    <row r="16" spans="1:9" x14ac:dyDescent="0.25">
      <c r="A16" s="13" t="s">
        <v>16</v>
      </c>
      <c r="B16" s="5">
        <v>0</v>
      </c>
      <c r="C16" s="5">
        <v>0</v>
      </c>
      <c r="D16" s="5">
        <v>-204</v>
      </c>
      <c r="E16" s="5">
        <v>257</v>
      </c>
    </row>
    <row r="17" spans="1:9" x14ac:dyDescent="0.25">
      <c r="A17" s="13" t="s">
        <v>17</v>
      </c>
      <c r="B17" s="13">
        <f>SUM(B5:B16)</f>
        <v>0.39</v>
      </c>
      <c r="C17" s="13">
        <f t="shared" ref="C17:E17" si="0">SUM(C5:C16)</f>
        <v>8</v>
      </c>
      <c r="D17" s="13">
        <f t="shared" si="0"/>
        <v>-7565.4899999999989</v>
      </c>
      <c r="E17" s="13">
        <f t="shared" si="0"/>
        <v>5548</v>
      </c>
    </row>
    <row r="18" spans="1:9" x14ac:dyDescent="0.25">
      <c r="A18" s="1"/>
    </row>
    <row r="20" spans="1:9" x14ac:dyDescent="0.25">
      <c r="A20" s="1" t="s">
        <v>18</v>
      </c>
      <c r="B20">
        <f>B17+ABS(D17)</f>
        <v>7565.8799999999992</v>
      </c>
    </row>
    <row r="21" spans="1:9" x14ac:dyDescent="0.25">
      <c r="A21" s="1" t="s">
        <v>19</v>
      </c>
      <c r="B21">
        <f>C17+E17</f>
        <v>5556</v>
      </c>
      <c r="D21" s="1" t="s">
        <v>31</v>
      </c>
      <c r="E21" s="1"/>
      <c r="F21" s="1"/>
    </row>
    <row r="22" spans="1:9" x14ac:dyDescent="0.25">
      <c r="A22" s="1"/>
    </row>
    <row r="23" spans="1:9" s="6" customFormat="1" ht="32.25" customHeight="1" x14ac:dyDescent="0.25">
      <c r="D23" s="11"/>
      <c r="E23" s="12" t="s">
        <v>1</v>
      </c>
      <c r="F23" s="12" t="s">
        <v>2</v>
      </c>
      <c r="G23" s="12" t="s">
        <v>3</v>
      </c>
      <c r="H23" s="12" t="s">
        <v>4</v>
      </c>
      <c r="I23" s="7" t="s">
        <v>63</v>
      </c>
    </row>
    <row r="24" spans="1:9" x14ac:dyDescent="0.25">
      <c r="A24" s="1" t="s">
        <v>20</v>
      </c>
      <c r="B24">
        <f>B10+B11+B12+ABS(D10+D11+D12)</f>
        <v>3374.64</v>
      </c>
      <c r="D24" s="5" t="s">
        <v>32</v>
      </c>
      <c r="E24" s="5">
        <v>0.38</v>
      </c>
      <c r="F24" s="5">
        <v>8</v>
      </c>
      <c r="G24" s="5">
        <v>-7980.75</v>
      </c>
      <c r="H24" s="5">
        <v>5647</v>
      </c>
      <c r="I24" s="4">
        <f>(8061.39-7980.75)/7980.75*100</f>
        <v>1.0104313504369931</v>
      </c>
    </row>
    <row r="25" spans="1:9" x14ac:dyDescent="0.25">
      <c r="A25" s="1" t="s">
        <v>21</v>
      </c>
      <c r="B25">
        <f>SUM(C10:C12,E10:E12)</f>
        <v>2083</v>
      </c>
    </row>
    <row r="27" spans="1:9" x14ac:dyDescent="0.25">
      <c r="A27" s="1" t="s">
        <v>27</v>
      </c>
      <c r="B27">
        <f>ABS(SUM((D13:D15)))</f>
        <v>2066.02</v>
      </c>
    </row>
    <row r="28" spans="1:9" x14ac:dyDescent="0.25">
      <c r="A28" s="1" t="s">
        <v>30</v>
      </c>
      <c r="B28">
        <f>SUM(E13:E15)</f>
        <v>1514</v>
      </c>
    </row>
    <row r="30" spans="1:9" x14ac:dyDescent="0.25">
      <c r="A30" s="1" t="s">
        <v>22</v>
      </c>
      <c r="B30">
        <f>ABS(D16+D5+D6)</f>
        <v>473.46999999999997</v>
      </c>
    </row>
    <row r="31" spans="1:9" x14ac:dyDescent="0.25">
      <c r="A31" s="1" t="s">
        <v>23</v>
      </c>
      <c r="B31">
        <f>SUM(E16,E5:E6)</f>
        <v>665</v>
      </c>
    </row>
    <row r="33" spans="1:2" x14ac:dyDescent="0.25">
      <c r="A33" s="1" t="s">
        <v>28</v>
      </c>
      <c r="B33">
        <f>ABS(D7+D8+D9)</f>
        <v>1651.3600000000001</v>
      </c>
    </row>
    <row r="34" spans="1:2" x14ac:dyDescent="0.25">
      <c r="A34" s="1" t="s">
        <v>29</v>
      </c>
      <c r="B34">
        <f>SUM(E7:E9)</f>
        <v>1286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32.42578125" bestFit="1" customWidth="1"/>
    <col min="2" max="2" width="21.85546875" bestFit="1" customWidth="1"/>
    <col min="3" max="3" width="15.5703125" bestFit="1" customWidth="1"/>
    <col min="4" max="4" width="21.7109375" bestFit="1" customWidth="1"/>
    <col min="5" max="5" width="14.7109375" customWidth="1"/>
    <col min="6" max="6" width="10.42578125" customWidth="1"/>
    <col min="7" max="7" width="13.140625" customWidth="1"/>
    <col min="9" max="9" width="13.140625" customWidth="1"/>
  </cols>
  <sheetData>
    <row r="1" spans="1:9" ht="18.75" x14ac:dyDescent="0.3">
      <c r="A1" s="15" t="s">
        <v>33</v>
      </c>
      <c r="B1" s="15"/>
      <c r="C1" s="15"/>
      <c r="D1" s="15"/>
      <c r="E1" s="15"/>
    </row>
    <row r="2" spans="1:9" x14ac:dyDescent="0.25">
      <c r="H2" s="1" t="s">
        <v>24</v>
      </c>
      <c r="I2" s="1"/>
    </row>
    <row r="4" spans="1:9" x14ac:dyDescent="0.25">
      <c r="A4" s="5"/>
      <c r="B4" s="13" t="s">
        <v>1</v>
      </c>
      <c r="C4" s="13" t="s">
        <v>2</v>
      </c>
      <c r="D4" s="13" t="s">
        <v>3</v>
      </c>
      <c r="E4" s="13" t="s">
        <v>4</v>
      </c>
      <c r="H4" s="1" t="s">
        <v>25</v>
      </c>
    </row>
    <row r="5" spans="1:9" x14ac:dyDescent="0.25">
      <c r="A5" s="13" t="s">
        <v>5</v>
      </c>
      <c r="B5" s="5">
        <v>0.51</v>
      </c>
      <c r="C5" s="5">
        <v>8</v>
      </c>
      <c r="D5" s="5">
        <v>-71.23</v>
      </c>
      <c r="E5" s="5">
        <v>171</v>
      </c>
      <c r="H5">
        <v>19</v>
      </c>
      <c r="I5">
        <v>27</v>
      </c>
    </row>
    <row r="6" spans="1:9" x14ac:dyDescent="0.25">
      <c r="A6" s="13" t="s">
        <v>6</v>
      </c>
      <c r="B6" s="16">
        <v>0.19</v>
      </c>
      <c r="C6" s="16">
        <v>2</v>
      </c>
      <c r="D6" s="16">
        <v>-155.91999999999999</v>
      </c>
      <c r="E6" s="16">
        <v>217</v>
      </c>
    </row>
    <row r="7" spans="1:9" x14ac:dyDescent="0.25">
      <c r="A7" s="13" t="s">
        <v>7</v>
      </c>
      <c r="B7" s="16">
        <v>0</v>
      </c>
      <c r="C7" s="16">
        <v>0</v>
      </c>
      <c r="D7" s="16">
        <v>-249.59</v>
      </c>
      <c r="E7" s="16">
        <v>283</v>
      </c>
      <c r="H7" s="1" t="s">
        <v>26</v>
      </c>
      <c r="I7" s="1"/>
    </row>
    <row r="8" spans="1:9" x14ac:dyDescent="0.25">
      <c r="A8" s="13" t="s">
        <v>8</v>
      </c>
      <c r="B8" s="16">
        <v>0</v>
      </c>
      <c r="C8" s="16">
        <v>0</v>
      </c>
      <c r="D8" s="16">
        <v>-502.66</v>
      </c>
      <c r="E8" s="16">
        <v>406</v>
      </c>
      <c r="H8">
        <v>12</v>
      </c>
    </row>
    <row r="9" spans="1:9" x14ac:dyDescent="0.25">
      <c r="A9" s="13" t="s">
        <v>9</v>
      </c>
      <c r="B9" s="16">
        <v>0</v>
      </c>
      <c r="C9" s="16">
        <v>0</v>
      </c>
      <c r="D9" s="16">
        <v>-848.08</v>
      </c>
      <c r="E9" s="16">
        <v>582</v>
      </c>
    </row>
    <row r="10" spans="1:9" x14ac:dyDescent="0.25">
      <c r="A10" s="13" t="s">
        <v>10</v>
      </c>
      <c r="B10" s="16">
        <v>0</v>
      </c>
      <c r="C10" s="16">
        <v>0</v>
      </c>
      <c r="D10" s="16">
        <v>-980.48</v>
      </c>
      <c r="E10" s="16">
        <v>663</v>
      </c>
    </row>
    <row r="11" spans="1:9" x14ac:dyDescent="0.25">
      <c r="A11" s="17" t="s">
        <v>11</v>
      </c>
      <c r="B11" s="19">
        <v>0</v>
      </c>
      <c r="C11" s="16">
        <v>0</v>
      </c>
      <c r="D11" s="16">
        <v>-1194.76</v>
      </c>
      <c r="E11" s="16">
        <v>714</v>
      </c>
    </row>
    <row r="12" spans="1:9" x14ac:dyDescent="0.25">
      <c r="A12" s="17" t="s">
        <v>12</v>
      </c>
      <c r="B12" s="19">
        <v>0</v>
      </c>
      <c r="C12" s="16">
        <v>0</v>
      </c>
      <c r="D12" s="16">
        <v>-1212.07</v>
      </c>
      <c r="E12" s="16">
        <v>707</v>
      </c>
    </row>
    <row r="13" spans="1:9" x14ac:dyDescent="0.25">
      <c r="A13" s="17" t="s">
        <v>13</v>
      </c>
      <c r="B13" s="19">
        <v>0</v>
      </c>
      <c r="C13" s="16">
        <v>0</v>
      </c>
      <c r="D13" s="16">
        <v>-1042.97</v>
      </c>
      <c r="E13" s="16">
        <v>680</v>
      </c>
    </row>
    <row r="14" spans="1:9" x14ac:dyDescent="0.25">
      <c r="A14" s="17" t="s">
        <v>14</v>
      </c>
      <c r="B14" s="19">
        <v>0</v>
      </c>
      <c r="C14" s="16">
        <v>0</v>
      </c>
      <c r="D14" s="16">
        <v>-741.13</v>
      </c>
      <c r="E14" s="16">
        <v>551</v>
      </c>
    </row>
    <row r="15" spans="1:9" x14ac:dyDescent="0.25">
      <c r="A15" s="17" t="s">
        <v>15</v>
      </c>
      <c r="B15" s="19">
        <v>0</v>
      </c>
      <c r="C15" s="16">
        <v>0</v>
      </c>
      <c r="D15" s="16">
        <v>-399.08</v>
      </c>
      <c r="E15" s="16">
        <v>307</v>
      </c>
    </row>
    <row r="16" spans="1:9" x14ac:dyDescent="0.25">
      <c r="A16" s="13" t="s">
        <v>16</v>
      </c>
      <c r="B16" s="16">
        <v>0</v>
      </c>
      <c r="C16" s="16">
        <v>0</v>
      </c>
      <c r="D16" s="16">
        <v>-177.19</v>
      </c>
      <c r="E16" s="16">
        <v>252</v>
      </c>
    </row>
    <row r="17" spans="1:9" x14ac:dyDescent="0.25">
      <c r="A17" s="13" t="s">
        <v>17</v>
      </c>
      <c r="B17" s="16">
        <f>SUM(B5:B16)</f>
        <v>0.7</v>
      </c>
      <c r="C17" s="16">
        <f t="shared" ref="C17:E17" si="0">SUM(C5:C16)</f>
        <v>10</v>
      </c>
      <c r="D17" s="16">
        <f t="shared" si="0"/>
        <v>-7575.16</v>
      </c>
      <c r="E17" s="16">
        <f t="shared" si="0"/>
        <v>5533</v>
      </c>
    </row>
    <row r="18" spans="1:9" x14ac:dyDescent="0.25">
      <c r="A18" s="1"/>
    </row>
    <row r="20" spans="1:9" x14ac:dyDescent="0.25">
      <c r="A20" s="1" t="s">
        <v>18</v>
      </c>
      <c r="B20">
        <f>B17+ABS(D17)</f>
        <v>7575.86</v>
      </c>
    </row>
    <row r="21" spans="1:9" x14ac:dyDescent="0.25">
      <c r="A21" s="1" t="s">
        <v>19</v>
      </c>
      <c r="B21">
        <f>C17+E17</f>
        <v>5543</v>
      </c>
      <c r="D21" s="1" t="s">
        <v>31</v>
      </c>
      <c r="E21" s="1"/>
      <c r="F21" s="1"/>
    </row>
    <row r="22" spans="1:9" x14ac:dyDescent="0.25">
      <c r="A22" s="1"/>
    </row>
    <row r="23" spans="1:9" s="6" customFormat="1" ht="32.25" customHeight="1" x14ac:dyDescent="0.25">
      <c r="D23" s="11"/>
      <c r="E23" s="12" t="s">
        <v>1</v>
      </c>
      <c r="F23" s="12" t="s">
        <v>2</v>
      </c>
      <c r="G23" s="12" t="s">
        <v>3</v>
      </c>
      <c r="H23" s="12" t="s">
        <v>4</v>
      </c>
      <c r="I23" s="7" t="s">
        <v>63</v>
      </c>
    </row>
    <row r="24" spans="1:9" x14ac:dyDescent="0.25">
      <c r="A24" s="1" t="s">
        <v>20</v>
      </c>
      <c r="B24">
        <f>B10+B11+B12+ABS(D10+D11+D12)</f>
        <v>3387.3099999999995</v>
      </c>
      <c r="D24" s="5" t="s">
        <v>32</v>
      </c>
      <c r="E24" s="5">
        <v>0.69</v>
      </c>
      <c r="F24" s="5">
        <v>10</v>
      </c>
      <c r="G24" s="5">
        <v>-7731.07</v>
      </c>
      <c r="H24" s="5">
        <v>5573</v>
      </c>
      <c r="I24" s="4">
        <f>(8061.39-7731.07)/8061.39*100</f>
        <v>4.0975563767538921</v>
      </c>
    </row>
    <row r="25" spans="1:9" x14ac:dyDescent="0.25">
      <c r="A25" s="1" t="s">
        <v>21</v>
      </c>
      <c r="B25">
        <f>SUM(C10:C12,E10:E12)</f>
        <v>2084</v>
      </c>
    </row>
    <row r="27" spans="1:9" x14ac:dyDescent="0.25">
      <c r="A27" s="1" t="s">
        <v>27</v>
      </c>
      <c r="B27">
        <f>ABS(SUM((D13:D15)))</f>
        <v>2183.1799999999998</v>
      </c>
    </row>
    <row r="28" spans="1:9" x14ac:dyDescent="0.25">
      <c r="A28" s="1" t="s">
        <v>30</v>
      </c>
      <c r="B28">
        <f>SUM(E13:E15)</f>
        <v>1538</v>
      </c>
    </row>
    <row r="30" spans="1:9" x14ac:dyDescent="0.25">
      <c r="A30" s="1" t="s">
        <v>22</v>
      </c>
      <c r="B30">
        <f>ABS(D16+D5+D6)</f>
        <v>404.34000000000003</v>
      </c>
      <c r="D30" t="s">
        <v>0</v>
      </c>
    </row>
    <row r="31" spans="1:9" x14ac:dyDescent="0.25">
      <c r="A31" s="1" t="s">
        <v>23</v>
      </c>
      <c r="B31">
        <f>SUM(E16,E5:E6)</f>
        <v>640</v>
      </c>
    </row>
    <row r="33" spans="1:2" x14ac:dyDescent="0.25">
      <c r="A33" s="1" t="s">
        <v>28</v>
      </c>
      <c r="B33">
        <f>ABS(D7+D8+D9)</f>
        <v>1600.33</v>
      </c>
    </row>
    <row r="34" spans="1:2" x14ac:dyDescent="0.25">
      <c r="A34" s="1" t="s">
        <v>29</v>
      </c>
      <c r="B34">
        <f>SUM(E7:E9)</f>
        <v>1271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5" zoomScaleNormal="100" workbookViewId="0">
      <selection activeCell="D21" sqref="D21:H24"/>
    </sheetView>
  </sheetViews>
  <sheetFormatPr baseColWidth="10" defaultColWidth="9.140625" defaultRowHeight="15" x14ac:dyDescent="0.25"/>
  <cols>
    <col min="1" max="1" width="32.42578125" bestFit="1" customWidth="1"/>
    <col min="2" max="2" width="21.85546875" bestFit="1" customWidth="1"/>
    <col min="3" max="3" width="15.5703125" bestFit="1" customWidth="1"/>
    <col min="4" max="4" width="21.7109375" bestFit="1" customWidth="1"/>
    <col min="5" max="5" width="14.7109375" customWidth="1"/>
    <col min="6" max="6" width="10.42578125" customWidth="1"/>
    <col min="7" max="7" width="13.140625" customWidth="1"/>
  </cols>
  <sheetData>
    <row r="1" spans="1:9" ht="18.75" x14ac:dyDescent="0.3">
      <c r="A1" s="15" t="s">
        <v>35</v>
      </c>
      <c r="B1" s="15"/>
      <c r="C1" s="15"/>
      <c r="D1" s="15"/>
      <c r="E1" s="15"/>
    </row>
    <row r="2" spans="1:9" x14ac:dyDescent="0.25">
      <c r="H2" s="1"/>
      <c r="I2" s="1"/>
    </row>
    <row r="4" spans="1:9" x14ac:dyDescent="0.25">
      <c r="A4" s="5"/>
      <c r="B4" s="13" t="s">
        <v>1</v>
      </c>
      <c r="C4" s="13" t="s">
        <v>2</v>
      </c>
      <c r="D4" s="13" t="s">
        <v>3</v>
      </c>
      <c r="E4" s="13" t="s">
        <v>4</v>
      </c>
      <c r="H4" s="1"/>
    </row>
    <row r="5" spans="1:9" x14ac:dyDescent="0.25">
      <c r="A5" s="13" t="s">
        <v>5</v>
      </c>
      <c r="B5" s="5">
        <v>0.51</v>
      </c>
      <c r="C5" s="5">
        <v>8</v>
      </c>
      <c r="D5" s="5">
        <v>-70.09</v>
      </c>
      <c r="E5" s="5">
        <v>169</v>
      </c>
    </row>
    <row r="6" spans="1:9" x14ac:dyDescent="0.25">
      <c r="A6" s="13" t="s">
        <v>6</v>
      </c>
      <c r="B6" s="16">
        <v>0.17</v>
      </c>
      <c r="C6" s="16">
        <v>2</v>
      </c>
      <c r="D6" s="16">
        <v>-155.4</v>
      </c>
      <c r="E6" s="16">
        <v>216</v>
      </c>
    </row>
    <row r="7" spans="1:9" x14ac:dyDescent="0.25">
      <c r="A7" s="13" t="s">
        <v>7</v>
      </c>
      <c r="B7" s="16">
        <v>0</v>
      </c>
      <c r="C7" s="16">
        <v>0</v>
      </c>
      <c r="D7" s="16">
        <v>-250.7</v>
      </c>
      <c r="E7" s="16">
        <v>281</v>
      </c>
      <c r="H7" s="1"/>
      <c r="I7" s="1"/>
    </row>
    <row r="8" spans="1:9" x14ac:dyDescent="0.25">
      <c r="A8" s="13" t="s">
        <v>8</v>
      </c>
      <c r="B8" s="16">
        <v>0</v>
      </c>
      <c r="C8" s="16">
        <v>0</v>
      </c>
      <c r="D8" s="16">
        <v>-504.7</v>
      </c>
      <c r="E8" s="16">
        <v>408</v>
      </c>
    </row>
    <row r="9" spans="1:9" x14ac:dyDescent="0.25">
      <c r="A9" s="13" t="s">
        <v>9</v>
      </c>
      <c r="B9" s="16">
        <v>0</v>
      </c>
      <c r="C9" s="16">
        <v>0</v>
      </c>
      <c r="D9" s="16">
        <v>-848.25</v>
      </c>
      <c r="E9" s="16">
        <v>583</v>
      </c>
    </row>
    <row r="10" spans="1:9" x14ac:dyDescent="0.25">
      <c r="A10" s="13" t="s">
        <v>10</v>
      </c>
      <c r="B10" s="16">
        <v>0</v>
      </c>
      <c r="C10" s="16">
        <v>0</v>
      </c>
      <c r="D10" s="16">
        <v>-978.6</v>
      </c>
      <c r="E10" s="16">
        <v>663</v>
      </c>
    </row>
    <row r="11" spans="1:9" x14ac:dyDescent="0.25">
      <c r="A11" s="17" t="s">
        <v>11</v>
      </c>
      <c r="B11" s="19">
        <v>0</v>
      </c>
      <c r="C11" s="16">
        <v>0</v>
      </c>
      <c r="D11" s="16">
        <v>-1191.1400000000001</v>
      </c>
      <c r="E11" s="16">
        <v>714</v>
      </c>
    </row>
    <row r="12" spans="1:9" x14ac:dyDescent="0.25">
      <c r="A12" s="17" t="s">
        <v>12</v>
      </c>
      <c r="B12" s="19">
        <v>0</v>
      </c>
      <c r="C12" s="16">
        <v>0</v>
      </c>
      <c r="D12" s="16">
        <v>-1208.98</v>
      </c>
      <c r="E12" s="16">
        <v>707</v>
      </c>
    </row>
    <row r="13" spans="1:9" x14ac:dyDescent="0.25">
      <c r="A13" s="17" t="s">
        <v>13</v>
      </c>
      <c r="B13" s="19">
        <v>0</v>
      </c>
      <c r="C13" s="16">
        <v>0</v>
      </c>
      <c r="D13" s="16">
        <v>-1043.48</v>
      </c>
      <c r="E13" s="16">
        <v>680</v>
      </c>
    </row>
    <row r="14" spans="1:9" x14ac:dyDescent="0.25">
      <c r="A14" s="17" t="s">
        <v>14</v>
      </c>
      <c r="B14" s="19">
        <v>0</v>
      </c>
      <c r="C14" s="16">
        <v>0</v>
      </c>
      <c r="D14" s="16">
        <v>-747.55</v>
      </c>
      <c r="E14" s="16">
        <v>555</v>
      </c>
    </row>
    <row r="15" spans="1:9" x14ac:dyDescent="0.25">
      <c r="A15" s="17" t="s">
        <v>15</v>
      </c>
      <c r="B15" s="19">
        <v>0</v>
      </c>
      <c r="C15" s="16">
        <v>0</v>
      </c>
      <c r="D15" s="16">
        <v>-402.8</v>
      </c>
      <c r="E15" s="16">
        <v>311</v>
      </c>
      <c r="G15" t="s">
        <v>0</v>
      </c>
    </row>
    <row r="16" spans="1:9" x14ac:dyDescent="0.25">
      <c r="A16" s="13" t="s">
        <v>16</v>
      </c>
      <c r="B16" s="16">
        <v>0</v>
      </c>
      <c r="C16" s="16">
        <v>0</v>
      </c>
      <c r="D16" s="16">
        <v>-177.36</v>
      </c>
      <c r="E16" s="16">
        <v>249</v>
      </c>
    </row>
    <row r="17" spans="1:9" x14ac:dyDescent="0.25">
      <c r="A17" s="13" t="s">
        <v>17</v>
      </c>
      <c r="B17" s="16">
        <f>SUM(B5:B16)</f>
        <v>0.68</v>
      </c>
      <c r="C17" s="16">
        <f t="shared" ref="C17:E17" si="0">SUM(C5:C16)</f>
        <v>10</v>
      </c>
      <c r="D17" s="16">
        <f t="shared" si="0"/>
        <v>-7579.05</v>
      </c>
      <c r="E17" s="16">
        <f t="shared" si="0"/>
        <v>5536</v>
      </c>
    </row>
    <row r="18" spans="1:9" x14ac:dyDescent="0.25">
      <c r="A18" s="1"/>
    </row>
    <row r="20" spans="1:9" x14ac:dyDescent="0.25">
      <c r="A20" s="1" t="s">
        <v>18</v>
      </c>
      <c r="B20">
        <f>B17+ABS(D17)</f>
        <v>7579.7300000000005</v>
      </c>
    </row>
    <row r="21" spans="1:9" x14ac:dyDescent="0.25">
      <c r="A21" s="1" t="s">
        <v>19</v>
      </c>
      <c r="B21">
        <f>C17+E17</f>
        <v>5546</v>
      </c>
      <c r="D21" s="1" t="s">
        <v>31</v>
      </c>
      <c r="E21" s="1"/>
      <c r="F21" s="1"/>
    </row>
    <row r="22" spans="1:9" x14ac:dyDescent="0.25">
      <c r="A22" s="1"/>
    </row>
    <row r="23" spans="1:9" s="6" customFormat="1" ht="32.25" customHeight="1" x14ac:dyDescent="0.25">
      <c r="D23" s="11"/>
      <c r="E23" s="12" t="s">
        <v>1</v>
      </c>
      <c r="F23" s="12" t="s">
        <v>2</v>
      </c>
      <c r="G23" s="12" t="s">
        <v>3</v>
      </c>
      <c r="H23" s="12" t="s">
        <v>4</v>
      </c>
      <c r="I23" s="8"/>
    </row>
    <row r="24" spans="1:9" x14ac:dyDescent="0.25">
      <c r="A24" s="1" t="s">
        <v>20</v>
      </c>
      <c r="B24">
        <f>B10+B11+B12+ABS(D10+D11+D12)</f>
        <v>3378.7200000000003</v>
      </c>
      <c r="D24" s="5" t="s">
        <v>32</v>
      </c>
      <c r="E24" s="5">
        <v>0.67</v>
      </c>
      <c r="F24" s="5">
        <v>10</v>
      </c>
      <c r="G24" s="5">
        <v>-7738.36</v>
      </c>
      <c r="H24" s="5">
        <v>5576</v>
      </c>
      <c r="I24" s="10"/>
    </row>
    <row r="25" spans="1:9" x14ac:dyDescent="0.25">
      <c r="A25" s="1" t="s">
        <v>21</v>
      </c>
      <c r="B25">
        <f>SUM(C10:C12,E10:E12)</f>
        <v>2084</v>
      </c>
    </row>
    <row r="27" spans="1:9" x14ac:dyDescent="0.25">
      <c r="A27" s="1" t="s">
        <v>27</v>
      </c>
      <c r="B27">
        <f>ABS(SUM((D13:D15)))</f>
        <v>2193.83</v>
      </c>
    </row>
    <row r="28" spans="1:9" x14ac:dyDescent="0.25">
      <c r="A28" s="1" t="s">
        <v>30</v>
      </c>
      <c r="B28">
        <f>SUM(E13:E15)</f>
        <v>1546</v>
      </c>
    </row>
    <row r="30" spans="1:9" x14ac:dyDescent="0.25">
      <c r="A30" s="1" t="s">
        <v>22</v>
      </c>
      <c r="B30">
        <f>ABS(D16+D5+D6)</f>
        <v>402.85</v>
      </c>
    </row>
    <row r="31" spans="1:9" x14ac:dyDescent="0.25">
      <c r="A31" s="1" t="s">
        <v>23</v>
      </c>
      <c r="B31">
        <f>SUM(E16,E5:E6)</f>
        <v>634</v>
      </c>
    </row>
    <row r="33" spans="1:2" x14ac:dyDescent="0.25">
      <c r="A33" s="1" t="s">
        <v>28</v>
      </c>
      <c r="B33">
        <f>ABS(D7+D8+D9)</f>
        <v>1603.65</v>
      </c>
    </row>
    <row r="34" spans="1:2" x14ac:dyDescent="0.25">
      <c r="A34" s="1" t="s">
        <v>29</v>
      </c>
      <c r="B34">
        <f>SUM(E7:E9)</f>
        <v>1272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"/>
  <sheetViews>
    <sheetView workbookViewId="0">
      <selection activeCell="I23" sqref="I23"/>
    </sheetView>
  </sheetViews>
  <sheetFormatPr baseColWidth="10" defaultRowHeight="15" x14ac:dyDescent="0.25"/>
  <sheetData>
    <row r="1" spans="2:6" x14ac:dyDescent="0.25">
      <c r="B1" t="s">
        <v>69</v>
      </c>
    </row>
    <row r="3" spans="2:6" x14ac:dyDescent="0.25">
      <c r="B3" s="1" t="s">
        <v>31</v>
      </c>
      <c r="C3" s="1"/>
      <c r="D3" s="1"/>
    </row>
    <row r="5" spans="2:6" ht="45" x14ac:dyDescent="0.25">
      <c r="B5" s="11"/>
      <c r="C5" s="12" t="s">
        <v>1</v>
      </c>
      <c r="D5" s="12" t="s">
        <v>2</v>
      </c>
      <c r="E5" s="12" t="s">
        <v>3</v>
      </c>
      <c r="F5" s="12" t="s">
        <v>4</v>
      </c>
    </row>
    <row r="6" spans="2:6" x14ac:dyDescent="0.25">
      <c r="B6" s="5" t="s">
        <v>32</v>
      </c>
      <c r="C6" s="5">
        <v>0.83</v>
      </c>
      <c r="D6" s="5">
        <v>10</v>
      </c>
      <c r="E6" s="5">
        <v>-7709.05</v>
      </c>
      <c r="F6" s="5">
        <v>55569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B12" workbookViewId="0">
      <selection activeCell="F31" sqref="F31"/>
    </sheetView>
  </sheetViews>
  <sheetFormatPr baseColWidth="10" defaultRowHeight="15" x14ac:dyDescent="0.25"/>
  <cols>
    <col min="7" max="7" width="13" customWidth="1"/>
    <col min="11" max="11" width="14.85546875" customWidth="1"/>
  </cols>
  <sheetData>
    <row r="1" spans="1:14" x14ac:dyDescent="0.25">
      <c r="A1" t="s">
        <v>83</v>
      </c>
    </row>
    <row r="4" spans="1:14" ht="60" x14ac:dyDescent="0.25">
      <c r="A4" s="24"/>
      <c r="B4" s="30" t="s">
        <v>1</v>
      </c>
      <c r="C4" s="30" t="s">
        <v>2</v>
      </c>
      <c r="D4" s="30" t="s">
        <v>3</v>
      </c>
      <c r="E4" s="30" t="s">
        <v>4</v>
      </c>
      <c r="F4" s="31" t="s">
        <v>48</v>
      </c>
      <c r="G4" s="31" t="s">
        <v>49</v>
      </c>
      <c r="H4" s="31" t="s">
        <v>50</v>
      </c>
      <c r="I4" s="31" t="s">
        <v>51</v>
      </c>
      <c r="J4" s="31" t="s">
        <v>62</v>
      </c>
      <c r="K4" s="31" t="s">
        <v>61</v>
      </c>
    </row>
    <row r="5" spans="1:14" ht="30" x14ac:dyDescent="0.25">
      <c r="A5" s="24" t="s">
        <v>60</v>
      </c>
      <c r="B5" s="34">
        <v>0.34</v>
      </c>
      <c r="C5" s="34">
        <v>6</v>
      </c>
      <c r="D5" s="59">
        <v>-8061.39</v>
      </c>
      <c r="E5" s="34">
        <v>5672</v>
      </c>
      <c r="F5" s="46">
        <v>-14.08</v>
      </c>
      <c r="G5" s="33">
        <v>31</v>
      </c>
      <c r="H5" s="46">
        <v>-315.36</v>
      </c>
      <c r="I5" s="33">
        <v>162</v>
      </c>
      <c r="J5" s="46">
        <f>B5+ABS(D5)</f>
        <v>8061.7300000000005</v>
      </c>
      <c r="K5" s="5"/>
    </row>
    <row r="6" spans="1:14" x14ac:dyDescent="0.25">
      <c r="A6" s="24" t="s">
        <v>67</v>
      </c>
      <c r="B6" s="5">
        <v>0.67</v>
      </c>
      <c r="C6" s="5">
        <v>10</v>
      </c>
      <c r="D6" s="53">
        <v>-7738.36</v>
      </c>
      <c r="E6" s="5">
        <v>5576</v>
      </c>
      <c r="F6" s="46"/>
      <c r="G6" s="33"/>
      <c r="H6" s="46"/>
      <c r="I6" s="33"/>
      <c r="J6" s="46">
        <f>B6+ABS(D6)</f>
        <v>7739.03</v>
      </c>
      <c r="K6" s="53">
        <f>($J$5-J6)/$J$5*100</f>
        <v>4.0028629090778365</v>
      </c>
    </row>
    <row r="7" spans="1:14" x14ac:dyDescent="0.25">
      <c r="A7" s="24" t="s">
        <v>70</v>
      </c>
      <c r="B7" s="5">
        <v>0.83</v>
      </c>
      <c r="C7" s="5">
        <v>10</v>
      </c>
      <c r="D7" s="53">
        <v>-7709.05</v>
      </c>
      <c r="E7" s="5">
        <v>5569</v>
      </c>
      <c r="F7" s="46"/>
      <c r="G7" s="33"/>
      <c r="H7" s="46"/>
      <c r="I7" s="33"/>
      <c r="J7" s="46">
        <f>B7+ABS(D7)</f>
        <v>7709.88</v>
      </c>
      <c r="K7" s="53">
        <f>($J$5-J7)/$J$5*100</f>
        <v>4.3644478294361182</v>
      </c>
    </row>
    <row r="8" spans="1:14" x14ac:dyDescent="0.25">
      <c r="A8" s="5" t="s">
        <v>40</v>
      </c>
      <c r="B8" s="5">
        <v>0.56999999999999995</v>
      </c>
      <c r="C8" s="5">
        <v>10</v>
      </c>
      <c r="D8" s="53">
        <v>-7818.76</v>
      </c>
      <c r="E8" s="5">
        <v>5601</v>
      </c>
      <c r="F8" s="51">
        <v>-11.14</v>
      </c>
      <c r="G8" s="16">
        <v>31</v>
      </c>
      <c r="H8" s="51">
        <v>-312.39</v>
      </c>
      <c r="I8" s="16">
        <v>162</v>
      </c>
      <c r="J8" s="46">
        <f>B8+ABS(D8)</f>
        <v>7819.33</v>
      </c>
      <c r="K8" s="53">
        <f>($J$5-J8)/$J$5*100</f>
        <v>3.0067987888455767</v>
      </c>
    </row>
    <row r="9" spans="1:14" x14ac:dyDescent="0.25">
      <c r="A9" s="38" t="s">
        <v>41</v>
      </c>
      <c r="B9" s="39">
        <v>0.71</v>
      </c>
      <c r="C9" s="39">
        <v>10</v>
      </c>
      <c r="D9" s="60">
        <v>-7711.48</v>
      </c>
      <c r="E9" s="39">
        <v>5571</v>
      </c>
      <c r="F9" s="52">
        <v>-9.8699999999999992</v>
      </c>
      <c r="G9" s="38">
        <v>30</v>
      </c>
      <c r="H9" s="52">
        <v>-311.18</v>
      </c>
      <c r="I9" s="38">
        <v>162</v>
      </c>
      <c r="J9" s="47">
        <f>B9+ABS(D9)</f>
        <v>7712.19</v>
      </c>
      <c r="K9" s="52">
        <f t="shared" ref="K9:K21" si="0">($J$5-J9)/$J$5*100</f>
        <v>4.335793930086977</v>
      </c>
    </row>
    <row r="10" spans="1:14" x14ac:dyDescent="0.25">
      <c r="A10" s="38" t="s">
        <v>42</v>
      </c>
      <c r="B10" s="39">
        <v>0.76</v>
      </c>
      <c r="C10" s="39">
        <v>10</v>
      </c>
      <c r="D10" s="60">
        <v>-7675.3</v>
      </c>
      <c r="E10" s="39">
        <v>5569</v>
      </c>
      <c r="F10" s="52">
        <v>-9.44</v>
      </c>
      <c r="G10" s="38">
        <v>30</v>
      </c>
      <c r="H10" s="52">
        <v>-310.77999999999997</v>
      </c>
      <c r="I10" s="38">
        <v>162</v>
      </c>
      <c r="J10" s="47">
        <f>B10+ABS(D10)</f>
        <v>7676.06</v>
      </c>
      <c r="K10" s="52">
        <f t="shared" si="0"/>
        <v>4.7839607627643206</v>
      </c>
    </row>
    <row r="11" spans="1:14" x14ac:dyDescent="0.25">
      <c r="A11" s="38" t="s">
        <v>43</v>
      </c>
      <c r="B11" s="39">
        <v>0.7</v>
      </c>
      <c r="C11" s="39">
        <v>10</v>
      </c>
      <c r="D11" s="60">
        <v>-7715.8</v>
      </c>
      <c r="E11" s="39">
        <v>5574</v>
      </c>
      <c r="F11" s="52">
        <v>-9.9</v>
      </c>
      <c r="G11" s="38">
        <v>30</v>
      </c>
      <c r="H11" s="52">
        <v>-311</v>
      </c>
      <c r="I11" s="38">
        <v>162</v>
      </c>
      <c r="J11" s="47">
        <f>B11+ABS(D11)</f>
        <v>7716.5</v>
      </c>
      <c r="K11" s="52">
        <f t="shared" si="0"/>
        <v>4.2823314598727622</v>
      </c>
    </row>
    <row r="12" spans="1:14" x14ac:dyDescent="0.25">
      <c r="A12" s="5" t="s">
        <v>44</v>
      </c>
      <c r="B12" s="19">
        <v>0.6</v>
      </c>
      <c r="C12" s="16">
        <v>10</v>
      </c>
      <c r="D12" s="51">
        <v>-7782.6</v>
      </c>
      <c r="E12" s="16">
        <v>5583</v>
      </c>
      <c r="F12" s="53">
        <v>-10.68</v>
      </c>
      <c r="G12" s="22">
        <v>31</v>
      </c>
      <c r="H12" s="53">
        <v>-311.83999999999997</v>
      </c>
      <c r="I12" s="5">
        <v>162</v>
      </c>
      <c r="J12" s="46">
        <f>B12+ABS(D12)</f>
        <v>7783.2000000000007</v>
      </c>
      <c r="K12" s="53">
        <f t="shared" si="0"/>
        <v>3.4549656215229199</v>
      </c>
      <c r="L12">
        <v>7896.3200000000006</v>
      </c>
      <c r="M12" s="41">
        <v>0</v>
      </c>
      <c r="N12" t="s">
        <v>57</v>
      </c>
    </row>
    <row r="13" spans="1:14" x14ac:dyDescent="0.25">
      <c r="A13" s="5" t="s">
        <v>45</v>
      </c>
      <c r="B13" s="19">
        <v>0.45</v>
      </c>
      <c r="C13" s="16">
        <v>10</v>
      </c>
      <c r="D13" s="51">
        <v>-7909.3</v>
      </c>
      <c r="E13" s="16">
        <v>5630</v>
      </c>
      <c r="F13" s="57">
        <v>-12.31</v>
      </c>
      <c r="G13" s="5">
        <v>31</v>
      </c>
      <c r="H13" s="53">
        <v>-313.49</v>
      </c>
      <c r="I13" s="5">
        <v>162</v>
      </c>
      <c r="J13" s="46">
        <f>B13+ABS(D13)</f>
        <v>7909.75</v>
      </c>
      <c r="K13" s="53">
        <f t="shared" si="0"/>
        <v>1.8852033000361021</v>
      </c>
      <c r="L13">
        <v>7909.75</v>
      </c>
      <c r="M13" s="41">
        <v>0.1</v>
      </c>
      <c r="N13" t="s">
        <v>45</v>
      </c>
    </row>
    <row r="14" spans="1:14" x14ac:dyDescent="0.25">
      <c r="A14" s="37" t="s">
        <v>55</v>
      </c>
      <c r="B14" s="37">
        <v>0.4</v>
      </c>
      <c r="C14" s="37">
        <v>8</v>
      </c>
      <c r="D14" s="54">
        <v>-7949.23</v>
      </c>
      <c r="E14" s="37">
        <v>5646</v>
      </c>
      <c r="F14" s="54">
        <v>-12.82</v>
      </c>
      <c r="G14" s="37">
        <v>31</v>
      </c>
      <c r="H14" s="54">
        <v>-313.85000000000002</v>
      </c>
      <c r="I14" s="37">
        <v>162</v>
      </c>
      <c r="J14" s="48">
        <f>B14+ABS(D14)</f>
        <v>7949.6299999999992</v>
      </c>
      <c r="K14" s="54">
        <f t="shared" si="0"/>
        <v>1.3905203969867668</v>
      </c>
      <c r="L14">
        <v>7949.6299999999992</v>
      </c>
      <c r="M14" s="41">
        <v>0.42</v>
      </c>
      <c r="N14" t="s">
        <v>55</v>
      </c>
    </row>
    <row r="15" spans="1:14" x14ac:dyDescent="0.25">
      <c r="A15" s="19" t="s">
        <v>56</v>
      </c>
      <c r="B15" s="19">
        <v>0.4</v>
      </c>
      <c r="C15" s="16">
        <v>8</v>
      </c>
      <c r="D15" s="51">
        <v>-7969.6</v>
      </c>
      <c r="E15" s="16">
        <v>5651</v>
      </c>
      <c r="F15" s="55">
        <v>-13.1</v>
      </c>
      <c r="G15" s="22">
        <v>31</v>
      </c>
      <c r="H15" s="53">
        <v>-314.05</v>
      </c>
      <c r="I15" s="5">
        <v>162</v>
      </c>
      <c r="J15" s="46">
        <f>B15+ABS(D15)</f>
        <v>7970</v>
      </c>
      <c r="K15" s="53">
        <f t="shared" si="0"/>
        <v>1.1378451027260956</v>
      </c>
      <c r="L15">
        <v>7970</v>
      </c>
      <c r="M15" s="41">
        <v>0.6</v>
      </c>
      <c r="N15" t="s">
        <v>56</v>
      </c>
    </row>
    <row r="16" spans="1:14" x14ac:dyDescent="0.25">
      <c r="A16" s="19" t="s">
        <v>57</v>
      </c>
      <c r="B16" s="19">
        <v>0.47</v>
      </c>
      <c r="C16" s="16">
        <v>10</v>
      </c>
      <c r="D16" s="51">
        <v>-7895.85</v>
      </c>
      <c r="E16" s="16">
        <v>5627</v>
      </c>
      <c r="F16" s="55">
        <v>-12.14</v>
      </c>
      <c r="G16" s="22">
        <v>31</v>
      </c>
      <c r="H16" s="55">
        <v>-313.37</v>
      </c>
      <c r="I16" s="22">
        <v>162</v>
      </c>
      <c r="J16" s="46">
        <f>B16+ABS(D16)</f>
        <v>7896.3200000000006</v>
      </c>
      <c r="K16" s="53">
        <f t="shared" si="0"/>
        <v>2.0517928533949887</v>
      </c>
    </row>
    <row r="17" spans="1:14" x14ac:dyDescent="0.25">
      <c r="A17" s="19" t="s">
        <v>58</v>
      </c>
      <c r="B17" s="19">
        <v>0.6</v>
      </c>
      <c r="C17" s="16">
        <v>10</v>
      </c>
      <c r="D17" s="51">
        <v>-7811.78</v>
      </c>
      <c r="E17" s="16">
        <v>5594</v>
      </c>
      <c r="F17" s="55">
        <v>-10.93</v>
      </c>
      <c r="G17" s="22">
        <v>30</v>
      </c>
      <c r="H17" s="55">
        <v>-312.39</v>
      </c>
      <c r="I17" s="22">
        <v>162</v>
      </c>
      <c r="J17" s="46">
        <f>B17+ABS(D17)</f>
        <v>7812.38</v>
      </c>
      <c r="K17" s="53">
        <f t="shared" si="0"/>
        <v>3.0930085726016667</v>
      </c>
    </row>
    <row r="18" spans="1:14" x14ac:dyDescent="0.25">
      <c r="A18" s="28" t="s">
        <v>59</v>
      </c>
      <c r="B18" s="28">
        <v>0.81</v>
      </c>
      <c r="C18" s="28">
        <v>10</v>
      </c>
      <c r="D18" s="61">
        <v>-7663.35</v>
      </c>
      <c r="E18" s="28">
        <v>5567</v>
      </c>
      <c r="F18" s="56">
        <v>-9.07</v>
      </c>
      <c r="G18" s="35">
        <v>30</v>
      </c>
      <c r="H18" s="56">
        <v>-310.77999999999997</v>
      </c>
      <c r="I18" s="35">
        <v>162</v>
      </c>
      <c r="J18" s="49">
        <f>B18+ABS(D18)</f>
        <v>7664.1600000000008</v>
      </c>
      <c r="K18" s="56">
        <f t="shared" si="0"/>
        <v>4.9315717594114377</v>
      </c>
    </row>
    <row r="19" spans="1:14" x14ac:dyDescent="0.25">
      <c r="A19" s="19" t="s">
        <v>72</v>
      </c>
      <c r="B19" s="5">
        <v>0.48</v>
      </c>
      <c r="C19" s="5">
        <v>10</v>
      </c>
      <c r="D19" s="53">
        <v>-7945.35</v>
      </c>
      <c r="E19" s="5">
        <v>5646</v>
      </c>
      <c r="F19" s="51">
        <v>-12.25</v>
      </c>
      <c r="G19" s="16">
        <v>31</v>
      </c>
      <c r="H19" s="53">
        <v>-314.39</v>
      </c>
      <c r="I19" s="5">
        <v>162</v>
      </c>
      <c r="J19" s="50">
        <f>B19+ABS(D19)</f>
        <v>7945.83</v>
      </c>
      <c r="K19" s="62">
        <f t="shared" si="0"/>
        <v>1.4376566816303762</v>
      </c>
      <c r="L19" s="42">
        <v>7896.3200000000006</v>
      </c>
      <c r="M19" s="42" t="s">
        <v>57</v>
      </c>
      <c r="N19" s="9" t="s">
        <v>77</v>
      </c>
    </row>
    <row r="20" spans="1:14" x14ac:dyDescent="0.25">
      <c r="A20" s="19" t="s">
        <v>73</v>
      </c>
      <c r="B20" s="5">
        <v>0.55000000000000004</v>
      </c>
      <c r="C20" s="5">
        <v>10</v>
      </c>
      <c r="D20" s="53">
        <v>-7931.3</v>
      </c>
      <c r="E20" s="5">
        <v>5635</v>
      </c>
      <c r="F20" s="51">
        <v>-11.74</v>
      </c>
      <c r="G20" s="16">
        <v>31</v>
      </c>
      <c r="H20" s="53">
        <v>-314.18</v>
      </c>
      <c r="I20" s="5">
        <v>162</v>
      </c>
      <c r="J20" s="50">
        <f>B20+ABS(D20)</f>
        <v>7931.85</v>
      </c>
      <c r="K20" s="62">
        <f t="shared" si="0"/>
        <v>1.6110685919771575</v>
      </c>
      <c r="L20" s="43">
        <v>7716.5</v>
      </c>
      <c r="M20" s="42" t="s">
        <v>43</v>
      </c>
      <c r="N20" s="20" t="s">
        <v>76</v>
      </c>
    </row>
    <row r="21" spans="1:14" x14ac:dyDescent="0.25">
      <c r="A21" s="19" t="s">
        <v>74</v>
      </c>
      <c r="B21" s="5">
        <v>0.81</v>
      </c>
      <c r="C21" s="22">
        <v>10</v>
      </c>
      <c r="D21" s="55">
        <v>-7722.96</v>
      </c>
      <c r="E21" s="22">
        <v>5583</v>
      </c>
      <c r="F21" s="58">
        <v>-8.3699999999999992</v>
      </c>
      <c r="G21" s="40">
        <v>29</v>
      </c>
      <c r="H21" s="55">
        <v>-312.7</v>
      </c>
      <c r="I21" s="22">
        <v>162</v>
      </c>
      <c r="J21" s="50">
        <f>B21+ABS(D21)</f>
        <v>7723.77</v>
      </c>
      <c r="K21" s="62">
        <f t="shared" si="0"/>
        <v>4.1921523047782552</v>
      </c>
      <c r="L21" s="44">
        <v>7676.06</v>
      </c>
      <c r="M21" s="42" t="s">
        <v>42</v>
      </c>
      <c r="N21" s="20" t="s">
        <v>79</v>
      </c>
    </row>
    <row r="22" spans="1:14" x14ac:dyDescent="0.25">
      <c r="L22" s="42">
        <v>7664.1600000000008</v>
      </c>
      <c r="M22" s="42" t="s">
        <v>59</v>
      </c>
      <c r="N22" s="20" t="s">
        <v>78</v>
      </c>
    </row>
    <row r="23" spans="1:14" x14ac:dyDescent="0.25">
      <c r="A23" s="36"/>
      <c r="B23" t="s">
        <v>65</v>
      </c>
    </row>
    <row r="24" spans="1:14" x14ac:dyDescent="0.25">
      <c r="A24" s="2"/>
      <c r="B24" t="s">
        <v>66</v>
      </c>
    </row>
    <row r="25" spans="1:14" x14ac:dyDescent="0.25">
      <c r="A25" s="3"/>
      <c r="B25" t="s">
        <v>68</v>
      </c>
      <c r="E25" s="10"/>
    </row>
    <row r="26" spans="1:14" x14ac:dyDescent="0.25">
      <c r="E26" s="9"/>
      <c r="G26" t="s">
        <v>84</v>
      </c>
      <c r="H26">
        <v>1.3905203969867668</v>
      </c>
    </row>
    <row r="27" spans="1:14" x14ac:dyDescent="0.25">
      <c r="E27" s="20"/>
      <c r="G27" t="s">
        <v>85</v>
      </c>
      <c r="H27">
        <v>4.0028629090778365</v>
      </c>
    </row>
    <row r="28" spans="1:14" x14ac:dyDescent="0.25">
      <c r="G28" t="s">
        <v>81</v>
      </c>
      <c r="H28">
        <v>4.1921523047782552</v>
      </c>
    </row>
    <row r="29" spans="1:14" x14ac:dyDescent="0.25">
      <c r="G29" t="s">
        <v>86</v>
      </c>
      <c r="H29">
        <v>4.3644478294361182</v>
      </c>
    </row>
    <row r="30" spans="1:14" x14ac:dyDescent="0.25">
      <c r="G30" t="s">
        <v>80</v>
      </c>
      <c r="H30">
        <v>4.9315717594114377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3" workbookViewId="0">
      <selection activeCell="M22" sqref="M22"/>
    </sheetView>
  </sheetViews>
  <sheetFormatPr baseColWidth="10" defaultColWidth="9.140625" defaultRowHeight="15" x14ac:dyDescent="0.25"/>
  <cols>
    <col min="1" max="1" width="32.42578125" bestFit="1" customWidth="1"/>
    <col min="2" max="2" width="21.85546875" bestFit="1" customWidth="1"/>
    <col min="3" max="3" width="15.5703125" bestFit="1" customWidth="1"/>
    <col min="4" max="4" width="21.7109375" bestFit="1" customWidth="1"/>
    <col min="5" max="5" width="14.7109375" customWidth="1"/>
    <col min="6" max="6" width="10.42578125" customWidth="1"/>
    <col min="7" max="7" width="13.140625" customWidth="1"/>
  </cols>
  <sheetData>
    <row r="1" spans="1:12" ht="18.75" x14ac:dyDescent="0.3">
      <c r="A1" s="15" t="s">
        <v>64</v>
      </c>
      <c r="B1" s="15"/>
      <c r="C1" s="15"/>
      <c r="D1" s="15"/>
      <c r="E1" s="15"/>
    </row>
    <row r="2" spans="1:12" x14ac:dyDescent="0.25">
      <c r="H2" s="1" t="s">
        <v>24</v>
      </c>
      <c r="I2" s="1"/>
    </row>
    <row r="3" spans="1:12" x14ac:dyDescent="0.25">
      <c r="A3" s="10" t="s">
        <v>36</v>
      </c>
      <c r="B3" s="10"/>
      <c r="C3" s="10"/>
      <c r="D3" t="s">
        <v>46</v>
      </c>
      <c r="E3" s="10" t="s">
        <v>52</v>
      </c>
      <c r="F3" s="10"/>
    </row>
    <row r="4" spans="1:12" x14ac:dyDescent="0.25">
      <c r="A4" s="10"/>
      <c r="B4" s="10"/>
      <c r="C4" s="10"/>
      <c r="D4" s="10" t="s">
        <v>47</v>
      </c>
      <c r="E4" t="s">
        <v>53</v>
      </c>
      <c r="F4" s="10"/>
    </row>
    <row r="5" spans="1:12" x14ac:dyDescent="0.25">
      <c r="A5" s="1" t="s">
        <v>31</v>
      </c>
      <c r="B5" s="1"/>
      <c r="C5" s="1"/>
      <c r="H5" s="1"/>
    </row>
    <row r="7" spans="1:12" s="32" customFormat="1" ht="60" x14ac:dyDescent="0.25">
      <c r="A7" s="24"/>
      <c r="B7" s="30" t="s">
        <v>1</v>
      </c>
      <c r="C7" s="30" t="s">
        <v>2</v>
      </c>
      <c r="D7" s="30" t="s">
        <v>3</v>
      </c>
      <c r="E7" s="30" t="s">
        <v>4</v>
      </c>
      <c r="F7" s="24" t="s">
        <v>37</v>
      </c>
      <c r="G7" s="31" t="s">
        <v>38</v>
      </c>
      <c r="H7" s="31" t="s">
        <v>39</v>
      </c>
      <c r="I7" s="31" t="s">
        <v>48</v>
      </c>
      <c r="J7" s="31" t="s">
        <v>49</v>
      </c>
      <c r="K7" s="31" t="s">
        <v>50</v>
      </c>
      <c r="L7" s="31" t="s">
        <v>51</v>
      </c>
    </row>
    <row r="8" spans="1:12" x14ac:dyDescent="0.25">
      <c r="A8" s="5" t="s">
        <v>40</v>
      </c>
      <c r="B8" s="5">
        <v>0.56999999999999995</v>
      </c>
      <c r="C8" s="5">
        <v>10</v>
      </c>
      <c r="D8" s="5">
        <v>-7818.76</v>
      </c>
      <c r="E8" s="5">
        <v>5601</v>
      </c>
      <c r="F8" s="22">
        <v>19</v>
      </c>
      <c r="G8" s="22">
        <v>24</v>
      </c>
      <c r="H8" s="16">
        <v>42</v>
      </c>
      <c r="I8" s="16">
        <v>-11.14</v>
      </c>
      <c r="J8" s="16">
        <v>31</v>
      </c>
      <c r="K8" s="16">
        <v>-312.39</v>
      </c>
      <c r="L8" s="16">
        <v>162</v>
      </c>
    </row>
    <row r="9" spans="1:12" x14ac:dyDescent="0.25">
      <c r="A9" s="5" t="s">
        <v>41</v>
      </c>
      <c r="B9" s="16">
        <v>0.71</v>
      </c>
      <c r="C9" s="16">
        <v>10</v>
      </c>
      <c r="D9" s="16">
        <v>-7711.48</v>
      </c>
      <c r="E9" s="16">
        <v>5571</v>
      </c>
      <c r="F9" s="5">
        <v>19</v>
      </c>
      <c r="G9" s="5">
        <v>24</v>
      </c>
      <c r="H9" s="5">
        <v>10</v>
      </c>
      <c r="I9" s="5">
        <v>-9.8699999999999992</v>
      </c>
      <c r="J9" s="5">
        <v>30</v>
      </c>
      <c r="K9" s="5">
        <v>-311.18</v>
      </c>
      <c r="L9" s="5">
        <v>162</v>
      </c>
    </row>
    <row r="10" spans="1:12" x14ac:dyDescent="0.25">
      <c r="A10" s="5" t="s">
        <v>42</v>
      </c>
      <c r="B10" s="16">
        <v>0.76</v>
      </c>
      <c r="C10" s="16">
        <v>10</v>
      </c>
      <c r="D10" s="16">
        <v>-7675.3</v>
      </c>
      <c r="E10" s="16">
        <v>5569</v>
      </c>
      <c r="F10" s="5">
        <v>19</v>
      </c>
      <c r="G10" s="5">
        <v>24</v>
      </c>
      <c r="H10" s="5">
        <v>0</v>
      </c>
      <c r="I10" s="5">
        <v>-9.44</v>
      </c>
      <c r="J10" s="5">
        <v>30</v>
      </c>
      <c r="K10" s="5">
        <v>-310.77999999999997</v>
      </c>
      <c r="L10" s="5">
        <v>162</v>
      </c>
    </row>
    <row r="11" spans="1:12" x14ac:dyDescent="0.25">
      <c r="A11" s="5" t="s">
        <v>43</v>
      </c>
      <c r="B11" s="16">
        <v>0.7</v>
      </c>
      <c r="C11" s="16">
        <v>10</v>
      </c>
      <c r="D11" s="16">
        <v>-7715.8</v>
      </c>
      <c r="E11" s="16">
        <v>5574</v>
      </c>
      <c r="F11" s="5">
        <v>19</v>
      </c>
      <c r="G11" s="5">
        <v>35</v>
      </c>
      <c r="H11" s="5">
        <v>0</v>
      </c>
      <c r="I11" s="5">
        <v>-9.9</v>
      </c>
      <c r="J11" s="5">
        <v>30</v>
      </c>
      <c r="K11" s="5">
        <v>-311</v>
      </c>
      <c r="L11" s="5">
        <v>162</v>
      </c>
    </row>
    <row r="12" spans="1:12" x14ac:dyDescent="0.25">
      <c r="A12" s="5" t="s">
        <v>44</v>
      </c>
      <c r="B12" s="19">
        <v>0.6</v>
      </c>
      <c r="C12" s="16">
        <v>10</v>
      </c>
      <c r="D12" s="16">
        <v>-7782.6</v>
      </c>
      <c r="E12" s="16">
        <v>5583</v>
      </c>
      <c r="F12" s="5">
        <v>19</v>
      </c>
      <c r="G12" s="5">
        <v>45</v>
      </c>
      <c r="H12" s="5">
        <v>10</v>
      </c>
      <c r="I12" s="5">
        <v>-10.68</v>
      </c>
      <c r="J12" s="22">
        <v>31</v>
      </c>
      <c r="K12" s="5">
        <v>-311.83999999999997</v>
      </c>
      <c r="L12" s="5">
        <v>162</v>
      </c>
    </row>
    <row r="13" spans="1:12" x14ac:dyDescent="0.25">
      <c r="A13" s="5" t="s">
        <v>45</v>
      </c>
      <c r="B13" s="19">
        <v>0.45</v>
      </c>
      <c r="C13" s="16">
        <v>10</v>
      </c>
      <c r="D13" s="16">
        <v>-7909.3</v>
      </c>
      <c r="E13" s="16">
        <v>5630</v>
      </c>
      <c r="F13" s="5">
        <v>24</v>
      </c>
      <c r="G13" s="5">
        <v>76</v>
      </c>
      <c r="H13" s="5">
        <v>10</v>
      </c>
      <c r="I13" s="29">
        <v>-12.31</v>
      </c>
      <c r="J13" s="5">
        <v>31</v>
      </c>
      <c r="K13" s="5">
        <v>-313.49</v>
      </c>
      <c r="L13" s="5">
        <v>162</v>
      </c>
    </row>
    <row r="14" spans="1:12" x14ac:dyDescent="0.25">
      <c r="A14" s="19" t="s">
        <v>55</v>
      </c>
      <c r="B14" s="19">
        <v>0.4</v>
      </c>
      <c r="C14" s="16">
        <v>8</v>
      </c>
      <c r="D14" s="16">
        <v>-7949.23</v>
      </c>
      <c r="E14" s="16">
        <v>5646</v>
      </c>
      <c r="F14" s="5">
        <v>24</v>
      </c>
      <c r="G14" s="5">
        <v>76</v>
      </c>
      <c r="H14" s="5">
        <v>42</v>
      </c>
      <c r="I14" s="5">
        <v>-12.82</v>
      </c>
      <c r="J14" s="5">
        <v>31</v>
      </c>
      <c r="K14" s="5">
        <v>-313.85000000000002</v>
      </c>
      <c r="L14" s="5">
        <v>162</v>
      </c>
    </row>
    <row r="15" spans="1:12" x14ac:dyDescent="0.25">
      <c r="A15" s="19" t="s">
        <v>56</v>
      </c>
      <c r="B15" s="19">
        <v>0.4</v>
      </c>
      <c r="C15" s="16">
        <v>8</v>
      </c>
      <c r="D15" s="16">
        <v>-7969.6</v>
      </c>
      <c r="E15" s="16">
        <v>5651</v>
      </c>
      <c r="F15" s="5">
        <v>24</v>
      </c>
      <c r="G15" s="5">
        <v>76</v>
      </c>
      <c r="H15" s="5">
        <v>60</v>
      </c>
      <c r="I15" s="22">
        <v>-13.1</v>
      </c>
      <c r="J15" s="22">
        <v>31</v>
      </c>
      <c r="K15" s="5">
        <v>-314.05</v>
      </c>
      <c r="L15" s="5">
        <v>162</v>
      </c>
    </row>
    <row r="16" spans="1:12" ht="16.5" customHeight="1" x14ac:dyDescent="0.25">
      <c r="A16" s="19" t="s">
        <v>57</v>
      </c>
      <c r="B16" s="19">
        <v>0.47</v>
      </c>
      <c r="C16" s="16">
        <v>10</v>
      </c>
      <c r="D16" s="16">
        <v>-7895.85</v>
      </c>
      <c r="E16" s="16">
        <v>5627</v>
      </c>
      <c r="F16" s="22">
        <v>24</v>
      </c>
      <c r="G16" s="22">
        <v>76</v>
      </c>
      <c r="H16" s="22">
        <v>0</v>
      </c>
      <c r="I16" s="22">
        <v>-12.14</v>
      </c>
      <c r="J16" s="22">
        <v>31</v>
      </c>
      <c r="K16" s="22">
        <v>-313.37</v>
      </c>
      <c r="L16" s="22">
        <v>162</v>
      </c>
    </row>
    <row r="17" spans="1:12" ht="16.5" customHeight="1" x14ac:dyDescent="0.25">
      <c r="A17" s="19" t="s">
        <v>58</v>
      </c>
      <c r="B17" s="19">
        <v>0.6</v>
      </c>
      <c r="C17" s="16">
        <v>10</v>
      </c>
      <c r="D17" s="16">
        <v>-7811.78</v>
      </c>
      <c r="E17" s="16">
        <v>5594</v>
      </c>
      <c r="F17" s="22">
        <v>19</v>
      </c>
      <c r="G17" s="22">
        <v>20</v>
      </c>
      <c r="H17" s="22">
        <v>42</v>
      </c>
      <c r="I17" s="22">
        <v>-10.93</v>
      </c>
      <c r="J17" s="22">
        <v>30</v>
      </c>
      <c r="K17" s="22">
        <v>-312.39</v>
      </c>
      <c r="L17" s="22">
        <v>162</v>
      </c>
    </row>
    <row r="18" spans="1:12" ht="16.5" customHeight="1" x14ac:dyDescent="0.25">
      <c r="A18" s="19" t="s">
        <v>59</v>
      </c>
      <c r="B18" s="19">
        <v>0.81</v>
      </c>
      <c r="C18" s="16">
        <v>10</v>
      </c>
      <c r="D18" s="16">
        <v>-7663.35</v>
      </c>
      <c r="E18" s="16">
        <v>5567</v>
      </c>
      <c r="F18" s="22">
        <v>19</v>
      </c>
      <c r="G18" s="22">
        <v>20</v>
      </c>
      <c r="H18" s="22">
        <v>0</v>
      </c>
      <c r="I18" s="22">
        <v>-9.07</v>
      </c>
      <c r="J18" s="22">
        <v>30</v>
      </c>
      <c r="K18" s="22">
        <v>-310.77999999999997</v>
      </c>
      <c r="L18" s="22">
        <v>162</v>
      </c>
    </row>
    <row r="19" spans="1:12" s="27" customFormat="1" ht="36" customHeight="1" x14ac:dyDescent="0.25">
      <c r="C19" s="25"/>
      <c r="D19" s="25"/>
      <c r="E19" s="25"/>
      <c r="F19" s="26"/>
    </row>
    <row r="20" spans="1:12" ht="30" x14ac:dyDescent="0.25">
      <c r="A20" s="23" t="s">
        <v>54</v>
      </c>
      <c r="B20" s="24">
        <v>-8061.39</v>
      </c>
      <c r="C20" s="20"/>
      <c r="D20" s="20"/>
      <c r="E20" s="20"/>
      <c r="F20" s="10"/>
    </row>
    <row r="21" spans="1:12" x14ac:dyDescent="0.25">
      <c r="A21" s="21"/>
      <c r="B21" s="10"/>
      <c r="C21" s="10"/>
      <c r="D21" s="10"/>
      <c r="E21" s="10"/>
      <c r="F21" s="10"/>
    </row>
    <row r="22" spans="1:12" x14ac:dyDescent="0.25">
      <c r="A22" s="10"/>
      <c r="B22" s="10"/>
      <c r="C22" s="10"/>
      <c r="D22" s="10"/>
      <c r="E22" s="10"/>
      <c r="F22" s="10"/>
    </row>
    <row r="23" spans="1:12" x14ac:dyDescent="0.25">
      <c r="A23" s="1"/>
    </row>
    <row r="24" spans="1:12" x14ac:dyDescent="0.25">
      <c r="A24" s="1"/>
    </row>
    <row r="25" spans="1:12" x14ac:dyDescent="0.25">
      <c r="A25" s="1"/>
    </row>
    <row r="26" spans="1:12" s="6" customFormat="1" ht="32.25" customHeight="1" x14ac:dyDescent="0.25"/>
    <row r="27" spans="1:12" x14ac:dyDescent="0.25">
      <c r="A27" s="1"/>
    </row>
    <row r="28" spans="1:12" x14ac:dyDescent="0.25">
      <c r="A28" s="1"/>
    </row>
    <row r="30" spans="1:12" x14ac:dyDescent="0.25">
      <c r="A30" s="1"/>
    </row>
    <row r="31" spans="1:12" x14ac:dyDescent="0.25">
      <c r="A31" s="1"/>
    </row>
    <row r="33" spans="1:1" x14ac:dyDescent="0.25">
      <c r="A33" s="1"/>
    </row>
    <row r="34" spans="1:1" x14ac:dyDescent="0.25">
      <c r="A34" s="1"/>
    </row>
    <row r="36" spans="1:1" x14ac:dyDescent="0.25">
      <c r="A36" s="1"/>
    </row>
    <row r="37" spans="1:1" x14ac:dyDescent="0.25">
      <c r="A37" s="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topLeftCell="A3" workbookViewId="0">
      <selection activeCell="E17" sqref="E17"/>
    </sheetView>
  </sheetViews>
  <sheetFormatPr baseColWidth="10" defaultRowHeight="15" x14ac:dyDescent="0.25"/>
  <cols>
    <col min="4" max="4" width="16.42578125" customWidth="1"/>
    <col min="5" max="5" width="21.5703125" customWidth="1"/>
    <col min="6" max="6" width="17.5703125" customWidth="1"/>
    <col min="7" max="7" width="23.42578125" customWidth="1"/>
    <col min="8" max="8" width="19" customWidth="1"/>
  </cols>
  <sheetData>
    <row r="2" spans="1:8" x14ac:dyDescent="0.25">
      <c r="D2" s="10" t="s">
        <v>47</v>
      </c>
      <c r="E2" t="s">
        <v>53</v>
      </c>
    </row>
    <row r="3" spans="1:8" x14ac:dyDescent="0.25">
      <c r="D3" t="s">
        <v>46</v>
      </c>
      <c r="E3" s="10" t="s">
        <v>52</v>
      </c>
    </row>
    <row r="4" spans="1:8" x14ac:dyDescent="0.25">
      <c r="D4" s="1"/>
    </row>
    <row r="5" spans="1:8" x14ac:dyDescent="0.25">
      <c r="E5" s="13" t="s">
        <v>1</v>
      </c>
      <c r="F5" s="13" t="s">
        <v>2</v>
      </c>
      <c r="G5" s="13" t="s">
        <v>3</v>
      </c>
      <c r="H5" s="13" t="s">
        <v>4</v>
      </c>
    </row>
    <row r="6" spans="1:8" x14ac:dyDescent="0.25">
      <c r="D6" s="18" t="s">
        <v>47</v>
      </c>
      <c r="E6" s="5">
        <v>0</v>
      </c>
      <c r="F6" s="5">
        <v>0</v>
      </c>
      <c r="G6" s="5">
        <v>-314.39</v>
      </c>
      <c r="H6" s="5">
        <v>162</v>
      </c>
    </row>
    <row r="7" spans="1:8" x14ac:dyDescent="0.25">
      <c r="D7" s="18" t="s">
        <v>46</v>
      </c>
      <c r="E7" s="16">
        <v>0</v>
      </c>
      <c r="F7" s="16">
        <v>0</v>
      </c>
      <c r="G7" s="16">
        <v>-12.25</v>
      </c>
      <c r="H7" s="16">
        <v>31</v>
      </c>
    </row>
    <row r="9" spans="1:8" ht="30" x14ac:dyDescent="0.25">
      <c r="D9" s="11" t="s">
        <v>82</v>
      </c>
      <c r="E9" s="12" t="s">
        <v>1</v>
      </c>
      <c r="F9" s="12" t="s">
        <v>2</v>
      </c>
      <c r="G9" s="12" t="s">
        <v>3</v>
      </c>
      <c r="H9" s="12" t="s">
        <v>4</v>
      </c>
    </row>
    <row r="10" spans="1:8" x14ac:dyDescent="0.25">
      <c r="D10" s="5" t="s">
        <v>32</v>
      </c>
      <c r="E10" s="5">
        <v>0.48</v>
      </c>
      <c r="F10" s="5">
        <v>10</v>
      </c>
      <c r="G10" s="5">
        <v>-7945.35</v>
      </c>
      <c r="H10" s="5">
        <v>5646</v>
      </c>
    </row>
    <row r="11" spans="1:8" x14ac:dyDescent="0.25">
      <c r="A11" s="45" t="s">
        <v>71</v>
      </c>
    </row>
  </sheetData>
  <hyperlinks>
    <hyperlink ref="A11" r:id="rId1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7"/>
  <sheetViews>
    <sheetView topLeftCell="A4" workbookViewId="0">
      <selection activeCell="E23" sqref="E23"/>
    </sheetView>
  </sheetViews>
  <sheetFormatPr baseColWidth="10" defaultRowHeight="15" x14ac:dyDescent="0.25"/>
  <cols>
    <col min="4" max="4" width="16.42578125" customWidth="1"/>
    <col min="5" max="5" width="21.5703125" customWidth="1"/>
    <col min="6" max="6" width="17.5703125" customWidth="1"/>
    <col min="7" max="7" width="23.42578125" customWidth="1"/>
    <col min="8" max="8" width="19" customWidth="1"/>
  </cols>
  <sheetData>
    <row r="2" spans="3:8" x14ac:dyDescent="0.25">
      <c r="D2" s="10" t="s">
        <v>47</v>
      </c>
      <c r="E2" t="s">
        <v>53</v>
      </c>
    </row>
    <row r="3" spans="3:8" x14ac:dyDescent="0.25">
      <c r="D3" t="s">
        <v>46</v>
      </c>
      <c r="E3" s="10" t="s">
        <v>52</v>
      </c>
    </row>
    <row r="4" spans="3:8" x14ac:dyDescent="0.25">
      <c r="D4" s="1"/>
    </row>
    <row r="5" spans="3:8" x14ac:dyDescent="0.25">
      <c r="E5" s="13" t="s">
        <v>1</v>
      </c>
      <c r="F5" s="13" t="s">
        <v>2</v>
      </c>
      <c r="G5" s="13" t="s">
        <v>3</v>
      </c>
      <c r="H5" s="13" t="s">
        <v>4</v>
      </c>
    </row>
    <row r="6" spans="3:8" x14ac:dyDescent="0.25">
      <c r="D6" s="18" t="s">
        <v>47</v>
      </c>
      <c r="E6" s="5">
        <v>0</v>
      </c>
      <c r="F6" s="5">
        <v>0</v>
      </c>
      <c r="G6" s="5">
        <v>-314.18</v>
      </c>
      <c r="H6" s="5">
        <v>162</v>
      </c>
    </row>
    <row r="7" spans="3:8" x14ac:dyDescent="0.25">
      <c r="D7" s="18" t="s">
        <v>46</v>
      </c>
      <c r="E7" s="16">
        <v>0</v>
      </c>
      <c r="F7" s="16">
        <v>0</v>
      </c>
      <c r="G7" s="16">
        <v>-11.74</v>
      </c>
      <c r="H7" s="16">
        <v>31</v>
      </c>
    </row>
    <row r="9" spans="3:8" ht="45" x14ac:dyDescent="0.25">
      <c r="C9" s="11"/>
      <c r="D9" s="12" t="s">
        <v>1</v>
      </c>
      <c r="E9" s="12" t="s">
        <v>2</v>
      </c>
      <c r="F9" s="12" t="s">
        <v>3</v>
      </c>
      <c r="G9" s="12" t="s">
        <v>4</v>
      </c>
    </row>
    <row r="10" spans="3:8" x14ac:dyDescent="0.25">
      <c r="C10" s="5" t="s">
        <v>32</v>
      </c>
      <c r="D10" s="5">
        <v>0.55000000000000004</v>
      </c>
      <c r="E10" s="5">
        <v>10</v>
      </c>
      <c r="F10" s="5">
        <v>-7931.3</v>
      </c>
      <c r="G10" s="5">
        <v>5635</v>
      </c>
    </row>
    <row r="17" spans="3:7" x14ac:dyDescent="0.25">
      <c r="C17" t="s">
        <v>71</v>
      </c>
      <c r="G17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Graphiques</vt:lpstr>
      </vt:variant>
      <vt:variant>
        <vt:i4>1</vt:i4>
      </vt:variant>
    </vt:vector>
  </HeadingPairs>
  <TitlesOfParts>
    <vt:vector size="11" baseType="lpstr">
      <vt:lpstr>Dbl_glaz</vt:lpstr>
      <vt:lpstr>Dbl_glaz change1</vt:lpstr>
      <vt:lpstr>Dbl_glaz_change2</vt:lpstr>
      <vt:lpstr>Low E</vt:lpstr>
      <vt:lpstr>Triple glaz</vt:lpstr>
      <vt:lpstr>Comparison</vt:lpstr>
      <vt:lpstr>TC prop</vt:lpstr>
      <vt:lpstr>EC1</vt:lpstr>
      <vt:lpstr>EC2 (2)</vt:lpstr>
      <vt:lpstr>EC3 (3)</vt:lpstr>
      <vt:lpstr>Graph1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Candice</dc:creator>
  <cp:lastModifiedBy>Candice</cp:lastModifiedBy>
  <dcterms:created xsi:type="dcterms:W3CDTF">2015-04-09T21:42:57Z</dcterms:created>
  <dcterms:modified xsi:type="dcterms:W3CDTF">2015-05-09T18:35:59Z</dcterms:modified>
</cp:coreProperties>
</file>