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0" yWindow="2175" windowWidth="12120" windowHeight="5370" tabRatio="863"/>
  </bookViews>
  <sheets>
    <sheet name="User Input Page" sheetId="7" r:id="rId1"/>
    <sheet name="Diameter1" sheetId="8" state="hidden" r:id="rId2"/>
    <sheet name="Diameter2" sheetId="9" state="hidden" r:id="rId3"/>
    <sheet name="Diameter3" sheetId="10" state="hidden" r:id="rId4"/>
    <sheet name="Diameter4" sheetId="11" state="hidden" r:id="rId5"/>
    <sheet name="Diameter5" sheetId="12" state="hidden" r:id="rId6"/>
    <sheet name="Diameter6" sheetId="13" state="hidden" r:id="rId7"/>
    <sheet name="Diameter7" sheetId="14" state="hidden" r:id="rId8"/>
    <sheet name="Diameter8" sheetId="15" state="hidden" r:id="rId9"/>
    <sheet name="Diameter9" sheetId="16" state="hidden" r:id="rId10"/>
    <sheet name="Diameter10" sheetId="17" state="hidden" r:id="rId11"/>
    <sheet name="Costs" sheetId="18" state="hidden" r:id="rId12"/>
    <sheet name="Transmission" sheetId="19" state="hidden" r:id="rId13"/>
  </sheets>
  <definedNames>
    <definedName name="bchange">#REF!</definedName>
    <definedName name="change">#REF!</definedName>
    <definedName name="LG">#REF!</definedName>
  </definedNames>
  <calcPr calcId="125725"/>
</workbook>
</file>

<file path=xl/calcChain.xml><?xml version="1.0" encoding="utf-8"?>
<calcChain xmlns="http://schemas.openxmlformats.org/spreadsheetml/2006/main">
  <c r="C6" i="19"/>
  <c r="G6"/>
  <c r="C7"/>
  <c r="G7"/>
  <c r="G11" s="1"/>
  <c r="H11" s="1"/>
  <c r="C11"/>
  <c r="D11"/>
  <c r="A2" i="18"/>
  <c r="C2"/>
  <c r="A3"/>
  <c r="C3"/>
  <c r="A4"/>
  <c r="C4"/>
  <c r="A5"/>
  <c r="C5"/>
  <c r="A6"/>
  <c r="C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  <c r="A21"/>
  <c r="C21"/>
  <c r="A22"/>
  <c r="C22"/>
  <c r="A23"/>
  <c r="C23"/>
  <c r="A24"/>
  <c r="C24"/>
  <c r="A25"/>
  <c r="C25"/>
  <c r="A26"/>
  <c r="C26"/>
  <c r="A27"/>
  <c r="C27"/>
  <c r="A28"/>
  <c r="C28"/>
  <c r="A29"/>
  <c r="C29"/>
  <c r="A30"/>
  <c r="C30"/>
  <c r="A31"/>
  <c r="C31"/>
  <c r="A32"/>
  <c r="C32"/>
  <c r="A33"/>
  <c r="C33"/>
  <c r="A34"/>
  <c r="C34"/>
  <c r="A35"/>
  <c r="C35"/>
  <c r="A36"/>
  <c r="C36"/>
  <c r="A37"/>
  <c r="C37"/>
  <c r="A38"/>
  <c r="C38"/>
  <c r="A39"/>
  <c r="C39"/>
  <c r="A40"/>
  <c r="C40"/>
  <c r="A41"/>
  <c r="C41"/>
  <c r="A42"/>
  <c r="C42"/>
  <c r="A43"/>
  <c r="C43"/>
  <c r="A44"/>
  <c r="C44"/>
  <c r="A45"/>
  <c r="C45"/>
  <c r="A46"/>
  <c r="C46"/>
  <c r="A47"/>
  <c r="C47"/>
  <c r="A48"/>
  <c r="C48"/>
  <c r="A49"/>
  <c r="C49"/>
  <c r="A50"/>
  <c r="C50"/>
  <c r="A51"/>
  <c r="C51"/>
  <c r="A52"/>
  <c r="C52"/>
  <c r="A53"/>
  <c r="C53"/>
  <c r="A54"/>
  <c r="C54"/>
  <c r="A55"/>
  <c r="C55"/>
  <c r="A56"/>
  <c r="C56"/>
  <c r="A57"/>
  <c r="C57"/>
  <c r="A58"/>
  <c r="C58"/>
  <c r="A59"/>
  <c r="C59"/>
  <c r="A60"/>
  <c r="C60"/>
  <c r="A61"/>
  <c r="C61"/>
  <c r="A62"/>
  <c r="C62"/>
  <c r="A63"/>
  <c r="C63"/>
  <c r="A64"/>
  <c r="C64"/>
  <c r="A65"/>
  <c r="C65"/>
  <c r="A66"/>
  <c r="C66"/>
  <c r="A67"/>
  <c r="C67"/>
  <c r="A68"/>
  <c r="C68"/>
  <c r="A69"/>
  <c r="C69"/>
  <c r="A70"/>
  <c r="C70"/>
  <c r="A71"/>
  <c r="C71"/>
  <c r="A72"/>
  <c r="C72"/>
  <c r="A73"/>
  <c r="C73"/>
  <c r="A74"/>
  <c r="C74"/>
  <c r="A75"/>
  <c r="C75"/>
  <c r="A76"/>
  <c r="C76"/>
  <c r="A77"/>
  <c r="C77"/>
  <c r="A78"/>
  <c r="C78"/>
  <c r="A79"/>
  <c r="C79"/>
  <c r="A80"/>
  <c r="C80"/>
  <c r="A81"/>
  <c r="C81"/>
  <c r="A82"/>
  <c r="C82"/>
  <c r="A83"/>
  <c r="C83"/>
  <c r="A84"/>
  <c r="C84"/>
  <c r="A85"/>
  <c r="C85"/>
  <c r="A86"/>
  <c r="C86"/>
  <c r="A87"/>
  <c r="C87"/>
  <c r="A88"/>
  <c r="C88"/>
  <c r="A89"/>
  <c r="C89"/>
  <c r="A90"/>
  <c r="C90"/>
  <c r="A91"/>
  <c r="C91"/>
  <c r="A92"/>
  <c r="C92"/>
  <c r="A93"/>
  <c r="C93"/>
  <c r="A94"/>
  <c r="C94"/>
  <c r="A95"/>
  <c r="C95"/>
  <c r="A96"/>
  <c r="C96"/>
  <c r="A97"/>
  <c r="C97"/>
  <c r="A98"/>
  <c r="C98"/>
  <c r="A99"/>
  <c r="C99"/>
  <c r="A100"/>
  <c r="C100"/>
  <c r="A101"/>
  <c r="C101"/>
  <c r="C4" i="17"/>
  <c r="F4"/>
  <c r="C5"/>
  <c r="F5"/>
  <c r="C6"/>
  <c r="F6"/>
  <c r="C7"/>
  <c r="F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C64" s="1"/>
  <c r="G28"/>
  <c r="H28"/>
  <c r="I28"/>
  <c r="J28"/>
  <c r="K28"/>
  <c r="L28"/>
  <c r="M28"/>
  <c r="N28"/>
  <c r="O28"/>
  <c r="P28"/>
  <c r="Q28"/>
  <c r="B29"/>
  <c r="C29"/>
  <c r="F29"/>
  <c r="C65" s="1"/>
  <c r="G29"/>
  <c r="H29"/>
  <c r="I29"/>
  <c r="J29"/>
  <c r="K29"/>
  <c r="L29"/>
  <c r="M29"/>
  <c r="N29"/>
  <c r="O29"/>
  <c r="P29"/>
  <c r="Q29"/>
  <c r="B35"/>
  <c r="C35"/>
  <c r="D35"/>
  <c r="E35" s="1"/>
  <c r="F35" s="1"/>
  <c r="B36"/>
  <c r="C36"/>
  <c r="D36" s="1"/>
  <c r="E36" s="1"/>
  <c r="F36" s="1"/>
  <c r="B37"/>
  <c r="C37"/>
  <c r="D37" s="1"/>
  <c r="E37" s="1"/>
  <c r="F37" s="1"/>
  <c r="B38"/>
  <c r="C38"/>
  <c r="B39"/>
  <c r="C39"/>
  <c r="D39"/>
  <c r="B40"/>
  <c r="C40"/>
  <c r="D40" s="1"/>
  <c r="E40" s="1"/>
  <c r="F40" s="1"/>
  <c r="B41"/>
  <c r="C41"/>
  <c r="D41" s="1"/>
  <c r="E41" s="1"/>
  <c r="F41" s="1"/>
  <c r="B42"/>
  <c r="C42"/>
  <c r="B43"/>
  <c r="C43"/>
  <c r="D43"/>
  <c r="B44"/>
  <c r="C44"/>
  <c r="D44" s="1"/>
  <c r="E44" s="1"/>
  <c r="F44" s="1"/>
  <c r="B45"/>
  <c r="C45"/>
  <c r="D45" s="1"/>
  <c r="E45" s="1"/>
  <c r="F45" s="1"/>
  <c r="B46"/>
  <c r="C46"/>
  <c r="B47"/>
  <c r="C47"/>
  <c r="D47"/>
  <c r="C54"/>
  <c r="C55"/>
  <c r="C56"/>
  <c r="C57"/>
  <c r="C58"/>
  <c r="C59"/>
  <c r="C60"/>
  <c r="C61"/>
  <c r="C62"/>
  <c r="C63"/>
  <c r="C66"/>
  <c r="C71"/>
  <c r="C72"/>
  <c r="C73"/>
  <c r="C74"/>
  <c r="C75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16"/>
  <c r="F4"/>
  <c r="C5"/>
  <c r="F5"/>
  <c r="C6"/>
  <c r="F6"/>
  <c r="C7"/>
  <c r="F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D35" s="1"/>
  <c r="E35" s="1"/>
  <c r="F35" s="1"/>
  <c r="B36"/>
  <c r="C36"/>
  <c r="B37"/>
  <c r="C37"/>
  <c r="D37"/>
  <c r="E37" s="1"/>
  <c r="F37" s="1"/>
  <c r="B38"/>
  <c r="C38"/>
  <c r="D38" s="1"/>
  <c r="E38" s="1"/>
  <c r="F38" s="1"/>
  <c r="B39"/>
  <c r="C39"/>
  <c r="D39" s="1"/>
  <c r="E39" s="1"/>
  <c r="F39" s="1"/>
  <c r="B40"/>
  <c r="C40"/>
  <c r="B41"/>
  <c r="C41"/>
  <c r="D41"/>
  <c r="B42"/>
  <c r="C42"/>
  <c r="D42" s="1"/>
  <c r="E42" s="1"/>
  <c r="F42" s="1"/>
  <c r="B43"/>
  <c r="C43"/>
  <c r="D43" s="1"/>
  <c r="E43" s="1"/>
  <c r="F43" s="1"/>
  <c r="B44"/>
  <c r="C44"/>
  <c r="B45"/>
  <c r="C45"/>
  <c r="D45"/>
  <c r="B46"/>
  <c r="C46"/>
  <c r="D46" s="1"/>
  <c r="E46" s="1"/>
  <c r="F46" s="1"/>
  <c r="B47"/>
  <c r="C47"/>
  <c r="D47" s="1"/>
  <c r="E47" s="1"/>
  <c r="F47" s="1"/>
  <c r="C54"/>
  <c r="C56"/>
  <c r="C59"/>
  <c r="C64"/>
  <c r="C66"/>
  <c r="C72"/>
  <c r="C74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15"/>
  <c r="F4"/>
  <c r="C5"/>
  <c r="F5"/>
  <c r="I6" s="1"/>
  <c r="F6"/>
  <c r="F7" s="1"/>
  <c r="C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C60" s="1"/>
  <c r="B36"/>
  <c r="C36"/>
  <c r="B37"/>
  <c r="C37"/>
  <c r="D37"/>
  <c r="B38"/>
  <c r="C38"/>
  <c r="D38" s="1"/>
  <c r="E38" s="1"/>
  <c r="F38" s="1"/>
  <c r="B39"/>
  <c r="C39"/>
  <c r="D39" s="1"/>
  <c r="E39" s="1"/>
  <c r="F39" s="1"/>
  <c r="B40"/>
  <c r="C40"/>
  <c r="B41"/>
  <c r="C41"/>
  <c r="D41"/>
  <c r="B42"/>
  <c r="C42"/>
  <c r="D42" s="1"/>
  <c r="E42" s="1"/>
  <c r="F42" s="1"/>
  <c r="B43"/>
  <c r="C43"/>
  <c r="D43" s="1"/>
  <c r="E43" s="1"/>
  <c r="F43" s="1"/>
  <c r="B44"/>
  <c r="C44"/>
  <c r="B45"/>
  <c r="C45"/>
  <c r="D45"/>
  <c r="B46"/>
  <c r="C46"/>
  <c r="D46" s="1"/>
  <c r="E46" s="1"/>
  <c r="F46" s="1"/>
  <c r="B47"/>
  <c r="C47"/>
  <c r="D47" s="1"/>
  <c r="E47" s="1"/>
  <c r="F47" s="1"/>
  <c r="C54"/>
  <c r="C57"/>
  <c r="C62"/>
  <c r="C66"/>
  <c r="C72"/>
  <c r="C74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14"/>
  <c r="F4"/>
  <c r="C5"/>
  <c r="F5"/>
  <c r="C6"/>
  <c r="F6"/>
  <c r="I6" s="1"/>
  <c r="C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B36"/>
  <c r="C36"/>
  <c r="D36"/>
  <c r="B37"/>
  <c r="C37"/>
  <c r="D37" s="1"/>
  <c r="B38"/>
  <c r="C38"/>
  <c r="D38" s="1"/>
  <c r="B39"/>
  <c r="C39"/>
  <c r="B40"/>
  <c r="C40"/>
  <c r="D40"/>
  <c r="B41"/>
  <c r="C41"/>
  <c r="D41" s="1"/>
  <c r="B42"/>
  <c r="C42"/>
  <c r="D42" s="1"/>
  <c r="B43"/>
  <c r="C43"/>
  <c r="B44"/>
  <c r="C44"/>
  <c r="D44"/>
  <c r="B45"/>
  <c r="C45"/>
  <c r="D45" s="1"/>
  <c r="B46"/>
  <c r="C46"/>
  <c r="D46" s="1"/>
  <c r="B47"/>
  <c r="C47"/>
  <c r="C54"/>
  <c r="C57"/>
  <c r="C66"/>
  <c r="C71"/>
  <c r="C72"/>
  <c r="C73"/>
  <c r="C74"/>
  <c r="C75"/>
  <c r="C76"/>
  <c r="C77"/>
  <c r="C78"/>
  <c r="C79"/>
  <c r="C80"/>
  <c r="C81"/>
  <c r="C82"/>
  <c r="C83"/>
  <c r="C89"/>
  <c r="C90"/>
  <c r="C92"/>
  <c r="C97"/>
  <c r="C100"/>
  <c r="C105"/>
  <c r="C106"/>
  <c r="C107"/>
  <c r="C108"/>
  <c r="C109"/>
  <c r="C110"/>
  <c r="C111"/>
  <c r="C112"/>
  <c r="C113"/>
  <c r="C114"/>
  <c r="C115"/>
  <c r="C116"/>
  <c r="C117"/>
  <c r="C122"/>
  <c r="C125"/>
  <c r="C127"/>
  <c r="C128"/>
  <c r="C134"/>
  <c r="C139"/>
  <c r="C140"/>
  <c r="C141"/>
  <c r="C142"/>
  <c r="C143"/>
  <c r="C144"/>
  <c r="C145"/>
  <c r="C146"/>
  <c r="C147"/>
  <c r="C148"/>
  <c r="C149"/>
  <c r="C150"/>
  <c r="C151"/>
  <c r="C156"/>
  <c r="C158"/>
  <c r="C160"/>
  <c r="C162"/>
  <c r="C164"/>
  <c r="C166"/>
  <c r="C168"/>
  <c r="C173"/>
  <c r="C174"/>
  <c r="C175"/>
  <c r="C176"/>
  <c r="C177"/>
  <c r="C178"/>
  <c r="C179"/>
  <c r="C180"/>
  <c r="C181"/>
  <c r="C182"/>
  <c r="C183"/>
  <c r="C184"/>
  <c r="C185"/>
  <c r="C191"/>
  <c r="C194"/>
  <c r="C196"/>
  <c r="C197"/>
  <c r="C199"/>
  <c r="C202"/>
  <c r="C207"/>
  <c r="C208"/>
  <c r="C209"/>
  <c r="C210"/>
  <c r="C211"/>
  <c r="C212"/>
  <c r="C213"/>
  <c r="C214"/>
  <c r="C215"/>
  <c r="C216"/>
  <c r="C217"/>
  <c r="C218"/>
  <c r="C219"/>
  <c r="C226"/>
  <c r="C228"/>
  <c r="C229"/>
  <c r="C231"/>
  <c r="C234"/>
  <c r="C236"/>
  <c r="C241"/>
  <c r="C242"/>
  <c r="C243"/>
  <c r="C244"/>
  <c r="C245"/>
  <c r="C246"/>
  <c r="C247"/>
  <c r="C248"/>
  <c r="C249"/>
  <c r="C250"/>
  <c r="C251"/>
  <c r="C252"/>
  <c r="C253"/>
  <c r="C4" i="13"/>
  <c r="F4"/>
  <c r="C5"/>
  <c r="F5"/>
  <c r="I6" s="1"/>
  <c r="F6"/>
  <c r="F7"/>
  <c r="C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D35" s="1"/>
  <c r="E35" s="1"/>
  <c r="F35" s="1"/>
  <c r="G35" s="1"/>
  <c r="H35" s="1"/>
  <c r="I35" s="1"/>
  <c r="J35" s="1"/>
  <c r="K35" s="1"/>
  <c r="B36"/>
  <c r="C36"/>
  <c r="D36" s="1"/>
  <c r="E36" s="1"/>
  <c r="F36" s="1"/>
  <c r="B37"/>
  <c r="C37"/>
  <c r="D37" s="1"/>
  <c r="E37" s="1"/>
  <c r="F37" s="1"/>
  <c r="B38"/>
  <c r="C38"/>
  <c r="B39"/>
  <c r="C39"/>
  <c r="D39"/>
  <c r="B40"/>
  <c r="C40"/>
  <c r="D40" s="1"/>
  <c r="E40" s="1"/>
  <c r="F40" s="1"/>
  <c r="B41"/>
  <c r="C41"/>
  <c r="D41" s="1"/>
  <c r="E41" s="1"/>
  <c r="F41" s="1"/>
  <c r="B42"/>
  <c r="C42"/>
  <c r="B43"/>
  <c r="C43"/>
  <c r="D43"/>
  <c r="E43" s="1"/>
  <c r="F43" s="1"/>
  <c r="B44"/>
  <c r="C44"/>
  <c r="D44" s="1"/>
  <c r="E44" s="1"/>
  <c r="F44" s="1"/>
  <c r="B45"/>
  <c r="C45"/>
  <c r="D45" s="1"/>
  <c r="E45" s="1"/>
  <c r="F45" s="1"/>
  <c r="B46"/>
  <c r="C46"/>
  <c r="B47"/>
  <c r="C47"/>
  <c r="D47"/>
  <c r="E47" s="1"/>
  <c r="F47" s="1"/>
  <c r="C56"/>
  <c r="C58"/>
  <c r="C60"/>
  <c r="C62"/>
  <c r="C64"/>
  <c r="C71"/>
  <c r="C74"/>
  <c r="C79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12"/>
  <c r="F4"/>
  <c r="C5"/>
  <c r="F5"/>
  <c r="C6"/>
  <c r="F6"/>
  <c r="I6" s="1"/>
  <c r="C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B36"/>
  <c r="C36"/>
  <c r="D36"/>
  <c r="B37"/>
  <c r="C37"/>
  <c r="D37" s="1"/>
  <c r="B38"/>
  <c r="C38"/>
  <c r="D38" s="1"/>
  <c r="B39"/>
  <c r="C39"/>
  <c r="B40"/>
  <c r="C40"/>
  <c r="D40"/>
  <c r="B41"/>
  <c r="C41"/>
  <c r="D41" s="1"/>
  <c r="B42"/>
  <c r="C42"/>
  <c r="D42" s="1"/>
  <c r="B43"/>
  <c r="C43"/>
  <c r="B44"/>
  <c r="C44"/>
  <c r="D44"/>
  <c r="B45"/>
  <c r="C45"/>
  <c r="D45" s="1"/>
  <c r="B46"/>
  <c r="C46"/>
  <c r="D46" s="1"/>
  <c r="B47"/>
  <c r="C47"/>
  <c r="C54"/>
  <c r="C55"/>
  <c r="C57"/>
  <c r="C60"/>
  <c r="C62"/>
  <c r="C63"/>
  <c r="C65"/>
  <c r="C66"/>
  <c r="C71"/>
  <c r="C72"/>
  <c r="C73"/>
  <c r="C74"/>
  <c r="C75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11"/>
  <c r="F4"/>
  <c r="C5"/>
  <c r="F5"/>
  <c r="C6"/>
  <c r="F6"/>
  <c r="F7" s="1"/>
  <c r="C7"/>
  <c r="C8" s="1"/>
  <c r="F8" s="1"/>
  <c r="F9" s="1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C62" s="1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B36"/>
  <c r="C36"/>
  <c r="D36"/>
  <c r="E36" s="1"/>
  <c r="F36" s="1"/>
  <c r="B37"/>
  <c r="C37"/>
  <c r="D37" s="1"/>
  <c r="E37" s="1"/>
  <c r="F37" s="1"/>
  <c r="B38"/>
  <c r="C38"/>
  <c r="D38" s="1"/>
  <c r="E38" s="1"/>
  <c r="F38" s="1"/>
  <c r="B39"/>
  <c r="C39"/>
  <c r="B40"/>
  <c r="C40"/>
  <c r="D40"/>
  <c r="E40" s="1"/>
  <c r="F40" s="1"/>
  <c r="B41"/>
  <c r="C41"/>
  <c r="D41" s="1"/>
  <c r="E41" s="1"/>
  <c r="F41" s="1"/>
  <c r="B42"/>
  <c r="C42"/>
  <c r="D42" s="1"/>
  <c r="E42" s="1"/>
  <c r="F42" s="1"/>
  <c r="B43"/>
  <c r="C43"/>
  <c r="B44"/>
  <c r="C44"/>
  <c r="D44"/>
  <c r="E44" s="1"/>
  <c r="F44" s="1"/>
  <c r="B45"/>
  <c r="C45"/>
  <c r="D45" s="1"/>
  <c r="E45" s="1"/>
  <c r="F45" s="1"/>
  <c r="B46"/>
  <c r="C46"/>
  <c r="D46" s="1"/>
  <c r="E46" s="1"/>
  <c r="F46" s="1"/>
  <c r="B47"/>
  <c r="C47"/>
  <c r="C54"/>
  <c r="C56"/>
  <c r="C58"/>
  <c r="C65"/>
  <c r="C66"/>
  <c r="C71"/>
  <c r="C72"/>
  <c r="C73"/>
  <c r="C74"/>
  <c r="C75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10"/>
  <c r="F4"/>
  <c r="C5"/>
  <c r="F5"/>
  <c r="C6"/>
  <c r="F6"/>
  <c r="C7"/>
  <c r="F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C57" s="1"/>
  <c r="B36"/>
  <c r="C36"/>
  <c r="B37"/>
  <c r="C37"/>
  <c r="D37"/>
  <c r="E37" s="1"/>
  <c r="F37" s="1"/>
  <c r="B38"/>
  <c r="C38"/>
  <c r="D38" s="1"/>
  <c r="E38" s="1"/>
  <c r="F38" s="1"/>
  <c r="B39"/>
  <c r="C39"/>
  <c r="D39" s="1"/>
  <c r="E39" s="1"/>
  <c r="F39" s="1"/>
  <c r="B40"/>
  <c r="C40"/>
  <c r="B41"/>
  <c r="C41"/>
  <c r="D41"/>
  <c r="E41" s="1"/>
  <c r="F41" s="1"/>
  <c r="B42"/>
  <c r="C42"/>
  <c r="D42" s="1"/>
  <c r="E42" s="1"/>
  <c r="F42" s="1"/>
  <c r="B43"/>
  <c r="C43"/>
  <c r="D43" s="1"/>
  <c r="E43" s="1"/>
  <c r="F43" s="1"/>
  <c r="B44"/>
  <c r="C44"/>
  <c r="B45"/>
  <c r="C45"/>
  <c r="D45"/>
  <c r="E45" s="1"/>
  <c r="F45" s="1"/>
  <c r="B46"/>
  <c r="C46"/>
  <c r="D46" s="1"/>
  <c r="E46" s="1"/>
  <c r="F46" s="1"/>
  <c r="B47"/>
  <c r="C47"/>
  <c r="D47" s="1"/>
  <c r="E47" s="1"/>
  <c r="F47" s="1"/>
  <c r="C55"/>
  <c r="C65"/>
  <c r="C80"/>
  <c r="C89"/>
  <c r="C93"/>
  <c r="C97"/>
  <c r="C105"/>
  <c r="C109"/>
  <c r="C111"/>
  <c r="C113"/>
  <c r="C115"/>
  <c r="C117"/>
  <c r="C123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9"/>
  <c r="F4"/>
  <c r="C5"/>
  <c r="F5"/>
  <c r="C6"/>
  <c r="F6"/>
  <c r="I6" s="1"/>
  <c r="C7"/>
  <c r="F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D35" s="1"/>
  <c r="E35" s="1"/>
  <c r="F35" s="1"/>
  <c r="B36"/>
  <c r="C36"/>
  <c r="B37"/>
  <c r="C37"/>
  <c r="D37"/>
  <c r="E37" s="1"/>
  <c r="F37" s="1"/>
  <c r="B38"/>
  <c r="C38"/>
  <c r="D38" s="1"/>
  <c r="E38" s="1"/>
  <c r="F38" s="1"/>
  <c r="B39"/>
  <c r="C39"/>
  <c r="D39" s="1"/>
  <c r="E39" s="1"/>
  <c r="F39" s="1"/>
  <c r="B40"/>
  <c r="C40"/>
  <c r="B41"/>
  <c r="C41"/>
  <c r="D41"/>
  <c r="E41" s="1"/>
  <c r="F41" s="1"/>
  <c r="B42"/>
  <c r="C42"/>
  <c r="D42" s="1"/>
  <c r="E42" s="1"/>
  <c r="F42" s="1"/>
  <c r="B43"/>
  <c r="C43"/>
  <c r="D43" s="1"/>
  <c r="E43" s="1"/>
  <c r="F43" s="1"/>
  <c r="B44"/>
  <c r="C44"/>
  <c r="B45"/>
  <c r="C45"/>
  <c r="D45"/>
  <c r="E45" s="1"/>
  <c r="F45" s="1"/>
  <c r="B46"/>
  <c r="C46"/>
  <c r="D46" s="1"/>
  <c r="E46" s="1"/>
  <c r="F46" s="1"/>
  <c r="B47"/>
  <c r="C47"/>
  <c r="D47" s="1"/>
  <c r="E47" s="1"/>
  <c r="F47" s="1"/>
  <c r="C54"/>
  <c r="C56"/>
  <c r="C58"/>
  <c r="C60"/>
  <c r="C62"/>
  <c r="C64"/>
  <c r="C66"/>
  <c r="C72"/>
  <c r="C74"/>
  <c r="C75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8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4" i="8"/>
  <c r="F4"/>
  <c r="C5"/>
  <c r="F5"/>
  <c r="C6"/>
  <c r="F6"/>
  <c r="I6" s="1"/>
  <c r="C7"/>
  <c r="C9"/>
  <c r="B15"/>
  <c r="F15"/>
  <c r="G15"/>
  <c r="H15"/>
  <c r="I15"/>
  <c r="J15"/>
  <c r="K15"/>
  <c r="L15"/>
  <c r="M15"/>
  <c r="N15"/>
  <c r="O15"/>
  <c r="P15"/>
  <c r="Q15"/>
  <c r="B16"/>
  <c r="F16"/>
  <c r="G16"/>
  <c r="H16"/>
  <c r="I16"/>
  <c r="J16"/>
  <c r="K16"/>
  <c r="L16"/>
  <c r="M16"/>
  <c r="N16"/>
  <c r="O16"/>
  <c r="P16"/>
  <c r="Q16"/>
  <c r="B18"/>
  <c r="C18"/>
  <c r="F18"/>
  <c r="G18"/>
  <c r="H18"/>
  <c r="I18"/>
  <c r="J18"/>
  <c r="K18"/>
  <c r="L18"/>
  <c r="M18"/>
  <c r="N18"/>
  <c r="O18"/>
  <c r="P18"/>
  <c r="Q18"/>
  <c r="B19"/>
  <c r="C19"/>
  <c r="F19"/>
  <c r="G19"/>
  <c r="H19"/>
  <c r="I19"/>
  <c r="J19"/>
  <c r="K19"/>
  <c r="L19"/>
  <c r="M19"/>
  <c r="N19"/>
  <c r="O19"/>
  <c r="P19"/>
  <c r="Q19"/>
  <c r="B20"/>
  <c r="C20"/>
  <c r="F20"/>
  <c r="G20"/>
  <c r="H20"/>
  <c r="I20"/>
  <c r="J20"/>
  <c r="K20"/>
  <c r="L20"/>
  <c r="M20"/>
  <c r="N20"/>
  <c r="O20"/>
  <c r="P20"/>
  <c r="Q20"/>
  <c r="B21"/>
  <c r="C21"/>
  <c r="F21"/>
  <c r="G21"/>
  <c r="H21"/>
  <c r="I21"/>
  <c r="J21"/>
  <c r="K21"/>
  <c r="L21"/>
  <c r="M21"/>
  <c r="N21"/>
  <c r="O21"/>
  <c r="P21"/>
  <c r="Q21"/>
  <c r="B22"/>
  <c r="C22"/>
  <c r="F22"/>
  <c r="G22"/>
  <c r="H22"/>
  <c r="I22"/>
  <c r="J22"/>
  <c r="K22"/>
  <c r="L22"/>
  <c r="M22"/>
  <c r="N22"/>
  <c r="O22"/>
  <c r="P22"/>
  <c r="Q22"/>
  <c r="B23"/>
  <c r="C23"/>
  <c r="F23"/>
  <c r="G23"/>
  <c r="H23"/>
  <c r="I23"/>
  <c r="J23"/>
  <c r="K23"/>
  <c r="L23"/>
  <c r="M23"/>
  <c r="N23"/>
  <c r="O23"/>
  <c r="P23"/>
  <c r="Q23"/>
  <c r="B24"/>
  <c r="C24"/>
  <c r="F24"/>
  <c r="G24"/>
  <c r="H24"/>
  <c r="I24"/>
  <c r="J24"/>
  <c r="K24"/>
  <c r="L24"/>
  <c r="M24"/>
  <c r="N24"/>
  <c r="O24"/>
  <c r="P24"/>
  <c r="Q24"/>
  <c r="B25"/>
  <c r="C25"/>
  <c r="F25"/>
  <c r="G25"/>
  <c r="H25"/>
  <c r="I25"/>
  <c r="J25"/>
  <c r="K25"/>
  <c r="L25"/>
  <c r="M25"/>
  <c r="N25"/>
  <c r="O25"/>
  <c r="P25"/>
  <c r="Q25"/>
  <c r="B26"/>
  <c r="C26"/>
  <c r="F26"/>
  <c r="G26"/>
  <c r="H26"/>
  <c r="I26"/>
  <c r="J26"/>
  <c r="K26"/>
  <c r="L26"/>
  <c r="M26"/>
  <c r="N26"/>
  <c r="O26"/>
  <c r="P26"/>
  <c r="Q26"/>
  <c r="B27"/>
  <c r="C27"/>
  <c r="F27"/>
  <c r="G27"/>
  <c r="H27"/>
  <c r="I27"/>
  <c r="J27"/>
  <c r="K27"/>
  <c r="L27"/>
  <c r="M27"/>
  <c r="N27"/>
  <c r="O27"/>
  <c r="P27"/>
  <c r="Q27"/>
  <c r="B28"/>
  <c r="C28"/>
  <c r="F28"/>
  <c r="G28"/>
  <c r="H28"/>
  <c r="I28"/>
  <c r="J28"/>
  <c r="K28"/>
  <c r="L28"/>
  <c r="M28"/>
  <c r="N28"/>
  <c r="O28"/>
  <c r="P28"/>
  <c r="Q28"/>
  <c r="B29"/>
  <c r="C29"/>
  <c r="F29"/>
  <c r="G29"/>
  <c r="H29"/>
  <c r="I29"/>
  <c r="J29"/>
  <c r="K29"/>
  <c r="L29"/>
  <c r="M29"/>
  <c r="N29"/>
  <c r="O29"/>
  <c r="P29"/>
  <c r="Q29"/>
  <c r="B35"/>
  <c r="C35"/>
  <c r="B36"/>
  <c r="C36"/>
  <c r="B37"/>
  <c r="C37"/>
  <c r="D37"/>
  <c r="B38"/>
  <c r="C38"/>
  <c r="D38" s="1"/>
  <c r="B39"/>
  <c r="C39"/>
  <c r="D39" s="1"/>
  <c r="B40"/>
  <c r="C40"/>
  <c r="B41"/>
  <c r="C41"/>
  <c r="D41"/>
  <c r="B42"/>
  <c r="C42"/>
  <c r="D42" s="1"/>
  <c r="B43"/>
  <c r="C43"/>
  <c r="D43" s="1"/>
  <c r="B44"/>
  <c r="C44"/>
  <c r="B45"/>
  <c r="C45"/>
  <c r="D45"/>
  <c r="B46"/>
  <c r="C46"/>
  <c r="D46" s="1"/>
  <c r="B47"/>
  <c r="C47"/>
  <c r="D47" s="1"/>
  <c r="C54"/>
  <c r="C58"/>
  <c r="C62"/>
  <c r="C66"/>
  <c r="C71"/>
  <c r="C72"/>
  <c r="C73"/>
  <c r="C74"/>
  <c r="C75"/>
  <c r="C76"/>
  <c r="C77"/>
  <c r="C78"/>
  <c r="C79"/>
  <c r="C80"/>
  <c r="C81"/>
  <c r="C82"/>
  <c r="C83"/>
  <c r="C88"/>
  <c r="C89"/>
  <c r="C90"/>
  <c r="C91"/>
  <c r="C92"/>
  <c r="C93"/>
  <c r="C94"/>
  <c r="C95"/>
  <c r="C96"/>
  <c r="C97"/>
  <c r="C99"/>
  <c r="C100"/>
  <c r="C105"/>
  <c r="C106"/>
  <c r="C107"/>
  <c r="C108"/>
  <c r="C109"/>
  <c r="C110"/>
  <c r="C111"/>
  <c r="C112"/>
  <c r="C113"/>
  <c r="C114"/>
  <c r="C115"/>
  <c r="C116"/>
  <c r="C117"/>
  <c r="C122"/>
  <c r="C123"/>
  <c r="C124"/>
  <c r="C125"/>
  <c r="C126"/>
  <c r="C127"/>
  <c r="C128"/>
  <c r="C129"/>
  <c r="C130"/>
  <c r="C131"/>
  <c r="C132"/>
  <c r="C133"/>
  <c r="C134"/>
  <c r="C139"/>
  <c r="C140"/>
  <c r="C141"/>
  <c r="C142"/>
  <c r="C143"/>
  <c r="C144"/>
  <c r="C145"/>
  <c r="C146"/>
  <c r="C147"/>
  <c r="C148"/>
  <c r="C149"/>
  <c r="C150"/>
  <c r="C151"/>
  <c r="C156"/>
  <c r="C157"/>
  <c r="C158"/>
  <c r="C159"/>
  <c r="C160"/>
  <c r="C161"/>
  <c r="C162"/>
  <c r="C163"/>
  <c r="C164"/>
  <c r="C165"/>
  <c r="C166"/>
  <c r="C167"/>
  <c r="C168"/>
  <c r="C173"/>
  <c r="C174"/>
  <c r="C175"/>
  <c r="C176"/>
  <c r="C177"/>
  <c r="C178"/>
  <c r="C179"/>
  <c r="C180"/>
  <c r="C181"/>
  <c r="C182"/>
  <c r="C183"/>
  <c r="C184"/>
  <c r="C185"/>
  <c r="C190"/>
  <c r="C191"/>
  <c r="C192"/>
  <c r="C193"/>
  <c r="C194"/>
  <c r="C195"/>
  <c r="C196"/>
  <c r="C197"/>
  <c r="C198"/>
  <c r="C199"/>
  <c r="C200"/>
  <c r="C201"/>
  <c r="C202"/>
  <c r="C207"/>
  <c r="C208"/>
  <c r="C209"/>
  <c r="C210"/>
  <c r="C211"/>
  <c r="C212"/>
  <c r="C213"/>
  <c r="C214"/>
  <c r="C215"/>
  <c r="C216"/>
  <c r="C217"/>
  <c r="C218"/>
  <c r="C219"/>
  <c r="C224"/>
  <c r="C225"/>
  <c r="C226"/>
  <c r="C227"/>
  <c r="C228"/>
  <c r="C229"/>
  <c r="C230"/>
  <c r="C231"/>
  <c r="C232"/>
  <c r="C233"/>
  <c r="C234"/>
  <c r="C235"/>
  <c r="C236"/>
  <c r="C241"/>
  <c r="C242"/>
  <c r="C243"/>
  <c r="C244"/>
  <c r="C245"/>
  <c r="C246"/>
  <c r="C247"/>
  <c r="C248"/>
  <c r="C249"/>
  <c r="C250"/>
  <c r="C251"/>
  <c r="C252"/>
  <c r="C253"/>
  <c r="C7" i="7"/>
  <c r="C9"/>
  <c r="I39"/>
  <c r="I40"/>
  <c r="C41"/>
  <c r="C43" s="1"/>
  <c r="I41"/>
  <c r="I42"/>
  <c r="G44"/>
  <c r="C46"/>
  <c r="C48" s="1"/>
  <c r="C49"/>
  <c r="C59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G65"/>
  <c r="G66"/>
  <c r="C65" i="8"/>
  <c r="C98"/>
  <c r="C72" i="10"/>
  <c r="C62"/>
  <c r="D35"/>
  <c r="C54"/>
  <c r="C56"/>
  <c r="C58"/>
  <c r="C60"/>
  <c r="C64"/>
  <c r="C66"/>
  <c r="C88"/>
  <c r="C90"/>
  <c r="C92"/>
  <c r="C94"/>
  <c r="C96"/>
  <c r="C98"/>
  <c r="C100"/>
  <c r="C122"/>
  <c r="C124"/>
  <c r="C116"/>
  <c r="C82"/>
  <c r="C114"/>
  <c r="C112"/>
  <c r="C78"/>
  <c r="C110"/>
  <c r="C108"/>
  <c r="C74"/>
  <c r="C106"/>
  <c r="E45" i="16"/>
  <c r="F45" s="1"/>
  <c r="E41"/>
  <c r="F41" s="1"/>
  <c r="E47" i="17"/>
  <c r="F47" s="1"/>
  <c r="E43"/>
  <c r="F43" s="1"/>
  <c r="E39"/>
  <c r="F39" s="1"/>
  <c r="E39" i="13"/>
  <c r="F39" s="1"/>
  <c r="C235" i="14"/>
  <c r="C201"/>
  <c r="C167"/>
  <c r="C133"/>
  <c r="C99"/>
  <c r="C65"/>
  <c r="C200"/>
  <c r="C132"/>
  <c r="C98"/>
  <c r="C233"/>
  <c r="C165"/>
  <c r="C55" i="15"/>
  <c r="E35" i="10"/>
  <c r="F35" s="1"/>
  <c r="C64" i="8"/>
  <c r="C63"/>
  <c r="C61"/>
  <c r="C60"/>
  <c r="C59"/>
  <c r="C57"/>
  <c r="C56"/>
  <c r="C55"/>
  <c r="C63" i="10"/>
  <c r="C61"/>
  <c r="D246" i="11"/>
  <c r="E246" s="1"/>
  <c r="D244"/>
  <c r="E244" s="1"/>
  <c r="D232"/>
  <c r="E232" s="1"/>
  <c r="D230"/>
  <c r="E230" s="1"/>
  <c r="D227"/>
  <c r="D225"/>
  <c r="D217"/>
  <c r="D208"/>
  <c r="E208" s="1"/>
  <c r="D200"/>
  <c r="E200" s="1"/>
  <c r="D198"/>
  <c r="E198" s="1"/>
  <c r="D195"/>
  <c r="D193"/>
  <c r="D183"/>
  <c r="D181"/>
  <c r="D165"/>
  <c r="D148"/>
  <c r="E148" s="1"/>
  <c r="D146"/>
  <c r="E146" s="1"/>
  <c r="D143"/>
  <c r="D141"/>
  <c r="D133"/>
  <c r="E133" s="1"/>
  <c r="D124"/>
  <c r="E124" s="1"/>
  <c r="D112"/>
  <c r="E112" s="1"/>
  <c r="D110"/>
  <c r="E110" s="1"/>
  <c r="D107"/>
  <c r="D94"/>
  <c r="E94" s="1"/>
  <c r="D92"/>
  <c r="E92" s="1"/>
  <c r="D89"/>
  <c r="D74"/>
  <c r="E74" s="1"/>
  <c r="D72"/>
  <c r="E72" s="1"/>
  <c r="C64" i="12"/>
  <c r="C61"/>
  <c r="C59"/>
  <c r="C58"/>
  <c r="C56"/>
  <c r="C81" i="13"/>
  <c r="C78"/>
  <c r="C76"/>
  <c r="C75"/>
  <c r="C73"/>
  <c r="C81" i="10"/>
  <c r="C79"/>
  <c r="C77"/>
  <c r="C75"/>
  <c r="C73"/>
  <c r="C71"/>
  <c r="C55" i="11"/>
  <c r="D56"/>
  <c r="E56" s="1"/>
  <c r="C131" i="14"/>
  <c r="C63"/>
  <c r="C232"/>
  <c r="C198"/>
  <c r="C130"/>
  <c r="C96"/>
  <c r="C62"/>
  <c r="C163"/>
  <c r="C129"/>
  <c r="C95"/>
  <c r="C61"/>
  <c r="C230"/>
  <c r="C94"/>
  <c r="C60"/>
  <c r="C195"/>
  <c r="C161"/>
  <c r="C93"/>
  <c r="C59"/>
  <c r="C126"/>
  <c r="C58"/>
  <c r="C227"/>
  <c r="C193"/>
  <c r="C159"/>
  <c r="C91"/>
  <c r="C192"/>
  <c r="C124"/>
  <c r="C56"/>
  <c r="C225"/>
  <c r="C157"/>
  <c r="C123"/>
  <c r="C55"/>
  <c r="C224"/>
  <c r="C190"/>
  <c r="C88"/>
  <c r="C63" i="16"/>
  <c r="C61"/>
  <c r="C60"/>
  <c r="C58"/>
  <c r="D253" i="11"/>
  <c r="D248"/>
  <c r="E248" s="1"/>
  <c r="D245"/>
  <c r="D234"/>
  <c r="E234" s="1"/>
  <c r="D231"/>
  <c r="D226"/>
  <c r="E226" s="1"/>
  <c r="D215"/>
  <c r="D210"/>
  <c r="E210" s="1"/>
  <c r="F210" s="1"/>
  <c r="D202"/>
  <c r="D199"/>
  <c r="D194"/>
  <c r="E194" s="1"/>
  <c r="F194" s="1"/>
  <c r="D191"/>
  <c r="D182"/>
  <c r="E182" s="1"/>
  <c r="D179"/>
  <c r="D174"/>
  <c r="E174" s="1"/>
  <c r="D166"/>
  <c r="E166" s="1"/>
  <c r="D163"/>
  <c r="D158"/>
  <c r="E158" s="1"/>
  <c r="D147"/>
  <c r="D142"/>
  <c r="E142" s="1"/>
  <c r="F142" s="1"/>
  <c r="D134"/>
  <c r="D131"/>
  <c r="D126"/>
  <c r="E126" s="1"/>
  <c r="F126" s="1"/>
  <c r="D123"/>
  <c r="D114"/>
  <c r="E114" s="1"/>
  <c r="D111"/>
  <c r="D106"/>
  <c r="E106" s="1"/>
  <c r="D96"/>
  <c r="E96" s="1"/>
  <c r="D93"/>
  <c r="D83"/>
  <c r="D81"/>
  <c r="D76"/>
  <c r="E76" s="1"/>
  <c r="D73"/>
  <c r="F133"/>
  <c r="D55"/>
  <c r="D235"/>
  <c r="E235" s="1"/>
  <c r="D167"/>
  <c r="E167" s="1"/>
  <c r="F246"/>
  <c r="E245"/>
  <c r="F232"/>
  <c r="E231"/>
  <c r="E227"/>
  <c r="E215"/>
  <c r="E199"/>
  <c r="E195"/>
  <c r="E191"/>
  <c r="E183"/>
  <c r="E179"/>
  <c r="E163"/>
  <c r="F148"/>
  <c r="E147"/>
  <c r="E143"/>
  <c r="E131"/>
  <c r="F124"/>
  <c r="E123"/>
  <c r="F112"/>
  <c r="E111"/>
  <c r="E107"/>
  <c r="E93"/>
  <c r="E89"/>
  <c r="E81"/>
  <c r="F74"/>
  <c r="E73"/>
  <c r="E55"/>
  <c r="F248"/>
  <c r="F244"/>
  <c r="F230"/>
  <c r="F226"/>
  <c r="E225"/>
  <c r="E217"/>
  <c r="E193"/>
  <c r="F182"/>
  <c r="K182"/>
  <c r="L182" s="1"/>
  <c r="M182" s="1"/>
  <c r="E181"/>
  <c r="E165"/>
  <c r="F158"/>
  <c r="F146"/>
  <c r="E141"/>
  <c r="K133"/>
  <c r="L133" s="1"/>
  <c r="M133" s="1"/>
  <c r="F114"/>
  <c r="F110"/>
  <c r="F76"/>
  <c r="F72"/>
  <c r="D43" i="7"/>
  <c r="G39" i="13"/>
  <c r="G39" i="9"/>
  <c r="H39" s="1"/>
  <c r="I39" s="1"/>
  <c r="J39" s="1"/>
  <c r="K39" s="1"/>
  <c r="L39" s="1"/>
  <c r="G43"/>
  <c r="H43" s="1"/>
  <c r="I43" s="1"/>
  <c r="J43" s="1"/>
  <c r="K43" s="1"/>
  <c r="L43" s="1"/>
  <c r="G47"/>
  <c r="H47" s="1"/>
  <c r="I47" s="1"/>
  <c r="J47" s="1"/>
  <c r="K47" s="1"/>
  <c r="L47" s="1"/>
  <c r="H39" i="13"/>
  <c r="I39" s="1"/>
  <c r="J39" s="1"/>
  <c r="K39" s="1"/>
  <c r="G45"/>
  <c r="H45" s="1"/>
  <c r="I45" s="1"/>
  <c r="J45" s="1"/>
  <c r="K45" s="1"/>
  <c r="E134" i="11"/>
  <c r="E202"/>
  <c r="E253"/>
  <c r="E83"/>
  <c r="F167"/>
  <c r="K167"/>
  <c r="L167" s="1"/>
  <c r="M167" s="1"/>
  <c r="F73"/>
  <c r="K74"/>
  <c r="F81"/>
  <c r="F89"/>
  <c r="F93"/>
  <c r="F107"/>
  <c r="F111"/>
  <c r="K112"/>
  <c r="F123"/>
  <c r="K124"/>
  <c r="F131"/>
  <c r="F143"/>
  <c r="F147"/>
  <c r="K148"/>
  <c r="L148" s="1"/>
  <c r="M148" s="1"/>
  <c r="F163"/>
  <c r="F179"/>
  <c r="K183"/>
  <c r="L183"/>
  <c r="M183" s="1"/>
  <c r="F183"/>
  <c r="F191"/>
  <c r="F195"/>
  <c r="F199"/>
  <c r="F215"/>
  <c r="F227"/>
  <c r="F231"/>
  <c r="K232"/>
  <c r="F245"/>
  <c r="K246"/>
  <c r="F56"/>
  <c r="K72"/>
  <c r="K76"/>
  <c r="K110"/>
  <c r="K114"/>
  <c r="L114" s="1"/>
  <c r="M114" s="1"/>
  <c r="K126"/>
  <c r="F141"/>
  <c r="K142"/>
  <c r="K146"/>
  <c r="L146" s="1"/>
  <c r="M146" s="1"/>
  <c r="K158"/>
  <c r="F165"/>
  <c r="F181"/>
  <c r="F193"/>
  <c r="K194"/>
  <c r="K210"/>
  <c r="F217"/>
  <c r="F225"/>
  <c r="K226"/>
  <c r="K230"/>
  <c r="K244"/>
  <c r="K248"/>
  <c r="F55"/>
  <c r="F83"/>
  <c r="F253"/>
  <c r="F202"/>
  <c r="K202"/>
  <c r="L202" s="1"/>
  <c r="M202" s="1"/>
  <c r="F134"/>
  <c r="K134"/>
  <c r="L134" s="1"/>
  <c r="M134" s="1"/>
  <c r="L158"/>
  <c r="Q158"/>
  <c r="L246"/>
  <c r="Q246"/>
  <c r="L232"/>
  <c r="Q232"/>
  <c r="L124"/>
  <c r="Q124"/>
  <c r="L112"/>
  <c r="Q112"/>
  <c r="Q94"/>
  <c r="L74"/>
  <c r="Q74"/>
  <c r="K55"/>
  <c r="L248"/>
  <c r="Q248"/>
  <c r="L244"/>
  <c r="Q244"/>
  <c r="L230"/>
  <c r="Q230"/>
  <c r="L226"/>
  <c r="Q226"/>
  <c r="L210"/>
  <c r="Q210"/>
  <c r="L194"/>
  <c r="Q194"/>
  <c r="Q174"/>
  <c r="L142"/>
  <c r="Q142"/>
  <c r="L126"/>
  <c r="Q126"/>
  <c r="L110"/>
  <c r="Q110"/>
  <c r="Q106"/>
  <c r="Q96"/>
  <c r="Q92"/>
  <c r="L76"/>
  <c r="Q76"/>
  <c r="L72"/>
  <c r="Q72"/>
  <c r="Q208"/>
  <c r="K225"/>
  <c r="K217"/>
  <c r="L217" s="1"/>
  <c r="M217" s="1"/>
  <c r="K193"/>
  <c r="K181"/>
  <c r="L181" s="1"/>
  <c r="M181" s="1"/>
  <c r="K165"/>
  <c r="L165" s="1"/>
  <c r="M165" s="1"/>
  <c r="K141"/>
  <c r="K56"/>
  <c r="K245"/>
  <c r="K231"/>
  <c r="K227"/>
  <c r="K215"/>
  <c r="L215" s="1"/>
  <c r="K199"/>
  <c r="L199" s="1"/>
  <c r="M199" s="1"/>
  <c r="K195"/>
  <c r="L195" s="1"/>
  <c r="K191"/>
  <c r="K179"/>
  <c r="L179" s="1"/>
  <c r="M179" s="1"/>
  <c r="K163"/>
  <c r="L163" s="1"/>
  <c r="M163" s="1"/>
  <c r="K147"/>
  <c r="L147" s="1"/>
  <c r="M147" s="1"/>
  <c r="K143"/>
  <c r="L143" s="1"/>
  <c r="M143" s="1"/>
  <c r="K131"/>
  <c r="L131" s="1"/>
  <c r="M131" s="1"/>
  <c r="K123"/>
  <c r="K111"/>
  <c r="K107"/>
  <c r="K93"/>
  <c r="K89"/>
  <c r="K81"/>
  <c r="L81" s="1"/>
  <c r="M81" s="1"/>
  <c r="K73"/>
  <c r="Q143"/>
  <c r="K83"/>
  <c r="L83" s="1"/>
  <c r="M83" s="1"/>
  <c r="K253"/>
  <c r="L253" s="1"/>
  <c r="M253" s="1"/>
  <c r="Q215"/>
  <c r="Q195"/>
  <c r="M158"/>
  <c r="R158"/>
  <c r="S158" s="1"/>
  <c r="L55"/>
  <c r="Q55"/>
  <c r="M74"/>
  <c r="R74"/>
  <c r="R94"/>
  <c r="M112"/>
  <c r="R112"/>
  <c r="M124"/>
  <c r="R124"/>
  <c r="M232"/>
  <c r="R232"/>
  <c r="M246"/>
  <c r="R246"/>
  <c r="L73"/>
  <c r="Q73"/>
  <c r="L89"/>
  <c r="Q89"/>
  <c r="L93"/>
  <c r="Q93"/>
  <c r="L107"/>
  <c r="Q107"/>
  <c r="L111"/>
  <c r="Q111"/>
  <c r="L123"/>
  <c r="Q123"/>
  <c r="L191"/>
  <c r="Q191"/>
  <c r="L227"/>
  <c r="Q227"/>
  <c r="L231"/>
  <c r="M231" s="1"/>
  <c r="Q231"/>
  <c r="L245"/>
  <c r="Q245"/>
  <c r="L56"/>
  <c r="Q56"/>
  <c r="L141"/>
  <c r="Q141"/>
  <c r="L193"/>
  <c r="M193" s="1"/>
  <c r="Q193"/>
  <c r="L225"/>
  <c r="M225" s="1"/>
  <c r="Q225"/>
  <c r="R208"/>
  <c r="S208" s="1"/>
  <c r="M72"/>
  <c r="R72"/>
  <c r="S72" s="1"/>
  <c r="M76"/>
  <c r="R76"/>
  <c r="S76" s="1"/>
  <c r="R92"/>
  <c r="R96"/>
  <c r="S96" s="1"/>
  <c r="R106"/>
  <c r="S106" s="1"/>
  <c r="M110"/>
  <c r="R110"/>
  <c r="M126"/>
  <c r="R126"/>
  <c r="S126" s="1"/>
  <c r="M142"/>
  <c r="R142"/>
  <c r="U142" s="1"/>
  <c r="R174"/>
  <c r="S174" s="1"/>
  <c r="M194"/>
  <c r="R194"/>
  <c r="S194" s="1"/>
  <c r="M210"/>
  <c r="R210"/>
  <c r="U210" s="1"/>
  <c r="M226"/>
  <c r="R226"/>
  <c r="U226" s="1"/>
  <c r="M230"/>
  <c r="R230"/>
  <c r="S230" s="1"/>
  <c r="M244"/>
  <c r="R244"/>
  <c r="U244" s="1"/>
  <c r="M248"/>
  <c r="R248"/>
  <c r="U248" s="1"/>
  <c r="R143"/>
  <c r="U158"/>
  <c r="M215"/>
  <c r="R215"/>
  <c r="M195"/>
  <c r="R195"/>
  <c r="U195" s="1"/>
  <c r="U96"/>
  <c r="U208"/>
  <c r="R225"/>
  <c r="R193"/>
  <c r="M141"/>
  <c r="R141"/>
  <c r="M56"/>
  <c r="R56"/>
  <c r="M245"/>
  <c r="R245"/>
  <c r="U245" s="1"/>
  <c r="R231"/>
  <c r="S231" s="1"/>
  <c r="M227"/>
  <c r="R227"/>
  <c r="S227" s="1"/>
  <c r="M191"/>
  <c r="R191"/>
  <c r="S191" s="1"/>
  <c r="M123"/>
  <c r="R123"/>
  <c r="S123" s="1"/>
  <c r="M111"/>
  <c r="R111"/>
  <c r="U111" s="1"/>
  <c r="M107"/>
  <c r="R107"/>
  <c r="U107" s="1"/>
  <c r="M93"/>
  <c r="R93"/>
  <c r="S93" s="1"/>
  <c r="M89"/>
  <c r="R89"/>
  <c r="S89" s="1"/>
  <c r="M73"/>
  <c r="R73"/>
  <c r="U73" s="1"/>
  <c r="S246"/>
  <c r="U246"/>
  <c r="U232"/>
  <c r="S232"/>
  <c r="M55"/>
  <c r="R55"/>
  <c r="S244"/>
  <c r="S226"/>
  <c r="S210"/>
  <c r="U110"/>
  <c r="S110"/>
  <c r="U92"/>
  <c r="S92"/>
  <c r="U124"/>
  <c r="S124"/>
  <c r="S112"/>
  <c r="U112"/>
  <c r="U94"/>
  <c r="S94"/>
  <c r="S74"/>
  <c r="U74"/>
  <c r="U143"/>
  <c r="S143"/>
  <c r="S195"/>
  <c r="U215"/>
  <c r="S215"/>
  <c r="S56"/>
  <c r="U56"/>
  <c r="U141"/>
  <c r="S141"/>
  <c r="U55"/>
  <c r="S55"/>
  <c r="U227"/>
  <c r="S193"/>
  <c r="U193"/>
  <c r="S225"/>
  <c r="U225"/>
  <c r="U123"/>
  <c r="S107"/>
  <c r="U231"/>
  <c r="S111"/>
  <c r="S245"/>
  <c r="U191"/>
  <c r="U72"/>
  <c r="S142"/>
  <c r="U76"/>
  <c r="U126"/>
  <c r="U174"/>
  <c r="D44" i="8" l="1"/>
  <c r="D40"/>
  <c r="D36"/>
  <c r="D35"/>
  <c r="C73" i="9"/>
  <c r="C71"/>
  <c r="C65"/>
  <c r="C63"/>
  <c r="C61"/>
  <c r="C59"/>
  <c r="C57"/>
  <c r="C55"/>
  <c r="D44"/>
  <c r="E44" s="1"/>
  <c r="F44" s="1"/>
  <c r="D40"/>
  <c r="E40" s="1"/>
  <c r="F40" s="1"/>
  <c r="D36"/>
  <c r="E36" s="1"/>
  <c r="F36" s="1"/>
  <c r="D47" i="11"/>
  <c r="E47" s="1"/>
  <c r="F47" s="1"/>
  <c r="D43"/>
  <c r="E43" s="1"/>
  <c r="F43" s="1"/>
  <c r="D39"/>
  <c r="E39" s="1"/>
  <c r="F39" s="1"/>
  <c r="C59"/>
  <c r="C8" i="12"/>
  <c r="F8" s="1"/>
  <c r="F9" s="1"/>
  <c r="D47" i="14"/>
  <c r="D43"/>
  <c r="D39"/>
  <c r="D35"/>
  <c r="C75" i="15"/>
  <c r="C73"/>
  <c r="C71"/>
  <c r="C64"/>
  <c r="C59"/>
  <c r="C56"/>
  <c r="D44"/>
  <c r="E44" s="1"/>
  <c r="F44" s="1"/>
  <c r="D40"/>
  <c r="E40" s="1"/>
  <c r="F40" s="1"/>
  <c r="D36"/>
  <c r="E36" s="1"/>
  <c r="F36" s="1"/>
  <c r="D35"/>
  <c r="C75" i="16"/>
  <c r="C73"/>
  <c r="C71"/>
  <c r="C65"/>
  <c r="C62"/>
  <c r="C57"/>
  <c r="C55"/>
  <c r="D44"/>
  <c r="E44" s="1"/>
  <c r="F44" s="1"/>
  <c r="D40"/>
  <c r="E40" s="1"/>
  <c r="F40" s="1"/>
  <c r="D36"/>
  <c r="E36" s="1"/>
  <c r="F36" s="1"/>
  <c r="D46" i="17"/>
  <c r="E46" s="1"/>
  <c r="F46" s="1"/>
  <c r="D42"/>
  <c r="E42" s="1"/>
  <c r="F42" s="1"/>
  <c r="D38"/>
  <c r="E38" s="1"/>
  <c r="F38" s="1"/>
  <c r="D56" i="12"/>
  <c r="R56" s="1"/>
  <c r="D64"/>
  <c r="C8" i="8"/>
  <c r="F8" s="1"/>
  <c r="F9" s="1"/>
  <c r="D58" s="1"/>
  <c r="C8" i="9"/>
  <c r="F8" s="1"/>
  <c r="F9" s="1"/>
  <c r="C107" i="10"/>
  <c r="C99"/>
  <c r="C95"/>
  <c r="C91"/>
  <c r="C83"/>
  <c r="C76"/>
  <c r="C59"/>
  <c r="D44"/>
  <c r="E44" s="1"/>
  <c r="F44" s="1"/>
  <c r="D40"/>
  <c r="E40" s="1"/>
  <c r="F40" s="1"/>
  <c r="D36"/>
  <c r="E36" s="1"/>
  <c r="F36" s="1"/>
  <c r="D47" i="12"/>
  <c r="D43"/>
  <c r="D39"/>
  <c r="D35"/>
  <c r="C80" i="13"/>
  <c r="C77"/>
  <c r="C72"/>
  <c r="C66"/>
  <c r="C63"/>
  <c r="C61"/>
  <c r="C59"/>
  <c r="C57"/>
  <c r="C55"/>
  <c r="D46"/>
  <c r="E46" s="1"/>
  <c r="F46" s="1"/>
  <c r="D42"/>
  <c r="E42" s="1"/>
  <c r="F42" s="1"/>
  <c r="D38"/>
  <c r="E38" s="1"/>
  <c r="F38" s="1"/>
  <c r="C8" i="14"/>
  <c r="F8" s="1"/>
  <c r="F9" s="1"/>
  <c r="D224" s="1"/>
  <c r="G46" i="9"/>
  <c r="H46" s="1"/>
  <c r="I46" s="1"/>
  <c r="J46" s="1"/>
  <c r="K46" s="1"/>
  <c r="L46" s="1"/>
  <c r="G42"/>
  <c r="H42" s="1"/>
  <c r="I42" s="1"/>
  <c r="J42" s="1"/>
  <c r="K42" s="1"/>
  <c r="L42" s="1"/>
  <c r="G38"/>
  <c r="H38" s="1"/>
  <c r="I38" s="1"/>
  <c r="J38" s="1"/>
  <c r="K38" s="1"/>
  <c r="L38" s="1"/>
  <c r="G40"/>
  <c r="G36"/>
  <c r="H36" s="1"/>
  <c r="I36" s="1"/>
  <c r="J36" s="1"/>
  <c r="K36" s="1"/>
  <c r="L36" s="1"/>
  <c r="L48" s="1"/>
  <c r="G45"/>
  <c r="H45" s="1"/>
  <c r="I45" s="1"/>
  <c r="J45" s="1"/>
  <c r="K45" s="1"/>
  <c r="L45" s="1"/>
  <c r="G41"/>
  <c r="H41" s="1"/>
  <c r="I41" s="1"/>
  <c r="J41" s="1"/>
  <c r="K41" s="1"/>
  <c r="L41" s="1"/>
  <c r="G37"/>
  <c r="H37" s="1"/>
  <c r="I37" s="1"/>
  <c r="J37" s="1"/>
  <c r="K37" s="1"/>
  <c r="L37" s="1"/>
  <c r="G44"/>
  <c r="H44" s="1"/>
  <c r="I44" s="1"/>
  <c r="J44" s="1"/>
  <c r="K44" s="1"/>
  <c r="L44" s="1"/>
  <c r="H40"/>
  <c r="I40" s="1"/>
  <c r="J40" s="1"/>
  <c r="K40" s="1"/>
  <c r="L40" s="1"/>
  <c r="G36" i="15"/>
  <c r="G40"/>
  <c r="H36"/>
  <c r="G38"/>
  <c r="H38" s="1"/>
  <c r="I38" s="1"/>
  <c r="J38" s="1"/>
  <c r="K38" s="1"/>
  <c r="G42"/>
  <c r="H42" s="1"/>
  <c r="I42" s="1"/>
  <c r="J42" s="1"/>
  <c r="K42" s="1"/>
  <c r="G46"/>
  <c r="H46" s="1"/>
  <c r="I46" s="1"/>
  <c r="J46" s="1"/>
  <c r="K46" s="1"/>
  <c r="I36"/>
  <c r="J36" s="1"/>
  <c r="K36" s="1"/>
  <c r="G44"/>
  <c r="G39"/>
  <c r="H39" s="1"/>
  <c r="I39" s="1"/>
  <c r="J39" s="1"/>
  <c r="K39" s="1"/>
  <c r="H40"/>
  <c r="I40" s="1"/>
  <c r="J40" s="1"/>
  <c r="K40" s="1"/>
  <c r="G43"/>
  <c r="H43" s="1"/>
  <c r="I43" s="1"/>
  <c r="J43" s="1"/>
  <c r="K43" s="1"/>
  <c r="H44"/>
  <c r="I44" s="1"/>
  <c r="J44" s="1"/>
  <c r="K44" s="1"/>
  <c r="G47"/>
  <c r="H47" s="1"/>
  <c r="I47" s="1"/>
  <c r="J47" s="1"/>
  <c r="K47" s="1"/>
  <c r="D174" i="8"/>
  <c r="D165"/>
  <c r="D148"/>
  <c r="D144"/>
  <c r="D142"/>
  <c r="D133"/>
  <c r="D122"/>
  <c r="D108"/>
  <c r="D100"/>
  <c r="D95"/>
  <c r="D79"/>
  <c r="D72"/>
  <c r="D176"/>
  <c r="D157"/>
  <c r="D139"/>
  <c r="D125"/>
  <c r="D112"/>
  <c r="D106"/>
  <c r="D97"/>
  <c r="D91"/>
  <c r="D74"/>
  <c r="D248" i="9"/>
  <c r="D228"/>
  <c r="D217"/>
  <c r="D211"/>
  <c r="D198"/>
  <c r="D181"/>
  <c r="D175"/>
  <c r="D158"/>
  <c r="D149"/>
  <c r="D143"/>
  <c r="D130"/>
  <c r="D112"/>
  <c r="D96"/>
  <c r="D81"/>
  <c r="D75"/>
  <c r="D66"/>
  <c r="D61"/>
  <c r="D252"/>
  <c r="D236"/>
  <c r="D219"/>
  <c r="D213"/>
  <c r="D208"/>
  <c r="D190"/>
  <c r="D177"/>
  <c r="D166"/>
  <c r="D151"/>
  <c r="D145"/>
  <c r="D140"/>
  <c r="D122"/>
  <c r="D105"/>
  <c r="D83"/>
  <c r="D77"/>
  <c r="D72"/>
  <c r="D64"/>
  <c r="D55"/>
  <c r="D251" i="11"/>
  <c r="D233"/>
  <c r="D219"/>
  <c r="D196"/>
  <c r="E196" s="1"/>
  <c r="D190"/>
  <c r="D180"/>
  <c r="E180" s="1"/>
  <c r="D175"/>
  <c r="D161"/>
  <c r="E161" s="1"/>
  <c r="D144"/>
  <c r="D132"/>
  <c r="D127"/>
  <c r="D115"/>
  <c r="E115" s="1"/>
  <c r="D109"/>
  <c r="D90"/>
  <c r="D82"/>
  <c r="E82" s="1"/>
  <c r="D77"/>
  <c r="D71"/>
  <c r="D242"/>
  <c r="D229"/>
  <c r="D213"/>
  <c r="D192"/>
  <c r="D184"/>
  <c r="E184" s="1"/>
  <c r="D178"/>
  <c r="E178" s="1"/>
  <c r="D173"/>
  <c r="D156"/>
  <c r="D140"/>
  <c r="D130"/>
  <c r="E130" s="1"/>
  <c r="D125"/>
  <c r="D113"/>
  <c r="D105"/>
  <c r="D88"/>
  <c r="D80"/>
  <c r="D75"/>
  <c r="D247" i="14"/>
  <c r="D234"/>
  <c r="D212"/>
  <c r="D207"/>
  <c r="D176"/>
  <c r="D168"/>
  <c r="E45" i="15"/>
  <c r="F45" s="1"/>
  <c r="E41"/>
  <c r="F41" s="1"/>
  <c r="E37"/>
  <c r="F37" s="1"/>
  <c r="G37" s="1"/>
  <c r="E35"/>
  <c r="F35" s="1"/>
  <c r="F7" i="8"/>
  <c r="I6" i="11"/>
  <c r="C54" i="13"/>
  <c r="C65"/>
  <c r="C8" i="17"/>
  <c r="I6" i="10"/>
  <c r="G35" s="1"/>
  <c r="H35" s="1"/>
  <c r="I35" s="1"/>
  <c r="J35" s="1"/>
  <c r="K35" s="1"/>
  <c r="L35" s="1"/>
  <c r="F7" i="12"/>
  <c r="E42" s="1"/>
  <c r="F42" s="1"/>
  <c r="G42" s="1"/>
  <c r="H42" s="1"/>
  <c r="I42" s="1"/>
  <c r="J42" s="1"/>
  <c r="K42" s="1"/>
  <c r="L42" s="1"/>
  <c r="C64" i="14"/>
  <c r="D65" s="1"/>
  <c r="F7"/>
  <c r="E45" s="1"/>
  <c r="F45" s="1"/>
  <c r="I6" i="16"/>
  <c r="I6" i="17"/>
  <c r="H17" i="19"/>
  <c r="C56" i="7" s="1"/>
  <c r="Q64" i="12"/>
  <c r="R64"/>
  <c r="E65" i="14"/>
  <c r="Q65"/>
  <c r="R65"/>
  <c r="S65" s="1"/>
  <c r="D64"/>
  <c r="R64" s="1"/>
  <c r="D59" i="12"/>
  <c r="D59" i="11"/>
  <c r="U230"/>
  <c r="D60" i="8"/>
  <c r="K96" i="11"/>
  <c r="L96" s="1"/>
  <c r="M96" s="1"/>
  <c r="F96"/>
  <c r="G96" s="1"/>
  <c r="H96" s="1"/>
  <c r="I96" s="1"/>
  <c r="J96" s="1"/>
  <c r="F166"/>
  <c r="G166" s="1"/>
  <c r="H166" s="1"/>
  <c r="I166" s="1"/>
  <c r="J166" s="1"/>
  <c r="K166"/>
  <c r="L166" s="1"/>
  <c r="M166" s="1"/>
  <c r="F234"/>
  <c r="K234"/>
  <c r="L234" s="1"/>
  <c r="M234" s="1"/>
  <c r="E64" i="14"/>
  <c r="Q64"/>
  <c r="E56" i="12"/>
  <c r="Q56"/>
  <c r="F94" i="11"/>
  <c r="G94" s="1"/>
  <c r="H94" s="1"/>
  <c r="I94" s="1"/>
  <c r="J94" s="1"/>
  <c r="K94"/>
  <c r="L94" s="1"/>
  <c r="M94" s="1"/>
  <c r="F200"/>
  <c r="G200" s="1"/>
  <c r="H200" s="1"/>
  <c r="I200" s="1"/>
  <c r="J200" s="1"/>
  <c r="K200"/>
  <c r="L200" s="1"/>
  <c r="M200" s="1"/>
  <c r="G35" i="9"/>
  <c r="H35"/>
  <c r="I35" s="1"/>
  <c r="J35" s="1"/>
  <c r="K35" s="1"/>
  <c r="L35" s="1"/>
  <c r="U93" i="11"/>
  <c r="U89"/>
  <c r="S73"/>
  <c r="U194"/>
  <c r="S248"/>
  <c r="K106"/>
  <c r="L106" s="1"/>
  <c r="M106" s="1"/>
  <c r="F106"/>
  <c r="F174"/>
  <c r="K174"/>
  <c r="L174" s="1"/>
  <c r="M174" s="1"/>
  <c r="F92"/>
  <c r="K92"/>
  <c r="L92" s="1"/>
  <c r="M92" s="1"/>
  <c r="F198"/>
  <c r="G198" s="1"/>
  <c r="H198" s="1"/>
  <c r="I198" s="1"/>
  <c r="J198" s="1"/>
  <c r="K198"/>
  <c r="L198" s="1"/>
  <c r="M198" s="1"/>
  <c r="K208"/>
  <c r="L208" s="1"/>
  <c r="M208" s="1"/>
  <c r="F208"/>
  <c r="G208" s="1"/>
  <c r="H208" s="1"/>
  <c r="I208" s="1"/>
  <c r="J208" s="1"/>
  <c r="R60" i="8"/>
  <c r="E60"/>
  <c r="G35" i="17"/>
  <c r="H35" s="1"/>
  <c r="I35" s="1"/>
  <c r="J35" s="1"/>
  <c r="K35" s="1"/>
  <c r="L35" s="1"/>
  <c r="C63" i="11"/>
  <c r="D63" s="1"/>
  <c r="C60"/>
  <c r="C57"/>
  <c r="D57" s="1"/>
  <c r="C65" i="15"/>
  <c r="C61"/>
  <c r="C58"/>
  <c r="D35" i="11"/>
  <c r="E35" s="1"/>
  <c r="F35" s="1"/>
  <c r="C64"/>
  <c r="C61"/>
  <c r="C63" i="15"/>
  <c r="U106" i="11"/>
  <c r="F235"/>
  <c r="K235"/>
  <c r="L235" s="1"/>
  <c r="M235" s="1"/>
  <c r="G40" i="10"/>
  <c r="G41"/>
  <c r="G45"/>
  <c r="H45" s="1"/>
  <c r="I45" s="1"/>
  <c r="J45" s="1"/>
  <c r="K45" s="1"/>
  <c r="L45" s="1"/>
  <c r="G37"/>
  <c r="H37" s="1"/>
  <c r="I37" s="1"/>
  <c r="J37" s="1"/>
  <c r="K37" s="1"/>
  <c r="L37" s="1"/>
  <c r="G38"/>
  <c r="H40"/>
  <c r="I40" s="1"/>
  <c r="J40" s="1"/>
  <c r="K40" s="1"/>
  <c r="L40" s="1"/>
  <c r="G43"/>
  <c r="G46"/>
  <c r="G44"/>
  <c r="G36"/>
  <c r="H36" s="1"/>
  <c r="I36" s="1"/>
  <c r="J36" s="1"/>
  <c r="K36" s="1"/>
  <c r="L36" s="1"/>
  <c r="L48" s="1"/>
  <c r="H38"/>
  <c r="I38" s="1"/>
  <c r="J38" s="1"/>
  <c r="K38" s="1"/>
  <c r="L38" s="1"/>
  <c r="G39"/>
  <c r="H39" s="1"/>
  <c r="I39" s="1"/>
  <c r="J39" s="1"/>
  <c r="K39" s="1"/>
  <c r="L39" s="1"/>
  <c r="H41"/>
  <c r="I41" s="1"/>
  <c r="J41" s="1"/>
  <c r="K41" s="1"/>
  <c r="L41" s="1"/>
  <c r="G42"/>
  <c r="H42" s="1"/>
  <c r="I42" s="1"/>
  <c r="J42" s="1"/>
  <c r="K42" s="1"/>
  <c r="L42" s="1"/>
  <c r="H43"/>
  <c r="I43" s="1"/>
  <c r="J43" s="1"/>
  <c r="K43" s="1"/>
  <c r="L43" s="1"/>
  <c r="H44"/>
  <c r="I44" s="1"/>
  <c r="J44" s="1"/>
  <c r="K44" s="1"/>
  <c r="L44" s="1"/>
  <c r="H46"/>
  <c r="I46" s="1"/>
  <c r="J46" s="1"/>
  <c r="K46" s="1"/>
  <c r="L46" s="1"/>
  <c r="G47"/>
  <c r="H47" s="1"/>
  <c r="I47" s="1"/>
  <c r="J47" s="1"/>
  <c r="K47" s="1"/>
  <c r="L47" s="1"/>
  <c r="G38" i="11"/>
  <c r="H38" s="1"/>
  <c r="I38" s="1"/>
  <c r="J38" s="1"/>
  <c r="K38" s="1"/>
  <c r="L38" s="1"/>
  <c r="G42"/>
  <c r="H42" s="1"/>
  <c r="I42" s="1"/>
  <c r="J42" s="1"/>
  <c r="K42" s="1"/>
  <c r="L42" s="1"/>
  <c r="G46"/>
  <c r="G41"/>
  <c r="G44"/>
  <c r="H46"/>
  <c r="G39"/>
  <c r="H39" s="1"/>
  <c r="I39" s="1"/>
  <c r="J39" s="1"/>
  <c r="K39" s="1"/>
  <c r="L39" s="1"/>
  <c r="G43"/>
  <c r="H43" s="1"/>
  <c r="I43" s="1"/>
  <c r="J43" s="1"/>
  <c r="K43" s="1"/>
  <c r="L43" s="1"/>
  <c r="G47"/>
  <c r="H47" s="1"/>
  <c r="I47" s="1"/>
  <c r="J47" s="1"/>
  <c r="K47" s="1"/>
  <c r="L47" s="1"/>
  <c r="G36"/>
  <c r="H36" s="1"/>
  <c r="I36" s="1"/>
  <c r="J36" s="1"/>
  <c r="K36" s="1"/>
  <c r="L36" s="1"/>
  <c r="L48" s="1"/>
  <c r="G37"/>
  <c r="H37" s="1"/>
  <c r="I37" s="1"/>
  <c r="J37" s="1"/>
  <c r="K37" s="1"/>
  <c r="L37" s="1"/>
  <c r="G40"/>
  <c r="H40" s="1"/>
  <c r="I40" s="1"/>
  <c r="J40" s="1"/>
  <c r="K40" s="1"/>
  <c r="L40" s="1"/>
  <c r="H41"/>
  <c r="I41" s="1"/>
  <c r="J41" s="1"/>
  <c r="K41" s="1"/>
  <c r="L41" s="1"/>
  <c r="H44"/>
  <c r="I44" s="1"/>
  <c r="J44" s="1"/>
  <c r="K44" s="1"/>
  <c r="L44" s="1"/>
  <c r="G45"/>
  <c r="H45" s="1"/>
  <c r="I45" s="1"/>
  <c r="J45" s="1"/>
  <c r="K45" s="1"/>
  <c r="L45" s="1"/>
  <c r="I46"/>
  <c r="J46" s="1"/>
  <c r="K46" s="1"/>
  <c r="L46" s="1"/>
  <c r="G42" i="13"/>
  <c r="G43"/>
  <c r="H43" s="1"/>
  <c r="I43" s="1"/>
  <c r="J43" s="1"/>
  <c r="K43" s="1"/>
  <c r="G37"/>
  <c r="H37" s="1"/>
  <c r="I37" s="1"/>
  <c r="J37" s="1"/>
  <c r="K37" s="1"/>
  <c r="G46"/>
  <c r="H46" s="1"/>
  <c r="I46" s="1"/>
  <c r="J46" s="1"/>
  <c r="K46" s="1"/>
  <c r="G47"/>
  <c r="H47" s="1"/>
  <c r="I47" s="1"/>
  <c r="J47" s="1"/>
  <c r="K47" s="1"/>
  <c r="G44"/>
  <c r="H44" s="1"/>
  <c r="I44" s="1"/>
  <c r="J44" s="1"/>
  <c r="K44" s="1"/>
  <c r="G38"/>
  <c r="H38" s="1"/>
  <c r="I38" s="1"/>
  <c r="J38" s="1"/>
  <c r="K38" s="1"/>
  <c r="G36"/>
  <c r="H36" s="1"/>
  <c r="I36" s="1"/>
  <c r="J36" s="1"/>
  <c r="K36" s="1"/>
  <c r="G40"/>
  <c r="H40" s="1"/>
  <c r="I40" s="1"/>
  <c r="J40" s="1"/>
  <c r="K40" s="1"/>
  <c r="G41"/>
  <c r="H41" s="1"/>
  <c r="I41" s="1"/>
  <c r="J41" s="1"/>
  <c r="K41" s="1"/>
  <c r="H42"/>
  <c r="I42" s="1"/>
  <c r="J42" s="1"/>
  <c r="K42" s="1"/>
  <c r="G46" i="16"/>
  <c r="H46" s="1"/>
  <c r="I46" s="1"/>
  <c r="J46" s="1"/>
  <c r="K46" s="1"/>
  <c r="L46" s="1"/>
  <c r="G47"/>
  <c r="H47" s="1"/>
  <c r="I47" s="1"/>
  <c r="J47" s="1"/>
  <c r="K47" s="1"/>
  <c r="L47" s="1"/>
  <c r="G43"/>
  <c r="H43" s="1"/>
  <c r="I43" s="1"/>
  <c r="J43" s="1"/>
  <c r="K43" s="1"/>
  <c r="L43" s="1"/>
  <c r="G39"/>
  <c r="H39" s="1"/>
  <c r="I39" s="1"/>
  <c r="J39" s="1"/>
  <c r="K39" s="1"/>
  <c r="L39" s="1"/>
  <c r="G37"/>
  <c r="H37" s="1"/>
  <c r="I37" s="1"/>
  <c r="J37" s="1"/>
  <c r="K37" s="1"/>
  <c r="L37" s="1"/>
  <c r="G42"/>
  <c r="H42" s="1"/>
  <c r="I42" s="1"/>
  <c r="J42" s="1"/>
  <c r="K42" s="1"/>
  <c r="L42" s="1"/>
  <c r="G44"/>
  <c r="H44"/>
  <c r="I44" s="1"/>
  <c r="J44" s="1"/>
  <c r="K44" s="1"/>
  <c r="L44" s="1"/>
  <c r="G40"/>
  <c r="H40"/>
  <c r="I40" s="1"/>
  <c r="J40" s="1"/>
  <c r="K40" s="1"/>
  <c r="L40" s="1"/>
  <c r="G38"/>
  <c r="H38"/>
  <c r="I38" s="1"/>
  <c r="J38" s="1"/>
  <c r="K38" s="1"/>
  <c r="L38" s="1"/>
  <c r="G36"/>
  <c r="H36"/>
  <c r="I36" s="1"/>
  <c r="J36" s="1"/>
  <c r="K36" s="1"/>
  <c r="L36" s="1"/>
  <c r="L48" s="1"/>
  <c r="G44" i="17"/>
  <c r="I44"/>
  <c r="G36"/>
  <c r="G46"/>
  <c r="H46" s="1"/>
  <c r="I46" s="1"/>
  <c r="J46" s="1"/>
  <c r="K46" s="1"/>
  <c r="L46" s="1"/>
  <c r="G45"/>
  <c r="H45" s="1"/>
  <c r="I45" s="1"/>
  <c r="J45" s="1"/>
  <c r="K45" s="1"/>
  <c r="L45" s="1"/>
  <c r="G42"/>
  <c r="H42"/>
  <c r="I42" s="1"/>
  <c r="J42" s="1"/>
  <c r="K42" s="1"/>
  <c r="L42" s="1"/>
  <c r="G41"/>
  <c r="G38"/>
  <c r="H38" s="1"/>
  <c r="I38" s="1"/>
  <c r="J38" s="1"/>
  <c r="K38" s="1"/>
  <c r="L38" s="1"/>
  <c r="G37"/>
  <c r="H37" s="1"/>
  <c r="I37" s="1"/>
  <c r="J37" s="1"/>
  <c r="K37" s="1"/>
  <c r="L37" s="1"/>
  <c r="H44"/>
  <c r="J44"/>
  <c r="K44" s="1"/>
  <c r="G40"/>
  <c r="H40" s="1"/>
  <c r="I40" s="1"/>
  <c r="J40" s="1"/>
  <c r="K40" s="1"/>
  <c r="L40" s="1"/>
  <c r="H36"/>
  <c r="I36" s="1"/>
  <c r="J36" s="1"/>
  <c r="K36" s="1"/>
  <c r="L36" s="1"/>
  <c r="L48" s="1"/>
  <c r="H41"/>
  <c r="I41" s="1"/>
  <c r="J41" s="1"/>
  <c r="K41" s="1"/>
  <c r="L41" s="1"/>
  <c r="F8"/>
  <c r="F9" s="1"/>
  <c r="U65" i="14"/>
  <c r="G235" i="11"/>
  <c r="H235" s="1"/>
  <c r="I235"/>
  <c r="J235" s="1"/>
  <c r="D140" i="8"/>
  <c r="D168"/>
  <c r="D208"/>
  <c r="D236"/>
  <c r="D78"/>
  <c r="D156"/>
  <c r="D224"/>
  <c r="D250"/>
  <c r="D245"/>
  <c r="D241"/>
  <c r="D209"/>
  <c r="D181"/>
  <c r="D164"/>
  <c r="D160"/>
  <c r="D158"/>
  <c r="D149"/>
  <c r="D134"/>
  <c r="D132"/>
  <c r="D128"/>
  <c r="D126"/>
  <c r="D123"/>
  <c r="D105"/>
  <c r="D75"/>
  <c r="D54"/>
  <c r="D233"/>
  <c r="D216"/>
  <c r="D212"/>
  <c r="D210"/>
  <c r="D207"/>
  <c r="D190"/>
  <c r="D180"/>
  <c r="D124"/>
  <c r="D192"/>
  <c r="D246"/>
  <c r="D252"/>
  <c r="D248"/>
  <c r="D243"/>
  <c r="D232"/>
  <c r="D228"/>
  <c r="D226"/>
  <c r="D217"/>
  <c r="D202"/>
  <c r="D200"/>
  <c r="D196"/>
  <c r="D194"/>
  <c r="D191"/>
  <c r="D173"/>
  <c r="D141"/>
  <c r="D113"/>
  <c r="D90"/>
  <c r="D88"/>
  <c r="D82"/>
  <c r="D80"/>
  <c r="D77"/>
  <c r="D71"/>
  <c r="D253"/>
  <c r="D247"/>
  <c r="D225"/>
  <c r="D201"/>
  <c r="D193"/>
  <c r="D62" i="9"/>
  <c r="D141"/>
  <c r="D209"/>
  <c r="D100"/>
  <c r="D157"/>
  <c r="D227"/>
  <c r="D224"/>
  <c r="D210"/>
  <c r="D174"/>
  <c r="D150"/>
  <c r="D142"/>
  <c r="D108"/>
  <c r="D92"/>
  <c r="D88"/>
  <c r="D74"/>
  <c r="D54"/>
  <c r="D73"/>
  <c r="D173"/>
  <c r="D95"/>
  <c r="D111"/>
  <c r="D185"/>
  <c r="D247"/>
  <c r="D243"/>
  <c r="D241"/>
  <c r="D235"/>
  <c r="D231"/>
  <c r="D229"/>
  <c r="D226"/>
  <c r="D218"/>
  <c r="D207"/>
  <c r="D197"/>
  <c r="D193"/>
  <c r="D191"/>
  <c r="D182"/>
  <c r="D165"/>
  <c r="D161"/>
  <c r="D159"/>
  <c r="D156"/>
  <c r="D139"/>
  <c r="D129"/>
  <c r="D125"/>
  <c r="D123"/>
  <c r="D115"/>
  <c r="D113"/>
  <c r="D110"/>
  <c r="D99"/>
  <c r="D97"/>
  <c r="D94"/>
  <c r="D90"/>
  <c r="D82"/>
  <c r="D71"/>
  <c r="D63"/>
  <c r="D66" i="12"/>
  <c r="D116"/>
  <c r="D117"/>
  <c r="D167"/>
  <c r="D177"/>
  <c r="D231"/>
  <c r="D253"/>
  <c r="D250"/>
  <c r="D244"/>
  <c r="D213"/>
  <c r="D209"/>
  <c r="D207"/>
  <c r="D201"/>
  <c r="D197"/>
  <c r="D195"/>
  <c r="D192"/>
  <c r="D178"/>
  <c r="D142"/>
  <c r="D130"/>
  <c r="D122"/>
  <c r="D92"/>
  <c r="D82"/>
  <c r="D73"/>
  <c r="D71"/>
  <c r="D63"/>
  <c r="D243"/>
  <c r="D241"/>
  <c r="D235"/>
  <c r="D233"/>
  <c r="D230"/>
  <c r="D224"/>
  <c r="D214"/>
  <c r="D185"/>
  <c r="D181"/>
  <c r="D179"/>
  <c r="D176"/>
  <c r="D166"/>
  <c r="D156"/>
  <c r="D139"/>
  <c r="D125"/>
  <c r="D114"/>
  <c r="D108"/>
  <c r="D91"/>
  <c r="D89"/>
  <c r="D81"/>
  <c r="D79"/>
  <c r="D76"/>
  <c r="D54"/>
  <c r="D77"/>
  <c r="D168"/>
  <c r="D133"/>
  <c r="D145"/>
  <c r="D251"/>
  <c r="D248"/>
  <c r="D190"/>
  <c r="D161"/>
  <c r="D149"/>
  <c r="D144"/>
  <c r="D126"/>
  <c r="D105"/>
  <c r="D97"/>
  <c r="D88"/>
  <c r="D78"/>
  <c r="D218"/>
  <c r="D202"/>
  <c r="D162"/>
  <c r="D112"/>
  <c r="D74"/>
  <c r="D115"/>
  <c r="D95"/>
  <c r="D134"/>
  <c r="D193"/>
  <c r="D252"/>
  <c r="D232"/>
  <c r="D173"/>
  <c r="D157"/>
  <c r="D147"/>
  <c r="D132"/>
  <c r="D107"/>
  <c r="D99"/>
  <c r="Q99" s="1"/>
  <c r="D94"/>
  <c r="D55"/>
  <c r="D228"/>
  <c r="D194"/>
  <c r="D174"/>
  <c r="D146"/>
  <c r="D96"/>
  <c r="D79" i="14"/>
  <c r="D139"/>
  <c r="D200"/>
  <c r="D117"/>
  <c r="D208"/>
  <c r="D253"/>
  <c r="D201"/>
  <c r="D252"/>
  <c r="D62" i="17"/>
  <c r="D81"/>
  <c r="D82"/>
  <c r="D99"/>
  <c r="D113"/>
  <c r="D151"/>
  <c r="D236"/>
  <c r="D134"/>
  <c r="D185"/>
  <c r="D201"/>
  <c r="D250"/>
  <c r="D83"/>
  <c r="D100"/>
  <c r="D150"/>
  <c r="D162"/>
  <c r="D91"/>
  <c r="D184"/>
  <c r="D194"/>
  <c r="D202"/>
  <c r="D98" i="11"/>
  <c r="D99"/>
  <c r="D116"/>
  <c r="D128"/>
  <c r="D236"/>
  <c r="D150"/>
  <c r="D160"/>
  <c r="D250"/>
  <c r="D252"/>
  <c r="D249"/>
  <c r="D243"/>
  <c r="D228"/>
  <c r="D224"/>
  <c r="D218"/>
  <c r="D216"/>
  <c r="D214"/>
  <c r="D211"/>
  <c r="D207"/>
  <c r="D185"/>
  <c r="D177"/>
  <c r="D157"/>
  <c r="D145"/>
  <c r="Q145" s="1"/>
  <c r="D129"/>
  <c r="D95"/>
  <c r="D79"/>
  <c r="D54"/>
  <c r="D78"/>
  <c r="D117"/>
  <c r="Q117" s="1"/>
  <c r="D176"/>
  <c r="D66"/>
  <c r="R66" s="1"/>
  <c r="D100"/>
  <c r="D151"/>
  <c r="Q151" s="1"/>
  <c r="D212"/>
  <c r="D247"/>
  <c r="D241"/>
  <c r="D209"/>
  <c r="D201"/>
  <c r="D197"/>
  <c r="D168"/>
  <c r="D164"/>
  <c r="D162"/>
  <c r="D159"/>
  <c r="D149"/>
  <c r="D139"/>
  <c r="D122"/>
  <c r="D108"/>
  <c r="D97"/>
  <c r="D91"/>
  <c r="D58"/>
  <c r="D60"/>
  <c r="L44" i="17"/>
  <c r="C6" i="13"/>
  <c r="C6" i="15"/>
  <c r="L38" s="1"/>
  <c r="C8" i="16"/>
  <c r="F8" s="1"/>
  <c r="F9" s="1"/>
  <c r="C8" i="10"/>
  <c r="F8" s="1"/>
  <c r="F9" s="1"/>
  <c r="C58" i="7"/>
  <c r="C74" s="1"/>
  <c r="E74" s="1"/>
  <c r="G74" s="1"/>
  <c r="R81" i="12"/>
  <c r="Q114"/>
  <c r="Q116"/>
  <c r="Q133"/>
  <c r="Q144"/>
  <c r="Q146"/>
  <c r="R162"/>
  <c r="R166"/>
  <c r="R168"/>
  <c r="R179"/>
  <c r="R181"/>
  <c r="R185"/>
  <c r="Q197"/>
  <c r="Q201"/>
  <c r="Q218"/>
  <c r="R253"/>
  <c r="R82" i="11"/>
  <c r="Q98"/>
  <c r="Q100"/>
  <c r="Q115"/>
  <c r="Q130"/>
  <c r="Q132"/>
  <c r="Q134"/>
  <c r="Q147"/>
  <c r="Q149"/>
  <c r="R161"/>
  <c r="R163"/>
  <c r="R165"/>
  <c r="R167"/>
  <c r="R178"/>
  <c r="R180"/>
  <c r="R182"/>
  <c r="R184"/>
  <c r="Q196"/>
  <c r="Q198"/>
  <c r="Q200"/>
  <c r="Q202"/>
  <c r="Q217"/>
  <c r="Q219"/>
  <c r="R235"/>
  <c r="R252"/>
  <c r="Q81" i="12"/>
  <c r="R99"/>
  <c r="R114"/>
  <c r="R116"/>
  <c r="R133"/>
  <c r="R144"/>
  <c r="R146"/>
  <c r="Q162"/>
  <c r="Q166"/>
  <c r="Q168"/>
  <c r="Q179"/>
  <c r="Q181"/>
  <c r="Q185"/>
  <c r="R197"/>
  <c r="R201"/>
  <c r="R218"/>
  <c r="Q253"/>
  <c r="Q66" i="11"/>
  <c r="Q82"/>
  <c r="R98"/>
  <c r="R100"/>
  <c r="R115"/>
  <c r="R117"/>
  <c r="R130"/>
  <c r="R132"/>
  <c r="R134"/>
  <c r="R145"/>
  <c r="R147"/>
  <c r="R149"/>
  <c r="R151"/>
  <c r="Q161"/>
  <c r="Q163"/>
  <c r="Q165"/>
  <c r="Q167"/>
  <c r="Q178"/>
  <c r="Q180"/>
  <c r="Q182"/>
  <c r="Q184"/>
  <c r="R196"/>
  <c r="R198"/>
  <c r="R200"/>
  <c r="R202"/>
  <c r="R217"/>
  <c r="R219"/>
  <c r="Q235"/>
  <c r="Q252"/>
  <c r="R66" i="9"/>
  <c r="R82"/>
  <c r="Q100"/>
  <c r="Q115"/>
  <c r="Q130"/>
  <c r="Q145"/>
  <c r="Q149"/>
  <c r="Q151"/>
  <c r="R161"/>
  <c r="R165"/>
  <c r="R182"/>
  <c r="Q198"/>
  <c r="Q217"/>
  <c r="Q219"/>
  <c r="R235"/>
  <c r="R252"/>
  <c r="Q54" i="8"/>
  <c r="Q60"/>
  <c r="R71"/>
  <c r="R75"/>
  <c r="Q66" i="12"/>
  <c r="Q82"/>
  <c r="R115"/>
  <c r="R117"/>
  <c r="R130"/>
  <c r="R132"/>
  <c r="R134"/>
  <c r="R145"/>
  <c r="R147"/>
  <c r="R149"/>
  <c r="Q161"/>
  <c r="Q167"/>
  <c r="Q178"/>
  <c r="R202"/>
  <c r="Q235"/>
  <c r="Q252"/>
  <c r="Q81" i="11"/>
  <c r="Q83"/>
  <c r="R99"/>
  <c r="R114"/>
  <c r="R116"/>
  <c r="R129"/>
  <c r="R131"/>
  <c r="R133"/>
  <c r="R144"/>
  <c r="R146"/>
  <c r="R148"/>
  <c r="R150"/>
  <c r="Q160"/>
  <c r="Q162"/>
  <c r="Q164"/>
  <c r="Q166"/>
  <c r="Q168"/>
  <c r="Q179"/>
  <c r="Q181"/>
  <c r="Q183"/>
  <c r="Q185"/>
  <c r="R197"/>
  <c r="R199"/>
  <c r="R201"/>
  <c r="R216"/>
  <c r="R218"/>
  <c r="Q234"/>
  <c r="Q236"/>
  <c r="Q253"/>
  <c r="R66" i="12"/>
  <c r="R82"/>
  <c r="Q115"/>
  <c r="Q117"/>
  <c r="Q130"/>
  <c r="Q132"/>
  <c r="Q134"/>
  <c r="Q145"/>
  <c r="Q147"/>
  <c r="Q149"/>
  <c r="R161"/>
  <c r="R167"/>
  <c r="R178"/>
  <c r="Q202"/>
  <c r="R235"/>
  <c r="R252"/>
  <c r="R81" i="11"/>
  <c r="R83"/>
  <c r="Q99"/>
  <c r="Q114"/>
  <c r="Q116"/>
  <c r="Q129"/>
  <c r="Q131"/>
  <c r="Q133"/>
  <c r="Q144"/>
  <c r="Q146"/>
  <c r="Q148"/>
  <c r="Q150"/>
  <c r="R160"/>
  <c r="R162"/>
  <c r="R164"/>
  <c r="R166"/>
  <c r="R168"/>
  <c r="R179"/>
  <c r="R181"/>
  <c r="R183"/>
  <c r="R185"/>
  <c r="Q197"/>
  <c r="Q199"/>
  <c r="Q201"/>
  <c r="Q216"/>
  <c r="Q218"/>
  <c r="R234"/>
  <c r="R236"/>
  <c r="R253"/>
  <c r="Q81" i="9"/>
  <c r="Q83"/>
  <c r="R99"/>
  <c r="R129"/>
  <c r="R150"/>
  <c r="Q166"/>
  <c r="Q181"/>
  <c r="Q185"/>
  <c r="R197"/>
  <c r="R218"/>
  <c r="Q236"/>
  <c r="Q72" i="8"/>
  <c r="Q74"/>
  <c r="Q224" i="14" l="1"/>
  <c r="E224"/>
  <c r="R224"/>
  <c r="Q58" i="8"/>
  <c r="R58"/>
  <c r="D251" i="9"/>
  <c r="D246"/>
  <c r="D234"/>
  <c r="D216"/>
  <c r="D201"/>
  <c r="D196"/>
  <c r="D183"/>
  <c r="D178"/>
  <c r="D164"/>
  <c r="D148"/>
  <c r="D133"/>
  <c r="D128"/>
  <c r="D116"/>
  <c r="D98"/>
  <c r="D91"/>
  <c r="D80"/>
  <c r="D253"/>
  <c r="D245"/>
  <c r="D233"/>
  <c r="D225"/>
  <c r="D212"/>
  <c r="D200"/>
  <c r="D192"/>
  <c r="D176"/>
  <c r="D163"/>
  <c r="D147"/>
  <c r="D134"/>
  <c r="D127"/>
  <c r="D117"/>
  <c r="D109"/>
  <c r="D78"/>
  <c r="D79"/>
  <c r="D249"/>
  <c r="D244"/>
  <c r="D232"/>
  <c r="D214"/>
  <c r="D199"/>
  <c r="D194"/>
  <c r="D180"/>
  <c r="D167"/>
  <c r="D162"/>
  <c r="D146"/>
  <c r="D131"/>
  <c r="D126"/>
  <c r="D107"/>
  <c r="D93"/>
  <c r="D89"/>
  <c r="D250"/>
  <c r="D242"/>
  <c r="D230"/>
  <c r="D215"/>
  <c r="D202"/>
  <c r="D195"/>
  <c r="D179"/>
  <c r="D168"/>
  <c r="D160"/>
  <c r="D144"/>
  <c r="D132"/>
  <c r="D124"/>
  <c r="D114"/>
  <c r="D106"/>
  <c r="D76"/>
  <c r="D184"/>
  <c r="D247" i="12"/>
  <c r="D242"/>
  <c r="D225"/>
  <c r="D215"/>
  <c r="D210"/>
  <c r="D198"/>
  <c r="D165"/>
  <c r="D160"/>
  <c r="D150"/>
  <c r="D129"/>
  <c r="D124"/>
  <c r="D109"/>
  <c r="D57"/>
  <c r="D246"/>
  <c r="D234"/>
  <c r="D226"/>
  <c r="D216"/>
  <c r="D208"/>
  <c r="D196"/>
  <c r="D183"/>
  <c r="D175"/>
  <c r="D159"/>
  <c r="D148"/>
  <c r="D140"/>
  <c r="D128"/>
  <c r="D113"/>
  <c r="D100"/>
  <c r="D93"/>
  <c r="D83"/>
  <c r="D75"/>
  <c r="D65"/>
  <c r="D245"/>
  <c r="D227"/>
  <c r="D217"/>
  <c r="D212"/>
  <c r="D200"/>
  <c r="D182"/>
  <c r="D163"/>
  <c r="D158"/>
  <c r="D141"/>
  <c r="D127"/>
  <c r="D111"/>
  <c r="D106"/>
  <c r="D60"/>
  <c r="D249"/>
  <c r="D236"/>
  <c r="D229"/>
  <c r="D219"/>
  <c r="D211"/>
  <c r="D199"/>
  <c r="D191"/>
  <c r="D180"/>
  <c r="D164"/>
  <c r="D151"/>
  <c r="D143"/>
  <c r="D131"/>
  <c r="D123"/>
  <c r="D110"/>
  <c r="D98"/>
  <c r="D90"/>
  <c r="D80"/>
  <c r="D72"/>
  <c r="D184"/>
  <c r="D62"/>
  <c r="D59" i="9"/>
  <c r="D60"/>
  <c r="L36" i="13"/>
  <c r="L48" s="1"/>
  <c r="E41" i="14"/>
  <c r="F41" s="1"/>
  <c r="G41" s="1"/>
  <c r="E38" i="12"/>
  <c r="F38" s="1"/>
  <c r="G38" s="1"/>
  <c r="H38" s="1"/>
  <c r="I38" s="1"/>
  <c r="J38" s="1"/>
  <c r="K38" s="1"/>
  <c r="L38" s="1"/>
  <c r="E46"/>
  <c r="F46" s="1"/>
  <c r="G46" s="1"/>
  <c r="H46" s="1"/>
  <c r="I46" s="1"/>
  <c r="J46" s="1"/>
  <c r="K46" s="1"/>
  <c r="L46" s="1"/>
  <c r="L47" i="15"/>
  <c r="L43"/>
  <c r="L39"/>
  <c r="D132" i="14"/>
  <c r="D164"/>
  <c r="D162"/>
  <c r="D160"/>
  <c r="D190"/>
  <c r="D56" i="9"/>
  <c r="D62" i="8"/>
  <c r="D58" i="12"/>
  <c r="D196" i="14"/>
  <c r="D194"/>
  <c r="D241"/>
  <c r="D210"/>
  <c r="D174"/>
  <c r="D140"/>
  <c r="D100"/>
  <c r="D71"/>
  <c r="D246"/>
  <c r="D217"/>
  <c r="D202"/>
  <c r="D181"/>
  <c r="D167"/>
  <c r="D141"/>
  <c r="D109"/>
  <c r="D90"/>
  <c r="D81"/>
  <c r="D76"/>
  <c r="D250"/>
  <c r="D245"/>
  <c r="D182"/>
  <c r="D150"/>
  <c r="D146"/>
  <c r="D128"/>
  <c r="D111"/>
  <c r="D106"/>
  <c r="D73"/>
  <c r="D97"/>
  <c r="D127"/>
  <c r="D134"/>
  <c r="D98"/>
  <c r="D130"/>
  <c r="D59"/>
  <c r="D165"/>
  <c r="D198"/>
  <c r="D163"/>
  <c r="D230"/>
  <c r="D161"/>
  <c r="D58"/>
  <c r="D159"/>
  <c r="D157"/>
  <c r="D218"/>
  <c r="D184"/>
  <c r="D243"/>
  <c r="D229"/>
  <c r="D192"/>
  <c r="D175"/>
  <c r="D123"/>
  <c r="D249"/>
  <c r="D214"/>
  <c r="D183"/>
  <c r="D142"/>
  <c r="D112"/>
  <c r="D77"/>
  <c r="D166"/>
  <c r="D82"/>
  <c r="D251"/>
  <c r="D216"/>
  <c r="D180"/>
  <c r="D156"/>
  <c r="D110"/>
  <c r="D80"/>
  <c r="D54"/>
  <c r="D242"/>
  <c r="D209"/>
  <c r="D197"/>
  <c r="D173"/>
  <c r="D143"/>
  <c r="D122"/>
  <c r="D105"/>
  <c r="D83"/>
  <c r="D78"/>
  <c r="D72"/>
  <c r="D248"/>
  <c r="D215"/>
  <c r="D179"/>
  <c r="D148"/>
  <c r="D144"/>
  <c r="D113"/>
  <c r="D108"/>
  <c r="D75"/>
  <c r="D236"/>
  <c r="D133"/>
  <c r="D66"/>
  <c r="D99"/>
  <c r="D131"/>
  <c r="D60"/>
  <c r="D57"/>
  <c r="D63"/>
  <c r="D96"/>
  <c r="D129"/>
  <c r="D195"/>
  <c r="D126"/>
  <c r="D227"/>
  <c r="D91"/>
  <c r="D55"/>
  <c r="D219"/>
  <c r="D185"/>
  <c r="D232"/>
  <c r="D213"/>
  <c r="D177"/>
  <c r="D151"/>
  <c r="D114"/>
  <c r="D244"/>
  <c r="D211"/>
  <c r="D178"/>
  <c r="D115"/>
  <c r="D107"/>
  <c r="D74"/>
  <c r="D235"/>
  <c r="D116"/>
  <c r="D147"/>
  <c r="D56"/>
  <c r="D61"/>
  <c r="D89"/>
  <c r="D124"/>
  <c r="D95"/>
  <c r="D125"/>
  <c r="D149"/>
  <c r="D145"/>
  <c r="D94"/>
  <c r="D62"/>
  <c r="D225"/>
  <c r="D193"/>
  <c r="D226"/>
  <c r="D191"/>
  <c r="D251" i="8"/>
  <c r="D234"/>
  <c r="D229"/>
  <c r="D215"/>
  <c r="D199"/>
  <c r="D184"/>
  <c r="D179"/>
  <c r="D166"/>
  <c r="D161"/>
  <c r="D147"/>
  <c r="D131"/>
  <c r="D116"/>
  <c r="D111"/>
  <c r="D94"/>
  <c r="D89"/>
  <c r="D66"/>
  <c r="D249"/>
  <c r="D230"/>
  <c r="D219"/>
  <c r="D211"/>
  <c r="D195"/>
  <c r="D183"/>
  <c r="D175"/>
  <c r="D159"/>
  <c r="D146"/>
  <c r="D130"/>
  <c r="D117"/>
  <c r="D110"/>
  <c r="D96"/>
  <c r="D83"/>
  <c r="D76"/>
  <c r="D98"/>
  <c r="D64"/>
  <c r="D61"/>
  <c r="D57"/>
  <c r="D167"/>
  <c r="D242"/>
  <c r="D231"/>
  <c r="D218"/>
  <c r="D213"/>
  <c r="D197"/>
  <c r="D182"/>
  <c r="D177"/>
  <c r="D163"/>
  <c r="D150"/>
  <c r="D145"/>
  <c r="D129"/>
  <c r="D114"/>
  <c r="D109"/>
  <c r="D92"/>
  <c r="D244"/>
  <c r="D227"/>
  <c r="D214"/>
  <c r="D198"/>
  <c r="D185"/>
  <c r="D178"/>
  <c r="D162"/>
  <c r="D151"/>
  <c r="D143"/>
  <c r="D127"/>
  <c r="D115"/>
  <c r="D107"/>
  <c r="D93"/>
  <c r="D81"/>
  <c r="D73"/>
  <c r="D99"/>
  <c r="D65"/>
  <c r="D63"/>
  <c r="D59"/>
  <c r="D55"/>
  <c r="D235"/>
  <c r="D56"/>
  <c r="S56" i="12"/>
  <c r="U56"/>
  <c r="D58" i="9"/>
  <c r="D57"/>
  <c r="L42" i="13"/>
  <c r="L37"/>
  <c r="E64" i="12"/>
  <c r="E37" i="14"/>
  <c r="F37" s="1"/>
  <c r="D233"/>
  <c r="D231"/>
  <c r="D228"/>
  <c r="D158"/>
  <c r="D65" i="9"/>
  <c r="D61" i="12"/>
  <c r="D199" i="14"/>
  <c r="D93"/>
  <c r="D92"/>
  <c r="D88"/>
  <c r="G39" i="17"/>
  <c r="H39" s="1"/>
  <c r="I39" s="1"/>
  <c r="J39" s="1"/>
  <c r="K39" s="1"/>
  <c r="L39" s="1"/>
  <c r="G43"/>
  <c r="H43" s="1"/>
  <c r="I43" s="1"/>
  <c r="J43" s="1"/>
  <c r="K43" s="1"/>
  <c r="L43" s="1"/>
  <c r="G47"/>
  <c r="H47" s="1"/>
  <c r="I47" s="1"/>
  <c r="J47" s="1"/>
  <c r="K47" s="1"/>
  <c r="L47" s="1"/>
  <c r="E99" i="14"/>
  <c r="E58"/>
  <c r="E232"/>
  <c r="E192"/>
  <c r="E244"/>
  <c r="E214"/>
  <c r="E165"/>
  <c r="E251"/>
  <c r="E243"/>
  <c r="E209"/>
  <c r="E197"/>
  <c r="E245"/>
  <c r="E215"/>
  <c r="E106"/>
  <c r="E98"/>
  <c r="E90"/>
  <c r="E76"/>
  <c r="E72"/>
  <c r="E57"/>
  <c r="E130"/>
  <c r="E108"/>
  <c r="E78"/>
  <c r="E74"/>
  <c r="E59"/>
  <c r="E142"/>
  <c r="E202"/>
  <c r="E229"/>
  <c r="E217"/>
  <c r="E213"/>
  <c r="E181"/>
  <c r="E177"/>
  <c r="E249"/>
  <c r="E241"/>
  <c r="E227"/>
  <c r="E211"/>
  <c r="E195"/>
  <c r="E183"/>
  <c r="E179"/>
  <c r="E140"/>
  <c r="E128"/>
  <c r="E114"/>
  <c r="E110"/>
  <c r="E80"/>
  <c r="E126"/>
  <c r="E122"/>
  <c r="E112"/>
  <c r="E96"/>
  <c r="E63"/>
  <c r="E55"/>
  <c r="E148"/>
  <c r="E146"/>
  <c r="E144"/>
  <c r="E219"/>
  <c r="E134"/>
  <c r="E151"/>
  <c r="E147"/>
  <c r="E185"/>
  <c r="E66"/>
  <c r="E145"/>
  <c r="E149"/>
  <c r="E211" i="12"/>
  <c r="E159"/>
  <c r="E143"/>
  <c r="E75"/>
  <c r="E242"/>
  <c r="E226"/>
  <c r="E212"/>
  <c r="E200"/>
  <c r="E180"/>
  <c r="E164"/>
  <c r="E148"/>
  <c r="E140"/>
  <c r="E128"/>
  <c r="E110"/>
  <c r="E98"/>
  <c r="E80"/>
  <c r="E57"/>
  <c r="E182"/>
  <c r="E158"/>
  <c r="E246"/>
  <c r="E234"/>
  <c r="E216"/>
  <c r="E208"/>
  <c r="E196"/>
  <c r="E160"/>
  <c r="E124"/>
  <c r="E106"/>
  <c r="E90"/>
  <c r="E72"/>
  <c r="E210"/>
  <c r="E198"/>
  <c r="E83"/>
  <c r="E219"/>
  <c r="E100"/>
  <c r="E151"/>
  <c r="E236"/>
  <c r="H133" i="11"/>
  <c r="I133" s="1"/>
  <c r="J133" s="1"/>
  <c r="G133"/>
  <c r="G148"/>
  <c r="H148" s="1"/>
  <c r="I148" s="1"/>
  <c r="J148" s="1"/>
  <c r="G246"/>
  <c r="H246" s="1"/>
  <c r="I246" s="1"/>
  <c r="J246" s="1"/>
  <c r="G72"/>
  <c r="H72" s="1"/>
  <c r="I72" s="1"/>
  <c r="J72" s="1"/>
  <c r="G110"/>
  <c r="H110" s="1"/>
  <c r="I110" s="1"/>
  <c r="J110" s="1"/>
  <c r="G126"/>
  <c r="H126" s="1"/>
  <c r="I126" s="1"/>
  <c r="J126" s="1"/>
  <c r="G226"/>
  <c r="H226" s="1"/>
  <c r="I226" s="1"/>
  <c r="J226" s="1"/>
  <c r="G244"/>
  <c r="H244" s="1"/>
  <c r="I244" s="1"/>
  <c r="J244" s="1"/>
  <c r="G248"/>
  <c r="H248" s="1"/>
  <c r="I248" s="1"/>
  <c r="J248" s="1"/>
  <c r="G74"/>
  <c r="H74" s="1"/>
  <c r="I74" s="1"/>
  <c r="J74" s="1"/>
  <c r="G112"/>
  <c r="H112" s="1"/>
  <c r="I112" s="1"/>
  <c r="J112" s="1"/>
  <c r="G124"/>
  <c r="H124" s="1"/>
  <c r="I124" s="1"/>
  <c r="J124" s="1"/>
  <c r="G232"/>
  <c r="H232" s="1"/>
  <c r="I232" s="1"/>
  <c r="J232" s="1"/>
  <c r="G76"/>
  <c r="H76" s="1"/>
  <c r="I76" s="1"/>
  <c r="J76" s="1"/>
  <c r="G114"/>
  <c r="H114" s="1"/>
  <c r="I114" s="1"/>
  <c r="J114" s="1"/>
  <c r="G142"/>
  <c r="H142" s="1"/>
  <c r="I142" s="1"/>
  <c r="J142" s="1"/>
  <c r="G146"/>
  <c r="H146" s="1"/>
  <c r="I146" s="1"/>
  <c r="J146" s="1"/>
  <c r="G158"/>
  <c r="H158" s="1"/>
  <c r="I158" s="1"/>
  <c r="J158" s="1"/>
  <c r="G182"/>
  <c r="H182" s="1"/>
  <c r="I182" s="1"/>
  <c r="J182" s="1"/>
  <c r="G194"/>
  <c r="H194" s="1"/>
  <c r="I194" s="1"/>
  <c r="J194" s="1"/>
  <c r="G210"/>
  <c r="H210" s="1"/>
  <c r="I210" s="1"/>
  <c r="J210" s="1"/>
  <c r="G230"/>
  <c r="H230" s="1"/>
  <c r="I230" s="1"/>
  <c r="J230" s="1"/>
  <c r="G167"/>
  <c r="H167" s="1"/>
  <c r="I167" s="1"/>
  <c r="J167" s="1"/>
  <c r="G55"/>
  <c r="H55" s="1"/>
  <c r="I55" s="1"/>
  <c r="J55" s="1"/>
  <c r="G225"/>
  <c r="H225" s="1"/>
  <c r="I225" s="1"/>
  <c r="J225" s="1"/>
  <c r="G217"/>
  <c r="H217" s="1"/>
  <c r="I217" s="1"/>
  <c r="J217" s="1"/>
  <c r="G193"/>
  <c r="H193" s="1"/>
  <c r="I193" s="1"/>
  <c r="J193" s="1"/>
  <c r="G181"/>
  <c r="H181" s="1"/>
  <c r="I181" s="1"/>
  <c r="J181" s="1"/>
  <c r="G165"/>
  <c r="H165" s="1"/>
  <c r="I165" s="1"/>
  <c r="J165" s="1"/>
  <c r="G141"/>
  <c r="H141" s="1"/>
  <c r="I141" s="1"/>
  <c r="J141" s="1"/>
  <c r="G56"/>
  <c r="H56" s="1"/>
  <c r="I56" s="1"/>
  <c r="J56" s="1"/>
  <c r="G179"/>
  <c r="H179" s="1"/>
  <c r="I179" s="1"/>
  <c r="J179" s="1"/>
  <c r="G163"/>
  <c r="H163" s="1"/>
  <c r="I163" s="1"/>
  <c r="J163" s="1"/>
  <c r="G147"/>
  <c r="H147" s="1"/>
  <c r="I147" s="1"/>
  <c r="J147" s="1"/>
  <c r="G143"/>
  <c r="H143" s="1"/>
  <c r="I143" s="1"/>
  <c r="J143" s="1"/>
  <c r="G131"/>
  <c r="H131" s="1"/>
  <c r="I131" s="1"/>
  <c r="J131" s="1"/>
  <c r="G123"/>
  <c r="H123" s="1"/>
  <c r="I123" s="1"/>
  <c r="J123" s="1"/>
  <c r="G111"/>
  <c r="H111" s="1"/>
  <c r="I111" s="1"/>
  <c r="J111" s="1"/>
  <c r="G107"/>
  <c r="H107" s="1"/>
  <c r="I107" s="1"/>
  <c r="J107" s="1"/>
  <c r="G93"/>
  <c r="H93" s="1"/>
  <c r="I93" s="1"/>
  <c r="J93" s="1"/>
  <c r="G89"/>
  <c r="H89" s="1"/>
  <c r="I89" s="1"/>
  <c r="J89" s="1"/>
  <c r="G81"/>
  <c r="H81" s="1"/>
  <c r="I81" s="1"/>
  <c r="J81" s="1"/>
  <c r="G73"/>
  <c r="H73" s="1"/>
  <c r="I73" s="1"/>
  <c r="J73" s="1"/>
  <c r="G83"/>
  <c r="H83" s="1"/>
  <c r="I83" s="1"/>
  <c r="J83" s="1"/>
  <c r="G134"/>
  <c r="H134" s="1"/>
  <c r="I134" s="1"/>
  <c r="J134" s="1"/>
  <c r="G253"/>
  <c r="H253" s="1"/>
  <c r="I253" s="1"/>
  <c r="J253" s="1"/>
  <c r="G245"/>
  <c r="H245" s="1"/>
  <c r="I245" s="1"/>
  <c r="J245" s="1"/>
  <c r="G231"/>
  <c r="H231" s="1"/>
  <c r="I231" s="1"/>
  <c r="J231" s="1"/>
  <c r="G227"/>
  <c r="H227" s="1"/>
  <c r="I227" s="1"/>
  <c r="J227" s="1"/>
  <c r="G215"/>
  <c r="H215" s="1"/>
  <c r="I215" s="1"/>
  <c r="J215" s="1"/>
  <c r="G199"/>
  <c r="H199" s="1"/>
  <c r="I199" s="1"/>
  <c r="J199" s="1"/>
  <c r="G195"/>
  <c r="H195" s="1"/>
  <c r="I195" s="1"/>
  <c r="J195" s="1"/>
  <c r="G191"/>
  <c r="H191" s="1"/>
  <c r="I191" s="1"/>
  <c r="J191" s="1"/>
  <c r="G183"/>
  <c r="H183" s="1"/>
  <c r="I183" s="1"/>
  <c r="J183" s="1"/>
  <c r="G202"/>
  <c r="H202" s="1"/>
  <c r="I202" s="1"/>
  <c r="J202" s="1"/>
  <c r="E176" i="14"/>
  <c r="Q176"/>
  <c r="R176"/>
  <c r="E212"/>
  <c r="Q212"/>
  <c r="R212"/>
  <c r="E247"/>
  <c r="Q247"/>
  <c r="R247"/>
  <c r="E75" i="11"/>
  <c r="Q75"/>
  <c r="R75"/>
  <c r="E88"/>
  <c r="Q88"/>
  <c r="R88"/>
  <c r="E113"/>
  <c r="R113"/>
  <c r="Q113"/>
  <c r="F130"/>
  <c r="G130" s="1"/>
  <c r="H130" s="1"/>
  <c r="I130" s="1"/>
  <c r="J130" s="1"/>
  <c r="K130"/>
  <c r="L130" s="1"/>
  <c r="M130" s="1"/>
  <c r="E156"/>
  <c r="Q156"/>
  <c r="R156"/>
  <c r="F178"/>
  <c r="G178" s="1"/>
  <c r="H178" s="1"/>
  <c r="I178" s="1"/>
  <c r="J178" s="1"/>
  <c r="K178"/>
  <c r="L178" s="1"/>
  <c r="M178" s="1"/>
  <c r="E192"/>
  <c r="Q192"/>
  <c r="R192"/>
  <c r="E229"/>
  <c r="Q229"/>
  <c r="R229"/>
  <c r="E71"/>
  <c r="Q71"/>
  <c r="R71"/>
  <c r="F82"/>
  <c r="G82" s="1"/>
  <c r="H82" s="1"/>
  <c r="I82" s="1"/>
  <c r="J82" s="1"/>
  <c r="K82"/>
  <c r="L82" s="1"/>
  <c r="M82" s="1"/>
  <c r="E109"/>
  <c r="Q109"/>
  <c r="R109"/>
  <c r="E127"/>
  <c r="Q127"/>
  <c r="R127"/>
  <c r="E144"/>
  <c r="E175"/>
  <c r="Q175"/>
  <c r="R175"/>
  <c r="E190"/>
  <c r="Q190"/>
  <c r="R190"/>
  <c r="E219"/>
  <c r="E251"/>
  <c r="R251"/>
  <c r="Q251"/>
  <c r="E64" i="9"/>
  <c r="Q64"/>
  <c r="R64"/>
  <c r="E77"/>
  <c r="Q77"/>
  <c r="R77"/>
  <c r="E105"/>
  <c r="Q105"/>
  <c r="R105"/>
  <c r="E140"/>
  <c r="Q140"/>
  <c r="R140"/>
  <c r="E151"/>
  <c r="R151"/>
  <c r="E177"/>
  <c r="Q177"/>
  <c r="R177"/>
  <c r="E208"/>
  <c r="Q208"/>
  <c r="R208"/>
  <c r="E219"/>
  <c r="R219"/>
  <c r="E252"/>
  <c r="Q252"/>
  <c r="E66"/>
  <c r="Q66"/>
  <c r="E81"/>
  <c r="R81"/>
  <c r="E112"/>
  <c r="Q112"/>
  <c r="R112"/>
  <c r="E143"/>
  <c r="Q143"/>
  <c r="R143"/>
  <c r="E158"/>
  <c r="Q158"/>
  <c r="R158"/>
  <c r="E181"/>
  <c r="R181"/>
  <c r="E211"/>
  <c r="Q211"/>
  <c r="R211"/>
  <c r="E228"/>
  <c r="Q228"/>
  <c r="R228"/>
  <c r="E74" i="8"/>
  <c r="R74"/>
  <c r="E97"/>
  <c r="Q97"/>
  <c r="R97"/>
  <c r="E112"/>
  <c r="Q112"/>
  <c r="R112"/>
  <c r="E139"/>
  <c r="R139"/>
  <c r="Q139"/>
  <c r="E176"/>
  <c r="Q176"/>
  <c r="R176"/>
  <c r="E79"/>
  <c r="R79"/>
  <c r="Q79"/>
  <c r="E100"/>
  <c r="R100"/>
  <c r="Q100"/>
  <c r="E122"/>
  <c r="R122"/>
  <c r="Q122"/>
  <c r="E142"/>
  <c r="Q142"/>
  <c r="R142"/>
  <c r="E148"/>
  <c r="Q148"/>
  <c r="R148"/>
  <c r="E174"/>
  <c r="Q174"/>
  <c r="R174"/>
  <c r="E35"/>
  <c r="F35" s="1"/>
  <c r="G35" s="1"/>
  <c r="H35" s="1"/>
  <c r="I35" s="1"/>
  <c r="J35" s="1"/>
  <c r="K35" s="1"/>
  <c r="L35" s="1"/>
  <c r="E36" i="14"/>
  <c r="F36" s="1"/>
  <c r="G36" s="1"/>
  <c r="H36" s="1"/>
  <c r="I36" s="1"/>
  <c r="J36" s="1"/>
  <c r="K36" s="1"/>
  <c r="L36" s="1"/>
  <c r="L48" s="1"/>
  <c r="E40"/>
  <c r="F40" s="1"/>
  <c r="G40" s="1"/>
  <c r="H40" s="1"/>
  <c r="I40" s="1"/>
  <c r="J40" s="1"/>
  <c r="K40" s="1"/>
  <c r="L40" s="1"/>
  <c r="E44"/>
  <c r="F44" s="1"/>
  <c r="G44" s="1"/>
  <c r="H44" s="1"/>
  <c r="I44" s="1"/>
  <c r="J44" s="1"/>
  <c r="K44" s="1"/>
  <c r="L44" s="1"/>
  <c r="E35" i="12"/>
  <c r="F35" s="1"/>
  <c r="E39"/>
  <c r="F39" s="1"/>
  <c r="E43"/>
  <c r="F43" s="1"/>
  <c r="E47"/>
  <c r="F47" s="1"/>
  <c r="E38" i="8"/>
  <c r="F38" s="1"/>
  <c r="G38" s="1"/>
  <c r="H38" s="1"/>
  <c r="I38" s="1"/>
  <c r="J38" s="1"/>
  <c r="K38" s="1"/>
  <c r="L38" s="1"/>
  <c r="E42"/>
  <c r="F42" s="1"/>
  <c r="G42" s="1"/>
  <c r="H42" s="1"/>
  <c r="I42" s="1"/>
  <c r="J42" s="1"/>
  <c r="K42" s="1"/>
  <c r="L42" s="1"/>
  <c r="E46"/>
  <c r="F46" s="1"/>
  <c r="G46" s="1"/>
  <c r="H46" s="1"/>
  <c r="I46" s="1"/>
  <c r="J46" s="1"/>
  <c r="K46" s="1"/>
  <c r="L46" s="1"/>
  <c r="E174" i="14"/>
  <c r="E71"/>
  <c r="E167"/>
  <c r="E109"/>
  <c r="E242" i="8"/>
  <c r="E182"/>
  <c r="E114"/>
  <c r="E225" i="12"/>
  <c r="E165"/>
  <c r="E129"/>
  <c r="E250" i="14"/>
  <c r="E113"/>
  <c r="E236"/>
  <c r="E230" i="8"/>
  <c r="E130"/>
  <c r="E96"/>
  <c r="E131" i="14"/>
  <c r="E60" i="12"/>
  <c r="E159" i="14"/>
  <c r="E218"/>
  <c r="E199" i="12"/>
  <c r="E131"/>
  <c r="E175" i="14"/>
  <c r="E107"/>
  <c r="E64" i="8"/>
  <c r="E59"/>
  <c r="E235" i="14"/>
  <c r="E82"/>
  <c r="E65" i="12"/>
  <c r="E38" i="14"/>
  <c r="F38" s="1"/>
  <c r="E42"/>
  <c r="F42" s="1"/>
  <c r="E46"/>
  <c r="F46" s="1"/>
  <c r="E36" i="12"/>
  <c r="F36" s="1"/>
  <c r="E40"/>
  <c r="F40" s="1"/>
  <c r="E44"/>
  <c r="F44" s="1"/>
  <c r="E36" i="8"/>
  <c r="F36" s="1"/>
  <c r="G36" s="1"/>
  <c r="H36" s="1"/>
  <c r="I36" s="1"/>
  <c r="J36" s="1"/>
  <c r="K36" s="1"/>
  <c r="L36" s="1"/>
  <c r="L48" s="1"/>
  <c r="E44"/>
  <c r="F44" s="1"/>
  <c r="G44" s="1"/>
  <c r="H44" s="1"/>
  <c r="I44" s="1"/>
  <c r="J44" s="1"/>
  <c r="K44" s="1"/>
  <c r="L44" s="1"/>
  <c r="E180" i="14"/>
  <c r="E54"/>
  <c r="E173"/>
  <c r="E105"/>
  <c r="E234" i="8"/>
  <c r="E166"/>
  <c r="E94"/>
  <c r="E227" i="12"/>
  <c r="E163"/>
  <c r="E127"/>
  <c r="E61"/>
  <c r="E111" i="14"/>
  <c r="E233"/>
  <c r="E127"/>
  <c r="E214" i="8"/>
  <c r="E178"/>
  <c r="E198" i="14"/>
  <c r="E230"/>
  <c r="E91"/>
  <c r="E229" i="12"/>
  <c r="E175"/>
  <c r="E93"/>
  <c r="E77" i="14"/>
  <c r="E65" i="8"/>
  <c r="H37" i="15"/>
  <c r="I37" s="1"/>
  <c r="J37" s="1"/>
  <c r="K37" s="1"/>
  <c r="L37" s="1"/>
  <c r="G45"/>
  <c r="H45" s="1"/>
  <c r="I45" s="1"/>
  <c r="J45" s="1"/>
  <c r="K45" s="1"/>
  <c r="L45" s="1"/>
  <c r="H41" i="14"/>
  <c r="I41" s="1"/>
  <c r="J41" s="1"/>
  <c r="K41" s="1"/>
  <c r="L41" s="1"/>
  <c r="G37"/>
  <c r="H37" s="1"/>
  <c r="I37" s="1"/>
  <c r="J37" s="1"/>
  <c r="K37" s="1"/>
  <c r="L37" s="1"/>
  <c r="G45"/>
  <c r="H45" s="1"/>
  <c r="I45" s="1"/>
  <c r="J45" s="1"/>
  <c r="K45" s="1"/>
  <c r="L45" s="1"/>
  <c r="E56"/>
  <c r="E89"/>
  <c r="E193"/>
  <c r="E191"/>
  <c r="E178"/>
  <c r="E62"/>
  <c r="E124"/>
  <c r="E125"/>
  <c r="G41" i="16"/>
  <c r="H41" s="1"/>
  <c r="I41" s="1"/>
  <c r="J41" s="1"/>
  <c r="K41" s="1"/>
  <c r="L41" s="1"/>
  <c r="G45"/>
  <c r="H45" s="1"/>
  <c r="I45" s="1"/>
  <c r="J45" s="1"/>
  <c r="K45" s="1"/>
  <c r="L45" s="1"/>
  <c r="G35"/>
  <c r="H35" s="1"/>
  <c r="I35" s="1"/>
  <c r="J35" s="1"/>
  <c r="K35" s="1"/>
  <c r="L35" s="1"/>
  <c r="E47" i="8"/>
  <c r="F47" s="1"/>
  <c r="E43"/>
  <c r="F43" s="1"/>
  <c r="E39"/>
  <c r="F39" s="1"/>
  <c r="E66"/>
  <c r="E227"/>
  <c r="E211"/>
  <c r="E195"/>
  <c r="E179"/>
  <c r="E175"/>
  <c r="E159"/>
  <c r="E147"/>
  <c r="E143"/>
  <c r="E131"/>
  <c r="E93"/>
  <c r="E81"/>
  <c r="E73"/>
  <c r="E57"/>
  <c r="E197"/>
  <c r="E161"/>
  <c r="E145"/>
  <c r="E249"/>
  <c r="E231"/>
  <c r="E215"/>
  <c r="E199"/>
  <c r="E183"/>
  <c r="E163"/>
  <c r="E127"/>
  <c r="E115"/>
  <c r="E111"/>
  <c r="E107"/>
  <c r="E89"/>
  <c r="E61"/>
  <c r="E251"/>
  <c r="E229"/>
  <c r="E213"/>
  <c r="E177"/>
  <c r="E129"/>
  <c r="E109"/>
  <c r="E83"/>
  <c r="E219"/>
  <c r="E185"/>
  <c r="E56"/>
  <c r="E58"/>
  <c r="E117"/>
  <c r="E151"/>
  <c r="H35" i="15"/>
  <c r="I35" s="1"/>
  <c r="J35" s="1"/>
  <c r="K35" s="1"/>
  <c r="G35"/>
  <c r="E168" i="14"/>
  <c r="R168"/>
  <c r="Q168"/>
  <c r="E207"/>
  <c r="Q207"/>
  <c r="R207"/>
  <c r="E234"/>
  <c r="Q234"/>
  <c r="R234"/>
  <c r="E80" i="11"/>
  <c r="Q80"/>
  <c r="R80"/>
  <c r="E105"/>
  <c r="Q105"/>
  <c r="R105"/>
  <c r="E125"/>
  <c r="Q125"/>
  <c r="R125"/>
  <c r="E140"/>
  <c r="Q140"/>
  <c r="R140"/>
  <c r="E173"/>
  <c r="Q173"/>
  <c r="R173"/>
  <c r="K184"/>
  <c r="L184" s="1"/>
  <c r="M184" s="1"/>
  <c r="F184"/>
  <c r="G184" s="1"/>
  <c r="H184" s="1"/>
  <c r="I184" s="1"/>
  <c r="J184" s="1"/>
  <c r="E213"/>
  <c r="Q213"/>
  <c r="R213"/>
  <c r="E242"/>
  <c r="Q242"/>
  <c r="R242"/>
  <c r="E77"/>
  <c r="Q77"/>
  <c r="R77"/>
  <c r="E90"/>
  <c r="Q90"/>
  <c r="R90"/>
  <c r="F115"/>
  <c r="G115" s="1"/>
  <c r="H115" s="1"/>
  <c r="I115" s="1"/>
  <c r="J115" s="1"/>
  <c r="K115"/>
  <c r="L115" s="1"/>
  <c r="M115" s="1"/>
  <c r="E132"/>
  <c r="K161"/>
  <c r="L161" s="1"/>
  <c r="M161" s="1"/>
  <c r="F161"/>
  <c r="G161" s="1"/>
  <c r="H161" s="1"/>
  <c r="I161" s="1"/>
  <c r="J161" s="1"/>
  <c r="F180"/>
  <c r="G180" s="1"/>
  <c r="H180" s="1"/>
  <c r="I180" s="1"/>
  <c r="J180" s="1"/>
  <c r="K180"/>
  <c r="L180" s="1"/>
  <c r="M180" s="1"/>
  <c r="F196"/>
  <c r="G196" s="1"/>
  <c r="H196" s="1"/>
  <c r="I196" s="1"/>
  <c r="J196" s="1"/>
  <c r="K196"/>
  <c r="L196" s="1"/>
  <c r="M196" s="1"/>
  <c r="E233"/>
  <c r="Q233"/>
  <c r="R233"/>
  <c r="E55" i="9"/>
  <c r="Q55"/>
  <c r="R55"/>
  <c r="E72"/>
  <c r="Q72"/>
  <c r="R72"/>
  <c r="E83"/>
  <c r="R83"/>
  <c r="E122"/>
  <c r="Q122"/>
  <c r="R122"/>
  <c r="E145"/>
  <c r="R145"/>
  <c r="E166"/>
  <c r="R166"/>
  <c r="E190"/>
  <c r="Q190"/>
  <c r="R190"/>
  <c r="E213"/>
  <c r="Q213"/>
  <c r="R213"/>
  <c r="E236"/>
  <c r="R236"/>
  <c r="E61"/>
  <c r="Q61"/>
  <c r="R61"/>
  <c r="E75"/>
  <c r="Q75"/>
  <c r="R75"/>
  <c r="E96"/>
  <c r="Q96"/>
  <c r="R96"/>
  <c r="E130"/>
  <c r="R130"/>
  <c r="E149"/>
  <c r="R149"/>
  <c r="E175"/>
  <c r="Q175"/>
  <c r="R175"/>
  <c r="E198"/>
  <c r="R198"/>
  <c r="E217"/>
  <c r="R217"/>
  <c r="E248"/>
  <c r="Q248"/>
  <c r="R248"/>
  <c r="E91" i="8"/>
  <c r="Q91"/>
  <c r="R91"/>
  <c r="E106"/>
  <c r="Q106"/>
  <c r="R106"/>
  <c r="E125"/>
  <c r="Q125"/>
  <c r="R125"/>
  <c r="E157"/>
  <c r="Q157"/>
  <c r="R157"/>
  <c r="E72"/>
  <c r="R72"/>
  <c r="E95"/>
  <c r="Q95"/>
  <c r="R95"/>
  <c r="E108"/>
  <c r="Q108"/>
  <c r="R108"/>
  <c r="E133"/>
  <c r="Q133"/>
  <c r="R133"/>
  <c r="E144"/>
  <c r="Q144"/>
  <c r="R144"/>
  <c r="Q165"/>
  <c r="R165"/>
  <c r="E165"/>
  <c r="L46" i="15"/>
  <c r="L44"/>
  <c r="L42"/>
  <c r="L40"/>
  <c r="L46" i="13"/>
  <c r="E37" i="8"/>
  <c r="F37" s="1"/>
  <c r="G37" s="1"/>
  <c r="H37" s="1"/>
  <c r="I37" s="1"/>
  <c r="J37" s="1"/>
  <c r="K37" s="1"/>
  <c r="L37" s="1"/>
  <c r="E41"/>
  <c r="F41" s="1"/>
  <c r="G41" s="1"/>
  <c r="H41" s="1"/>
  <c r="I41" s="1"/>
  <c r="J41" s="1"/>
  <c r="K41" s="1"/>
  <c r="L41" s="1"/>
  <c r="E45"/>
  <c r="F45" s="1"/>
  <c r="G45" s="1"/>
  <c r="H45" s="1"/>
  <c r="I45" s="1"/>
  <c r="J45" s="1"/>
  <c r="K45" s="1"/>
  <c r="L45" s="1"/>
  <c r="E210" i="14"/>
  <c r="E100"/>
  <c r="E246"/>
  <c r="E141"/>
  <c r="E81"/>
  <c r="E218" i="8"/>
  <c r="E150"/>
  <c r="E92"/>
  <c r="E247" i="12"/>
  <c r="E215"/>
  <c r="E150"/>
  <c r="E109"/>
  <c r="E182" i="14"/>
  <c r="E75"/>
  <c r="E88"/>
  <c r="E146" i="8"/>
  <c r="E110"/>
  <c r="E76"/>
  <c r="E60" i="14"/>
  <c r="E129"/>
  <c r="E157"/>
  <c r="E184"/>
  <c r="E191" i="12"/>
  <c r="E123"/>
  <c r="E115" i="14"/>
  <c r="E98" i="8"/>
  <c r="E63"/>
  <c r="E55"/>
  <c r="E166" i="14"/>
  <c r="E167" i="8"/>
  <c r="E35" i="14"/>
  <c r="F35" s="1"/>
  <c r="G35" s="1"/>
  <c r="H35" s="1"/>
  <c r="I35" s="1"/>
  <c r="J35" s="1"/>
  <c r="K35" s="1"/>
  <c r="L35" s="1"/>
  <c r="E39"/>
  <c r="F39" s="1"/>
  <c r="E43"/>
  <c r="F43" s="1"/>
  <c r="E47"/>
  <c r="F47" s="1"/>
  <c r="E37" i="12"/>
  <c r="F37" s="1"/>
  <c r="E41"/>
  <c r="F41" s="1"/>
  <c r="E45"/>
  <c r="F45" s="1"/>
  <c r="E40" i="8"/>
  <c r="F40" s="1"/>
  <c r="G40" s="1"/>
  <c r="H40" s="1"/>
  <c r="I40" s="1"/>
  <c r="J40" s="1"/>
  <c r="K40" s="1"/>
  <c r="L40" s="1"/>
  <c r="E216" i="14"/>
  <c r="E156"/>
  <c r="E242"/>
  <c r="E143"/>
  <c r="E83"/>
  <c r="E184" i="8"/>
  <c r="E116"/>
  <c r="E245" i="12"/>
  <c r="E217"/>
  <c r="E141"/>
  <c r="E111"/>
  <c r="E248" i="14"/>
  <c r="E73"/>
  <c r="E97"/>
  <c r="E244" i="8"/>
  <c r="E198"/>
  <c r="E162"/>
  <c r="E163" i="14"/>
  <c r="E161"/>
  <c r="E249" i="12"/>
  <c r="E183"/>
  <c r="E113"/>
  <c r="E123" i="14"/>
  <c r="E99" i="8"/>
  <c r="E116" i="14"/>
  <c r="E184" i="12"/>
  <c r="G41" i="15"/>
  <c r="H41"/>
  <c r="I41" s="1"/>
  <c r="J41" s="1"/>
  <c r="K41" s="1"/>
  <c r="L41" s="1"/>
  <c r="E150" i="14"/>
  <c r="E61"/>
  <c r="E225"/>
  <c r="E226"/>
  <c r="E133"/>
  <c r="E94"/>
  <c r="E62" i="12"/>
  <c r="E95" i="14"/>
  <c r="E59" i="12"/>
  <c r="Q59"/>
  <c r="R59"/>
  <c r="U224" i="14"/>
  <c r="U237" s="1"/>
  <c r="S272" s="1"/>
  <c r="U272" s="1"/>
  <c r="S224"/>
  <c r="S237" s="1"/>
  <c r="T237" s="1"/>
  <c r="E59" i="11"/>
  <c r="Q59"/>
  <c r="R59"/>
  <c r="S64" i="14"/>
  <c r="U64"/>
  <c r="F65"/>
  <c r="K65"/>
  <c r="L65" s="1"/>
  <c r="M65" s="1"/>
  <c r="S64" i="12"/>
  <c r="U64"/>
  <c r="D62" i="11"/>
  <c r="D61"/>
  <c r="G35"/>
  <c r="H35" s="1"/>
  <c r="I35" s="1"/>
  <c r="J35" s="1"/>
  <c r="K35" s="1"/>
  <c r="L35" s="1"/>
  <c r="E57"/>
  <c r="R57"/>
  <c r="Q57"/>
  <c r="E63"/>
  <c r="Q63"/>
  <c r="R63"/>
  <c r="F60" i="8"/>
  <c r="G60" s="1"/>
  <c r="H60" s="1"/>
  <c r="I60" s="1"/>
  <c r="J60" s="1"/>
  <c r="K60"/>
  <c r="L60" s="1"/>
  <c r="M60" s="1"/>
  <c r="G106" i="11"/>
  <c r="H106" s="1"/>
  <c r="I106" s="1"/>
  <c r="J106" s="1"/>
  <c r="F56" i="12"/>
  <c r="G56" s="1"/>
  <c r="H56" s="1"/>
  <c r="I56" s="1"/>
  <c r="J56" s="1"/>
  <c r="K56"/>
  <c r="L56" s="1"/>
  <c r="M56" s="1"/>
  <c r="G234" i="11"/>
  <c r="H234" s="1"/>
  <c r="I234" s="1"/>
  <c r="J234" s="1"/>
  <c r="D64"/>
  <c r="D65"/>
  <c r="U60" i="8"/>
  <c r="S60"/>
  <c r="G92" i="11"/>
  <c r="H92" s="1"/>
  <c r="I92" s="1"/>
  <c r="J92" s="1"/>
  <c r="G174"/>
  <c r="H174" s="1"/>
  <c r="I174" s="1"/>
  <c r="J174" s="1"/>
  <c r="F64" i="14"/>
  <c r="K64"/>
  <c r="L64" s="1"/>
  <c r="M64" s="1"/>
  <c r="D252" i="17"/>
  <c r="D247"/>
  <c r="D241"/>
  <c r="D224"/>
  <c r="D200"/>
  <c r="D193"/>
  <c r="D183"/>
  <c r="D173"/>
  <c r="D156"/>
  <c r="D131"/>
  <c r="D125"/>
  <c r="D114"/>
  <c r="D109"/>
  <c r="D105"/>
  <c r="D95"/>
  <c r="D93"/>
  <c r="D88"/>
  <c r="D73"/>
  <c r="D63"/>
  <c r="D242"/>
  <c r="D233"/>
  <c r="D219"/>
  <c r="D207"/>
  <c r="D195"/>
  <c r="D178"/>
  <c r="D166"/>
  <c r="D161"/>
  <c r="D149"/>
  <c r="D143"/>
  <c r="D126"/>
  <c r="D122"/>
  <c r="D112"/>
  <c r="D108"/>
  <c r="D96"/>
  <c r="D80"/>
  <c r="D74"/>
  <c r="D66"/>
  <c r="D64"/>
  <c r="D59"/>
  <c r="D244"/>
  <c r="D230"/>
  <c r="D225"/>
  <c r="D180"/>
  <c r="D175"/>
  <c r="D158"/>
  <c r="D144"/>
  <c r="D130"/>
  <c r="D128"/>
  <c r="D111"/>
  <c r="D58"/>
  <c r="D248"/>
  <c r="D234"/>
  <c r="D231"/>
  <c r="D199"/>
  <c r="D192"/>
  <c r="D176"/>
  <c r="D168"/>
  <c r="D160"/>
  <c r="D157"/>
  <c r="D145"/>
  <c r="D117"/>
  <c r="D89"/>
  <c r="D76"/>
  <c r="D235"/>
  <c r="D217"/>
  <c r="D213"/>
  <c r="D209"/>
  <c r="D65"/>
  <c r="D216"/>
  <c r="D212"/>
  <c r="D208"/>
  <c r="D249"/>
  <c r="D243"/>
  <c r="D228"/>
  <c r="D218"/>
  <c r="D198"/>
  <c r="D196"/>
  <c r="D191"/>
  <c r="D179"/>
  <c r="D163"/>
  <c r="D142"/>
  <c r="D127"/>
  <c r="D123"/>
  <c r="D115"/>
  <c r="D107"/>
  <c r="D90"/>
  <c r="D77"/>
  <c r="D71"/>
  <c r="D54"/>
  <c r="D251"/>
  <c r="D229"/>
  <c r="D190"/>
  <c r="D174"/>
  <c r="D164"/>
  <c r="D159"/>
  <c r="D147"/>
  <c r="D139"/>
  <c r="D124"/>
  <c r="D116"/>
  <c r="D110"/>
  <c r="D98"/>
  <c r="D92"/>
  <c r="D78"/>
  <c r="D72"/>
  <c r="D61"/>
  <c r="D55"/>
  <c r="D75"/>
  <c r="D246"/>
  <c r="D232"/>
  <c r="D227"/>
  <c r="D182"/>
  <c r="D177"/>
  <c r="D167"/>
  <c r="D146"/>
  <c r="D141"/>
  <c r="D56"/>
  <c r="D253"/>
  <c r="D245"/>
  <c r="D226"/>
  <c r="D197"/>
  <c r="D181"/>
  <c r="D165"/>
  <c r="D148"/>
  <c r="D140"/>
  <c r="D132"/>
  <c r="D129"/>
  <c r="D106"/>
  <c r="D97"/>
  <c r="D94"/>
  <c r="D79"/>
  <c r="D60"/>
  <c r="D57"/>
  <c r="D215"/>
  <c r="D211"/>
  <c r="D133"/>
  <c r="D214"/>
  <c r="D210"/>
  <c r="D117" i="10"/>
  <c r="D199"/>
  <c r="D229"/>
  <c r="D97"/>
  <c r="D183"/>
  <c r="D184"/>
  <c r="D185"/>
  <c r="D215"/>
  <c r="D253"/>
  <c r="D83"/>
  <c r="D116"/>
  <c r="D250"/>
  <c r="D230"/>
  <c r="D212"/>
  <c r="D200"/>
  <c r="D180"/>
  <c r="D156"/>
  <c r="D134"/>
  <c r="D132"/>
  <c r="D130"/>
  <c r="D128"/>
  <c r="D126"/>
  <c r="D124"/>
  <c r="D122"/>
  <c r="D105"/>
  <c r="D99"/>
  <c r="D96"/>
  <c r="D90"/>
  <c r="D54"/>
  <c r="D60"/>
  <c r="D113"/>
  <c r="D246"/>
  <c r="D219"/>
  <c r="D217"/>
  <c r="D214"/>
  <c r="D208"/>
  <c r="D191"/>
  <c r="D182"/>
  <c r="D176"/>
  <c r="D114"/>
  <c r="D94"/>
  <c r="D88"/>
  <c r="D245"/>
  <c r="D241"/>
  <c r="D235"/>
  <c r="D233"/>
  <c r="D231"/>
  <c r="D228"/>
  <c r="D224"/>
  <c r="D207"/>
  <c r="D201"/>
  <c r="D198"/>
  <c r="D192"/>
  <c r="D175"/>
  <c r="D173"/>
  <c r="D167"/>
  <c r="D149"/>
  <c r="D147"/>
  <c r="D143"/>
  <c r="D139"/>
  <c r="D129"/>
  <c r="D125"/>
  <c r="D115"/>
  <c r="D112"/>
  <c r="D106"/>
  <c r="D89"/>
  <c r="D59"/>
  <c r="D249"/>
  <c r="D247"/>
  <c r="D244"/>
  <c r="D234"/>
  <c r="D150"/>
  <c r="D148"/>
  <c r="D146"/>
  <c r="D144"/>
  <c r="D142"/>
  <c r="D140"/>
  <c r="D109"/>
  <c r="D107"/>
  <c r="D93"/>
  <c r="D91"/>
  <c r="D65"/>
  <c r="D63"/>
  <c r="D61"/>
  <c r="D64"/>
  <c r="D80"/>
  <c r="D76"/>
  <c r="D71"/>
  <c r="D226"/>
  <c r="D216"/>
  <c r="D196"/>
  <c r="D190"/>
  <c r="D145"/>
  <c r="D141"/>
  <c r="D133"/>
  <c r="D131"/>
  <c r="D127"/>
  <c r="D123"/>
  <c r="D110"/>
  <c r="D98"/>
  <c r="D57"/>
  <c r="D236"/>
  <c r="D242"/>
  <c r="D225"/>
  <c r="D211"/>
  <c r="D209"/>
  <c r="D195"/>
  <c r="D193"/>
  <c r="D179"/>
  <c r="D177"/>
  <c r="D174"/>
  <c r="D56"/>
  <c r="D78"/>
  <c r="D74"/>
  <c r="D62"/>
  <c r="D243"/>
  <c r="D232"/>
  <c r="D202"/>
  <c r="D181"/>
  <c r="D178"/>
  <c r="D166"/>
  <c r="D111"/>
  <c r="D108"/>
  <c r="D95"/>
  <c r="D92"/>
  <c r="D58"/>
  <c r="D55"/>
  <c r="D218"/>
  <c r="D77"/>
  <c r="D73"/>
  <c r="D251"/>
  <c r="D248"/>
  <c r="D227"/>
  <c r="D213"/>
  <c r="D210"/>
  <c r="D197"/>
  <c r="D194"/>
  <c r="D168"/>
  <c r="D164"/>
  <c r="D162"/>
  <c r="D160"/>
  <c r="D158"/>
  <c r="D151"/>
  <c r="D100"/>
  <c r="D66"/>
  <c r="D252"/>
  <c r="D79"/>
  <c r="D75"/>
  <c r="D163"/>
  <c r="D159"/>
  <c r="D81"/>
  <c r="D165"/>
  <c r="D161"/>
  <c r="D157"/>
  <c r="D82"/>
  <c r="D72"/>
  <c r="D141" i="16"/>
  <c r="D144"/>
  <c r="D184"/>
  <c r="D185"/>
  <c r="D196"/>
  <c r="D242"/>
  <c r="D79"/>
  <c r="D109"/>
  <c r="D168"/>
  <c r="D218"/>
  <c r="D219"/>
  <c r="D228"/>
  <c r="D139"/>
  <c r="D93"/>
  <c r="D143"/>
  <c r="D243"/>
  <c r="D225"/>
  <c r="D213"/>
  <c r="D197"/>
  <c r="D161"/>
  <c r="D142"/>
  <c r="D140"/>
  <c r="D123"/>
  <c r="D106"/>
  <c r="D94"/>
  <c r="D81"/>
  <c r="D78"/>
  <c r="D72"/>
  <c r="D250"/>
  <c r="D246"/>
  <c r="D244"/>
  <c r="D241"/>
  <c r="D224"/>
  <c r="D212"/>
  <c r="D208"/>
  <c r="D200"/>
  <c r="D198"/>
  <c r="D195"/>
  <c r="D183"/>
  <c r="D177"/>
  <c r="D160"/>
  <c r="D156"/>
  <c r="D150"/>
  <c r="D148"/>
  <c r="D146"/>
  <c r="D132"/>
  <c r="D130"/>
  <c r="D128"/>
  <c r="D126"/>
  <c r="D124"/>
  <c r="D122"/>
  <c r="D110"/>
  <c r="D90"/>
  <c r="D80"/>
  <c r="D57"/>
  <c r="D252"/>
  <c r="D249"/>
  <c r="D233"/>
  <c r="D209"/>
  <c r="D164"/>
  <c r="D162"/>
  <c r="D159"/>
  <c r="D149"/>
  <c r="D129"/>
  <c r="D125"/>
  <c r="D60"/>
  <c r="D251"/>
  <c r="D236"/>
  <c r="D232"/>
  <c r="D230"/>
  <c r="D227"/>
  <c r="D217"/>
  <c r="D207"/>
  <c r="D190"/>
  <c r="D176"/>
  <c r="D165"/>
  <c r="D151"/>
  <c r="D145"/>
  <c r="D117"/>
  <c r="D113"/>
  <c r="D111"/>
  <c r="D108"/>
  <c r="D100"/>
  <c r="D98"/>
  <c r="D89"/>
  <c r="D83"/>
  <c r="D76"/>
  <c r="D56"/>
  <c r="D54"/>
  <c r="D229"/>
  <c r="D193"/>
  <c r="D181"/>
  <c r="D173"/>
  <c r="D105"/>
  <c r="D99"/>
  <c r="D97"/>
  <c r="D95"/>
  <c r="D92"/>
  <c r="D88"/>
  <c r="D75"/>
  <c r="D73"/>
  <c r="D71"/>
  <c r="D65"/>
  <c r="D247"/>
  <c r="D216"/>
  <c r="D214"/>
  <c r="D211"/>
  <c r="D201"/>
  <c r="D192"/>
  <c r="D180"/>
  <c r="D178"/>
  <c r="D175"/>
  <c r="D157"/>
  <c r="D133"/>
  <c r="D131"/>
  <c r="D127"/>
  <c r="D114"/>
  <c r="D63"/>
  <c r="D58"/>
  <c r="D248"/>
  <c r="D245"/>
  <c r="D226"/>
  <c r="D215"/>
  <c r="D199"/>
  <c r="D182"/>
  <c r="D179"/>
  <c r="D158"/>
  <c r="D147"/>
  <c r="D115"/>
  <c r="D112"/>
  <c r="D91"/>
  <c r="D77"/>
  <c r="D74"/>
  <c r="D55"/>
  <c r="D62"/>
  <c r="D59"/>
  <c r="D167"/>
  <c r="D116"/>
  <c r="D82"/>
  <c r="D253"/>
  <c r="D234"/>
  <c r="D231"/>
  <c r="D210"/>
  <c r="D202"/>
  <c r="D194"/>
  <c r="D191"/>
  <c r="D174"/>
  <c r="D166"/>
  <c r="D163"/>
  <c r="D134"/>
  <c r="D107"/>
  <c r="D96"/>
  <c r="D66"/>
  <c r="D235"/>
  <c r="D61"/>
  <c r="D64"/>
  <c r="C8" i="13"/>
  <c r="F8" s="1"/>
  <c r="F9" s="1"/>
  <c r="L47"/>
  <c r="L40"/>
  <c r="L44"/>
  <c r="L38"/>
  <c r="L41"/>
  <c r="L43"/>
  <c r="L35"/>
  <c r="L39"/>
  <c r="L45"/>
  <c r="E58" i="11"/>
  <c r="R58"/>
  <c r="Q58"/>
  <c r="E97"/>
  <c r="R97"/>
  <c r="Q97"/>
  <c r="E122"/>
  <c r="Q122"/>
  <c r="R122"/>
  <c r="E149"/>
  <c r="E162"/>
  <c r="E168"/>
  <c r="E201"/>
  <c r="E241"/>
  <c r="R241"/>
  <c r="Q241"/>
  <c r="E212"/>
  <c r="Q212"/>
  <c r="R212"/>
  <c r="E100"/>
  <c r="E176"/>
  <c r="Q176"/>
  <c r="R176"/>
  <c r="E78"/>
  <c r="Q78"/>
  <c r="R78"/>
  <c r="E79"/>
  <c r="R79"/>
  <c r="Q79"/>
  <c r="E129"/>
  <c r="E157"/>
  <c r="Q157"/>
  <c r="R157"/>
  <c r="E185"/>
  <c r="E211"/>
  <c r="Q211"/>
  <c r="R211"/>
  <c r="E216"/>
  <c r="E224"/>
  <c r="Q224"/>
  <c r="R224"/>
  <c r="E243"/>
  <c r="R243"/>
  <c r="Q243"/>
  <c r="E252"/>
  <c r="E160"/>
  <c r="E236"/>
  <c r="E116"/>
  <c r="E98"/>
  <c r="E194" i="17"/>
  <c r="Q194"/>
  <c r="R194"/>
  <c r="E91"/>
  <c r="Q91"/>
  <c r="R91"/>
  <c r="E150"/>
  <c r="R150"/>
  <c r="Q150"/>
  <c r="E83"/>
  <c r="Q83"/>
  <c r="R83"/>
  <c r="E201"/>
  <c r="R201"/>
  <c r="Q201"/>
  <c r="E134"/>
  <c r="R134"/>
  <c r="Q134"/>
  <c r="E151"/>
  <c r="R151"/>
  <c r="Q151"/>
  <c r="E99"/>
  <c r="Q99"/>
  <c r="R99"/>
  <c r="E81"/>
  <c r="R81"/>
  <c r="Q81"/>
  <c r="E252" i="14"/>
  <c r="Q252"/>
  <c r="R252"/>
  <c r="E253"/>
  <c r="Q253"/>
  <c r="R253"/>
  <c r="E117"/>
  <c r="R117"/>
  <c r="Q117"/>
  <c r="E139"/>
  <c r="Q139"/>
  <c r="R139"/>
  <c r="E96" i="12"/>
  <c r="R96"/>
  <c r="Q96"/>
  <c r="E174"/>
  <c r="Q174"/>
  <c r="R174"/>
  <c r="E228"/>
  <c r="Q228"/>
  <c r="R228"/>
  <c r="E94"/>
  <c r="R94"/>
  <c r="Q94"/>
  <c r="E107"/>
  <c r="Q107"/>
  <c r="R107"/>
  <c r="E147"/>
  <c r="E173"/>
  <c r="Q173"/>
  <c r="R173"/>
  <c r="E252"/>
  <c r="E134"/>
  <c r="E115"/>
  <c r="E112"/>
  <c r="R112"/>
  <c r="Q112"/>
  <c r="E202"/>
  <c r="E78"/>
  <c r="Q78"/>
  <c r="R78"/>
  <c r="E97"/>
  <c r="Q97"/>
  <c r="R97"/>
  <c r="E126"/>
  <c r="Q126"/>
  <c r="R126"/>
  <c r="E149"/>
  <c r="E190"/>
  <c r="Q190"/>
  <c r="R190"/>
  <c r="E251"/>
  <c r="Q251"/>
  <c r="R251"/>
  <c r="E133"/>
  <c r="E77"/>
  <c r="Q77"/>
  <c r="R77"/>
  <c r="E76"/>
  <c r="Q76"/>
  <c r="R76"/>
  <c r="E81"/>
  <c r="E91"/>
  <c r="Q91"/>
  <c r="R91"/>
  <c r="E114"/>
  <c r="E139"/>
  <c r="Q139"/>
  <c r="R139"/>
  <c r="E166"/>
  <c r="E179"/>
  <c r="E185"/>
  <c r="E224"/>
  <c r="R224"/>
  <c r="Q224"/>
  <c r="E233"/>
  <c r="Q233"/>
  <c r="R233"/>
  <c r="E241"/>
  <c r="Q241"/>
  <c r="R241"/>
  <c r="E63"/>
  <c r="Q63"/>
  <c r="R63"/>
  <c r="E73"/>
  <c r="Q73"/>
  <c r="R73"/>
  <c r="E92"/>
  <c r="R92"/>
  <c r="Q92"/>
  <c r="E130"/>
  <c r="E178"/>
  <c r="E195"/>
  <c r="Q195"/>
  <c r="R195"/>
  <c r="E201"/>
  <c r="E209"/>
  <c r="Q209"/>
  <c r="R209"/>
  <c r="E244"/>
  <c r="Q244"/>
  <c r="R244"/>
  <c r="E253"/>
  <c r="E177"/>
  <c r="Q177"/>
  <c r="R177"/>
  <c r="E117"/>
  <c r="E66"/>
  <c r="E71" i="9"/>
  <c r="Q71"/>
  <c r="R71"/>
  <c r="E90"/>
  <c r="Q90"/>
  <c r="R90"/>
  <c r="E97"/>
  <c r="Q97"/>
  <c r="R97"/>
  <c r="E110"/>
  <c r="Q110"/>
  <c r="R110"/>
  <c r="E115"/>
  <c r="R115"/>
  <c r="E125"/>
  <c r="Q125"/>
  <c r="R125"/>
  <c r="E139"/>
  <c r="Q139"/>
  <c r="R139"/>
  <c r="E159"/>
  <c r="Q159"/>
  <c r="R159"/>
  <c r="E165"/>
  <c r="Q165"/>
  <c r="E191"/>
  <c r="Q191"/>
  <c r="R191"/>
  <c r="E197"/>
  <c r="Q197"/>
  <c r="E218"/>
  <c r="Q218"/>
  <c r="E229"/>
  <c r="Q229"/>
  <c r="R229"/>
  <c r="E235"/>
  <c r="Q235"/>
  <c r="E243"/>
  <c r="Q243"/>
  <c r="R243"/>
  <c r="E185"/>
  <c r="R185"/>
  <c r="E95"/>
  <c r="Q95"/>
  <c r="R95"/>
  <c r="E73"/>
  <c r="Q73"/>
  <c r="R73"/>
  <c r="E74"/>
  <c r="Q74"/>
  <c r="R74"/>
  <c r="E92"/>
  <c r="R92"/>
  <c r="Q92"/>
  <c r="E142"/>
  <c r="Q142"/>
  <c r="R142"/>
  <c r="E174"/>
  <c r="Q174"/>
  <c r="R174"/>
  <c r="E224"/>
  <c r="R224"/>
  <c r="Q224"/>
  <c r="E157"/>
  <c r="Q157"/>
  <c r="R157"/>
  <c r="E209"/>
  <c r="Q209"/>
  <c r="R209"/>
  <c r="E62"/>
  <c r="Q62"/>
  <c r="R62"/>
  <c r="E201" i="8"/>
  <c r="Q201"/>
  <c r="R201"/>
  <c r="E247"/>
  <c r="R247"/>
  <c r="Q247"/>
  <c r="E71"/>
  <c r="Q71"/>
  <c r="E80"/>
  <c r="R80"/>
  <c r="Q80"/>
  <c r="E88"/>
  <c r="Q88"/>
  <c r="R88"/>
  <c r="E113"/>
  <c r="R113"/>
  <c r="Q113"/>
  <c r="E173"/>
  <c r="R173"/>
  <c r="Q173"/>
  <c r="E194"/>
  <c r="Q194"/>
  <c r="R194"/>
  <c r="E200"/>
  <c r="Q200"/>
  <c r="R200"/>
  <c r="E217"/>
  <c r="R217"/>
  <c r="Q217"/>
  <c r="E228"/>
  <c r="Q228"/>
  <c r="R228"/>
  <c r="E243"/>
  <c r="R243"/>
  <c r="Q243"/>
  <c r="E252"/>
  <c r="R252"/>
  <c r="Q252"/>
  <c r="E192"/>
  <c r="Q192"/>
  <c r="R192"/>
  <c r="E180"/>
  <c r="R180"/>
  <c r="Q180"/>
  <c r="E207"/>
  <c r="R207"/>
  <c r="Q207"/>
  <c r="E212"/>
  <c r="R212"/>
  <c r="Q212"/>
  <c r="E233"/>
  <c r="Q233"/>
  <c r="R233"/>
  <c r="E75"/>
  <c r="Q75"/>
  <c r="E123"/>
  <c r="Q123"/>
  <c r="R123"/>
  <c r="E128"/>
  <c r="Q128"/>
  <c r="R128"/>
  <c r="E134"/>
  <c r="Q134"/>
  <c r="R134"/>
  <c r="E158"/>
  <c r="Q158"/>
  <c r="R158"/>
  <c r="E164"/>
  <c r="Q164"/>
  <c r="R164"/>
  <c r="E209"/>
  <c r="R209"/>
  <c r="Q209"/>
  <c r="E245"/>
  <c r="R245"/>
  <c r="Q245"/>
  <c r="E224"/>
  <c r="Q224"/>
  <c r="R224"/>
  <c r="E78"/>
  <c r="R78"/>
  <c r="Q78"/>
  <c r="E208"/>
  <c r="R208"/>
  <c r="Q208"/>
  <c r="E140"/>
  <c r="R140"/>
  <c r="Q140"/>
  <c r="C8" i="15"/>
  <c r="F8" s="1"/>
  <c r="F9" s="1"/>
  <c r="L36"/>
  <c r="L48" s="1"/>
  <c r="L35"/>
  <c r="E60" i="11"/>
  <c r="Q60"/>
  <c r="R60"/>
  <c r="E91"/>
  <c r="R91"/>
  <c r="Q91"/>
  <c r="E108"/>
  <c r="Q108"/>
  <c r="R108"/>
  <c r="E139"/>
  <c r="Q139"/>
  <c r="R139"/>
  <c r="E159"/>
  <c r="R159"/>
  <c r="Q159"/>
  <c r="E164"/>
  <c r="E197"/>
  <c r="E209"/>
  <c r="R209"/>
  <c r="Q209"/>
  <c r="E247"/>
  <c r="R247"/>
  <c r="Q247"/>
  <c r="E151"/>
  <c r="E66"/>
  <c r="E117"/>
  <c r="E54"/>
  <c r="Q54"/>
  <c r="R54"/>
  <c r="E95"/>
  <c r="R95"/>
  <c r="Q95"/>
  <c r="E145"/>
  <c r="E177"/>
  <c r="Q177"/>
  <c r="R177"/>
  <c r="E207"/>
  <c r="R207"/>
  <c r="Q207"/>
  <c r="E214"/>
  <c r="Q214"/>
  <c r="R214"/>
  <c r="E218"/>
  <c r="E228"/>
  <c r="Q228"/>
  <c r="R228"/>
  <c r="E249"/>
  <c r="Q249"/>
  <c r="R249"/>
  <c r="E250"/>
  <c r="Q250"/>
  <c r="R250"/>
  <c r="E150"/>
  <c r="E128"/>
  <c r="Q128"/>
  <c r="R128"/>
  <c r="E99"/>
  <c r="E202" i="17"/>
  <c r="R202"/>
  <c r="Q202"/>
  <c r="E184"/>
  <c r="R184"/>
  <c r="Q184"/>
  <c r="E162"/>
  <c r="Q162"/>
  <c r="R162"/>
  <c r="E100"/>
  <c r="Q100"/>
  <c r="R100"/>
  <c r="E250"/>
  <c r="Q250"/>
  <c r="R250"/>
  <c r="E185"/>
  <c r="R185"/>
  <c r="Q185"/>
  <c r="E236"/>
  <c r="Q236"/>
  <c r="R236"/>
  <c r="E113"/>
  <c r="Q113"/>
  <c r="R113"/>
  <c r="E82"/>
  <c r="Q82"/>
  <c r="R82"/>
  <c r="E62"/>
  <c r="Q62"/>
  <c r="R62"/>
  <c r="E201" i="14"/>
  <c r="Q201"/>
  <c r="R201"/>
  <c r="E208"/>
  <c r="Q208"/>
  <c r="R208"/>
  <c r="E200"/>
  <c r="R200"/>
  <c r="Q200"/>
  <c r="E79"/>
  <c r="Q79"/>
  <c r="R79"/>
  <c r="E146" i="12"/>
  <c r="E194"/>
  <c r="R194"/>
  <c r="Q194"/>
  <c r="E55"/>
  <c r="Q55"/>
  <c r="R55"/>
  <c r="E99"/>
  <c r="E132"/>
  <c r="E157"/>
  <c r="Q157"/>
  <c r="R157"/>
  <c r="E232"/>
  <c r="Q232"/>
  <c r="R232"/>
  <c r="E193"/>
  <c r="Q193"/>
  <c r="R193"/>
  <c r="E95"/>
  <c r="Q95"/>
  <c r="R95"/>
  <c r="E74"/>
  <c r="Q74"/>
  <c r="R74"/>
  <c r="E162"/>
  <c r="E218"/>
  <c r="E88"/>
  <c r="Q88"/>
  <c r="R88"/>
  <c r="E105"/>
  <c r="Q105"/>
  <c r="R105"/>
  <c r="E144"/>
  <c r="E161"/>
  <c r="E248"/>
  <c r="Q248"/>
  <c r="R248"/>
  <c r="E145"/>
  <c r="E168"/>
  <c r="E54"/>
  <c r="Q54"/>
  <c r="R54"/>
  <c r="E79"/>
  <c r="Q79"/>
  <c r="R79"/>
  <c r="E89"/>
  <c r="Q89"/>
  <c r="R89"/>
  <c r="E108"/>
  <c r="R108"/>
  <c r="Q108"/>
  <c r="E125"/>
  <c r="Q125"/>
  <c r="R125"/>
  <c r="E156"/>
  <c r="R156"/>
  <c r="Q156"/>
  <c r="E176"/>
  <c r="Q176"/>
  <c r="R176"/>
  <c r="E181"/>
  <c r="E214"/>
  <c r="R214"/>
  <c r="Q214"/>
  <c r="E230"/>
  <c r="Q230"/>
  <c r="R230"/>
  <c r="E235"/>
  <c r="E243"/>
  <c r="Q243"/>
  <c r="R243"/>
  <c r="E71"/>
  <c r="Q71"/>
  <c r="R71"/>
  <c r="E82"/>
  <c r="E122"/>
  <c r="R122"/>
  <c r="Q122"/>
  <c r="E142"/>
  <c r="Q142"/>
  <c r="R142"/>
  <c r="E192"/>
  <c r="Q192"/>
  <c r="R192"/>
  <c r="E197"/>
  <c r="E207"/>
  <c r="Q207"/>
  <c r="R207"/>
  <c r="E213"/>
  <c r="Q213"/>
  <c r="R213"/>
  <c r="E250"/>
  <c r="Q250"/>
  <c r="R250"/>
  <c r="E231"/>
  <c r="Q231"/>
  <c r="R231"/>
  <c r="E167"/>
  <c r="E116"/>
  <c r="E63" i="9"/>
  <c r="R63"/>
  <c r="Q63"/>
  <c r="E82"/>
  <c r="Q82"/>
  <c r="E94"/>
  <c r="Q94"/>
  <c r="R94"/>
  <c r="E99"/>
  <c r="Q99"/>
  <c r="E113"/>
  <c r="Q113"/>
  <c r="R113"/>
  <c r="E123"/>
  <c r="Q123"/>
  <c r="R123"/>
  <c r="E129"/>
  <c r="Q129"/>
  <c r="E156"/>
  <c r="Q156"/>
  <c r="R156"/>
  <c r="E161"/>
  <c r="Q161"/>
  <c r="E182"/>
  <c r="Q182"/>
  <c r="E193"/>
  <c r="Q193"/>
  <c r="R193"/>
  <c r="E207"/>
  <c r="Q207"/>
  <c r="R207"/>
  <c r="E226"/>
  <c r="Q226"/>
  <c r="R226"/>
  <c r="E231"/>
  <c r="Q231"/>
  <c r="R231"/>
  <c r="E241"/>
  <c r="Q241"/>
  <c r="R241"/>
  <c r="E247"/>
  <c r="Q247"/>
  <c r="R247"/>
  <c r="E111"/>
  <c r="Q111"/>
  <c r="R111"/>
  <c r="E173"/>
  <c r="Q173"/>
  <c r="R173"/>
  <c r="E54"/>
  <c r="Q54"/>
  <c r="R54"/>
  <c r="E88"/>
  <c r="R88"/>
  <c r="Q88"/>
  <c r="E108"/>
  <c r="R108"/>
  <c r="Q108"/>
  <c r="E150"/>
  <c r="Q150"/>
  <c r="E210"/>
  <c r="R210"/>
  <c r="Q210"/>
  <c r="E227"/>
  <c r="Q227"/>
  <c r="R227"/>
  <c r="E100"/>
  <c r="R100"/>
  <c r="E141"/>
  <c r="Q141"/>
  <c r="R141"/>
  <c r="E193" i="8"/>
  <c r="Q193"/>
  <c r="R193"/>
  <c r="E225"/>
  <c r="Q225"/>
  <c r="R225"/>
  <c r="E253"/>
  <c r="R253"/>
  <c r="Q253"/>
  <c r="E77"/>
  <c r="R77"/>
  <c r="Q77"/>
  <c r="E82"/>
  <c r="R82"/>
  <c r="Q82"/>
  <c r="E90"/>
  <c r="Q90"/>
  <c r="R90"/>
  <c r="E141"/>
  <c r="R141"/>
  <c r="Q141"/>
  <c r="E191"/>
  <c r="Q191"/>
  <c r="R191"/>
  <c r="E196"/>
  <c r="Q196"/>
  <c r="R196"/>
  <c r="E202"/>
  <c r="Q202"/>
  <c r="R202"/>
  <c r="E226"/>
  <c r="Q226"/>
  <c r="R226"/>
  <c r="E232"/>
  <c r="Q232"/>
  <c r="R232"/>
  <c r="E248"/>
  <c r="R248"/>
  <c r="Q248"/>
  <c r="E246"/>
  <c r="R246"/>
  <c r="Q246"/>
  <c r="E124"/>
  <c r="Q124"/>
  <c r="R124"/>
  <c r="E190"/>
  <c r="Q190"/>
  <c r="R190"/>
  <c r="E210"/>
  <c r="R210"/>
  <c r="Q210"/>
  <c r="E216"/>
  <c r="R216"/>
  <c r="Q216"/>
  <c r="E54"/>
  <c r="R54"/>
  <c r="E105"/>
  <c r="R105"/>
  <c r="Q105"/>
  <c r="E126"/>
  <c r="Q126"/>
  <c r="R126"/>
  <c r="E132"/>
  <c r="Q132"/>
  <c r="R132"/>
  <c r="E149"/>
  <c r="R149"/>
  <c r="Q149"/>
  <c r="E160"/>
  <c r="Q160"/>
  <c r="R160"/>
  <c r="E181"/>
  <c r="R181"/>
  <c r="Q181"/>
  <c r="E241"/>
  <c r="R241"/>
  <c r="Q241"/>
  <c r="E250"/>
  <c r="R250"/>
  <c r="Q250"/>
  <c r="E156"/>
  <c r="Q156"/>
  <c r="R156"/>
  <c r="E236"/>
  <c r="Q236"/>
  <c r="R236"/>
  <c r="E168"/>
  <c r="Q168"/>
  <c r="R168"/>
  <c r="U99" i="9"/>
  <c r="S99"/>
  <c r="S236" i="11"/>
  <c r="U236"/>
  <c r="S183"/>
  <c r="U183"/>
  <c r="S179"/>
  <c r="U179"/>
  <c r="S166"/>
  <c r="U166"/>
  <c r="S162"/>
  <c r="U162"/>
  <c r="S83"/>
  <c r="U83"/>
  <c r="S235" i="12"/>
  <c r="U235"/>
  <c r="S178"/>
  <c r="U178"/>
  <c r="S161"/>
  <c r="U161"/>
  <c r="S82"/>
  <c r="U82"/>
  <c r="U218" i="11"/>
  <c r="S218"/>
  <c r="U201"/>
  <c r="S201"/>
  <c r="U197"/>
  <c r="S197"/>
  <c r="U150"/>
  <c r="S150"/>
  <c r="U146"/>
  <c r="S146"/>
  <c r="U133"/>
  <c r="S133"/>
  <c r="U129"/>
  <c r="S129"/>
  <c r="U114"/>
  <c r="S114"/>
  <c r="U149" i="12"/>
  <c r="S149"/>
  <c r="U145"/>
  <c r="S145"/>
  <c r="U132"/>
  <c r="S132"/>
  <c r="U117"/>
  <c r="S117"/>
  <c r="U75" i="8"/>
  <c r="S75"/>
  <c r="U71"/>
  <c r="S71"/>
  <c r="U252" i="9"/>
  <c r="S252"/>
  <c r="U66"/>
  <c r="S66"/>
  <c r="S217" i="11"/>
  <c r="U217"/>
  <c r="S200"/>
  <c r="U200"/>
  <c r="S196"/>
  <c r="U196"/>
  <c r="S149"/>
  <c r="U149"/>
  <c r="S145"/>
  <c r="U145"/>
  <c r="S132"/>
  <c r="U132"/>
  <c r="S117"/>
  <c r="U117"/>
  <c r="S100"/>
  <c r="U100"/>
  <c r="S144" i="12"/>
  <c r="U144"/>
  <c r="S116"/>
  <c r="U116"/>
  <c r="S99"/>
  <c r="U99"/>
  <c r="U235" i="11"/>
  <c r="S235"/>
  <c r="U182"/>
  <c r="S182"/>
  <c r="U178"/>
  <c r="S178"/>
  <c r="U165"/>
  <c r="S165"/>
  <c r="U161"/>
  <c r="S161"/>
  <c r="U82"/>
  <c r="S82"/>
  <c r="U253" i="12"/>
  <c r="S253"/>
  <c r="U185"/>
  <c r="S185"/>
  <c r="U181"/>
  <c r="S181"/>
  <c r="U168"/>
  <c r="S168"/>
  <c r="U81"/>
  <c r="S81"/>
  <c r="U218" i="9"/>
  <c r="S218"/>
  <c r="U197"/>
  <c r="S197"/>
  <c r="U150"/>
  <c r="S150"/>
  <c r="U129"/>
  <c r="S129"/>
  <c r="S253" i="11"/>
  <c r="U253"/>
  <c r="S234"/>
  <c r="U234"/>
  <c r="S185"/>
  <c r="U185"/>
  <c r="S181"/>
  <c r="U181"/>
  <c r="S168"/>
  <c r="U168"/>
  <c r="S164"/>
  <c r="U164"/>
  <c r="S160"/>
  <c r="U160"/>
  <c r="S81"/>
  <c r="U81"/>
  <c r="S252" i="12"/>
  <c r="U252"/>
  <c r="S167"/>
  <c r="U167"/>
  <c r="S66"/>
  <c r="U66"/>
  <c r="U216" i="11"/>
  <c r="S216"/>
  <c r="U199"/>
  <c r="S199"/>
  <c r="U148"/>
  <c r="S148"/>
  <c r="U144"/>
  <c r="S144"/>
  <c r="U131"/>
  <c r="S131"/>
  <c r="U116"/>
  <c r="S116"/>
  <c r="U99"/>
  <c r="S99"/>
  <c r="U202" i="12"/>
  <c r="S202"/>
  <c r="U147"/>
  <c r="S147"/>
  <c r="U134"/>
  <c r="S134"/>
  <c r="U130"/>
  <c r="S130"/>
  <c r="U115"/>
  <c r="S115"/>
  <c r="U235" i="9"/>
  <c r="S235"/>
  <c r="U182"/>
  <c r="S182"/>
  <c r="U165"/>
  <c r="S165"/>
  <c r="U161"/>
  <c r="S161"/>
  <c r="U82"/>
  <c r="S82"/>
  <c r="S219" i="11"/>
  <c r="U219"/>
  <c r="S202"/>
  <c r="U202"/>
  <c r="S198"/>
  <c r="U198"/>
  <c r="S151"/>
  <c r="U151"/>
  <c r="S147"/>
  <c r="U147"/>
  <c r="S134"/>
  <c r="U134"/>
  <c r="S130"/>
  <c r="U130"/>
  <c r="S115"/>
  <c r="U115"/>
  <c r="S98"/>
  <c r="U98"/>
  <c r="S218" i="12"/>
  <c r="U218"/>
  <c r="S201"/>
  <c r="U201"/>
  <c r="S197"/>
  <c r="U197"/>
  <c r="S146"/>
  <c r="U146"/>
  <c r="S133"/>
  <c r="U133"/>
  <c r="S114"/>
  <c r="U114"/>
  <c r="U252" i="11"/>
  <c r="S252"/>
  <c r="U184"/>
  <c r="S184"/>
  <c r="U180"/>
  <c r="S180"/>
  <c r="U167"/>
  <c r="S167"/>
  <c r="U163"/>
  <c r="S163"/>
  <c r="U66"/>
  <c r="S66"/>
  <c r="U179" i="12"/>
  <c r="S179"/>
  <c r="U166"/>
  <c r="S166"/>
  <c r="U162"/>
  <c r="S162"/>
  <c r="E92" i="14" l="1"/>
  <c r="R92"/>
  <c r="Q92"/>
  <c r="Q199"/>
  <c r="R199"/>
  <c r="E199"/>
  <c r="E65" i="9"/>
  <c r="R65"/>
  <c r="Q65"/>
  <c r="Q228" i="14"/>
  <c r="E228"/>
  <c r="R228"/>
  <c r="Q233"/>
  <c r="R233"/>
  <c r="K64" i="12"/>
  <c r="L64" s="1"/>
  <c r="M64" s="1"/>
  <c r="F64"/>
  <c r="G64" s="1"/>
  <c r="H64" s="1"/>
  <c r="I64" s="1"/>
  <c r="J64" s="1"/>
  <c r="E58" i="9"/>
  <c r="Q58"/>
  <c r="R58"/>
  <c r="Q235" i="8"/>
  <c r="R235"/>
  <c r="Q59"/>
  <c r="R59"/>
  <c r="Q65"/>
  <c r="R65"/>
  <c r="Q73"/>
  <c r="R73"/>
  <c r="Q93"/>
  <c r="R93"/>
  <c r="R115"/>
  <c r="Q115"/>
  <c r="Q143"/>
  <c r="R143"/>
  <c r="Q162"/>
  <c r="R162"/>
  <c r="R185"/>
  <c r="Q185"/>
  <c r="R214"/>
  <c r="Q214"/>
  <c r="Q244"/>
  <c r="R244"/>
  <c r="R109"/>
  <c r="Q109"/>
  <c r="Q129"/>
  <c r="R129"/>
  <c r="R150"/>
  <c r="Q150"/>
  <c r="R177"/>
  <c r="Q177"/>
  <c r="Q197"/>
  <c r="R197"/>
  <c r="R218"/>
  <c r="Q218"/>
  <c r="R242"/>
  <c r="Q242"/>
  <c r="Q57"/>
  <c r="R57"/>
  <c r="R64"/>
  <c r="Q64"/>
  <c r="R76"/>
  <c r="Q76"/>
  <c r="R96"/>
  <c r="Q96"/>
  <c r="R117"/>
  <c r="Q117"/>
  <c r="R146"/>
  <c r="Q146"/>
  <c r="Q175"/>
  <c r="R175"/>
  <c r="R195"/>
  <c r="Q195"/>
  <c r="R219"/>
  <c r="Q219"/>
  <c r="Q249"/>
  <c r="R249"/>
  <c r="Q89"/>
  <c r="R89"/>
  <c r="R111"/>
  <c r="Q111"/>
  <c r="Q131"/>
  <c r="R131"/>
  <c r="Q161"/>
  <c r="R161"/>
  <c r="R179"/>
  <c r="Q179"/>
  <c r="Q199"/>
  <c r="R199"/>
  <c r="Q229"/>
  <c r="R229"/>
  <c r="R251"/>
  <c r="Q251"/>
  <c r="Q226" i="14"/>
  <c r="R226"/>
  <c r="R225"/>
  <c r="Q225"/>
  <c r="R94"/>
  <c r="Q94"/>
  <c r="R149"/>
  <c r="Q149"/>
  <c r="Q95"/>
  <c r="R95"/>
  <c r="Q89"/>
  <c r="R89"/>
  <c r="Q56"/>
  <c r="R56"/>
  <c r="Q116"/>
  <c r="R116"/>
  <c r="Q74"/>
  <c r="R74"/>
  <c r="R115"/>
  <c r="Q115"/>
  <c r="Q211"/>
  <c r="R211"/>
  <c r="Q114"/>
  <c r="R114"/>
  <c r="R177"/>
  <c r="Q177"/>
  <c r="Q232"/>
  <c r="R232"/>
  <c r="R219"/>
  <c r="Q219"/>
  <c r="Q91"/>
  <c r="R91"/>
  <c r="Q126"/>
  <c r="R126"/>
  <c r="Q129"/>
  <c r="R129"/>
  <c r="Q63"/>
  <c r="R63"/>
  <c r="Q60"/>
  <c r="R60"/>
  <c r="Q99"/>
  <c r="R99"/>
  <c r="Q133"/>
  <c r="R133"/>
  <c r="Q75"/>
  <c r="R75"/>
  <c r="Q113"/>
  <c r="R113"/>
  <c r="Q148"/>
  <c r="R148"/>
  <c r="R215"/>
  <c r="Q215"/>
  <c r="Q72"/>
  <c r="R72"/>
  <c r="R83"/>
  <c r="Q83"/>
  <c r="Q122"/>
  <c r="R122"/>
  <c r="Q173"/>
  <c r="R173"/>
  <c r="Q209"/>
  <c r="R209"/>
  <c r="Q54"/>
  <c r="R54"/>
  <c r="Q110"/>
  <c r="R110"/>
  <c r="Q180"/>
  <c r="R180"/>
  <c r="Q251"/>
  <c r="R251"/>
  <c r="R166"/>
  <c r="Q166"/>
  <c r="Q112"/>
  <c r="R112"/>
  <c r="R183"/>
  <c r="Q183"/>
  <c r="R249"/>
  <c r="Q249"/>
  <c r="Q175"/>
  <c r="R175"/>
  <c r="Q229"/>
  <c r="R229"/>
  <c r="Q184"/>
  <c r="R184"/>
  <c r="Q157"/>
  <c r="R157"/>
  <c r="Q58"/>
  <c r="R58"/>
  <c r="Q230"/>
  <c r="R230"/>
  <c r="R198"/>
  <c r="Q198"/>
  <c r="R59"/>
  <c r="Q59"/>
  <c r="R98"/>
  <c r="Q98"/>
  <c r="Q127"/>
  <c r="R127"/>
  <c r="Q73"/>
  <c r="R73"/>
  <c r="Q111"/>
  <c r="R111"/>
  <c r="Q146"/>
  <c r="R146"/>
  <c r="Q182"/>
  <c r="R182"/>
  <c r="Q250"/>
  <c r="R250"/>
  <c r="R81"/>
  <c r="Q81"/>
  <c r="Q109"/>
  <c r="R109"/>
  <c r="Q167"/>
  <c r="R167"/>
  <c r="R202"/>
  <c r="Q202"/>
  <c r="Q246"/>
  <c r="R246"/>
  <c r="R100"/>
  <c r="Q100"/>
  <c r="Q174"/>
  <c r="R174"/>
  <c r="Q241"/>
  <c r="R241"/>
  <c r="Q196"/>
  <c r="E196"/>
  <c r="R196"/>
  <c r="Q62" i="8"/>
  <c r="R62"/>
  <c r="E62"/>
  <c r="R190" i="14"/>
  <c r="Q190"/>
  <c r="E190"/>
  <c r="E162"/>
  <c r="Q162"/>
  <c r="R162"/>
  <c r="R132"/>
  <c r="E132"/>
  <c r="Q132"/>
  <c r="E59" i="9"/>
  <c r="Q59"/>
  <c r="R59"/>
  <c r="Q184" i="12"/>
  <c r="R184"/>
  <c r="Q80"/>
  <c r="R80"/>
  <c r="R98"/>
  <c r="Q98"/>
  <c r="Q123"/>
  <c r="R123"/>
  <c r="Q143"/>
  <c r="R143"/>
  <c r="Q164"/>
  <c r="R164"/>
  <c r="Q191"/>
  <c r="R191"/>
  <c r="Q211"/>
  <c r="R211"/>
  <c r="Q229"/>
  <c r="R229"/>
  <c r="Q249"/>
  <c r="R249"/>
  <c r="Q106"/>
  <c r="R106"/>
  <c r="Q127"/>
  <c r="R127"/>
  <c r="Q158"/>
  <c r="R158"/>
  <c r="Q182"/>
  <c r="R182"/>
  <c r="R212"/>
  <c r="Q212"/>
  <c r="Q227"/>
  <c r="R227"/>
  <c r="R65"/>
  <c r="Q65"/>
  <c r="R83"/>
  <c r="Q83"/>
  <c r="R100"/>
  <c r="Q100"/>
  <c r="R128"/>
  <c r="Q128"/>
  <c r="R148"/>
  <c r="Q148"/>
  <c r="Q175"/>
  <c r="R175"/>
  <c r="R196"/>
  <c r="Q196"/>
  <c r="R216"/>
  <c r="Q216"/>
  <c r="Q234"/>
  <c r="R234"/>
  <c r="Q57"/>
  <c r="R57"/>
  <c r="Q124"/>
  <c r="R124"/>
  <c r="Q150"/>
  <c r="R150"/>
  <c r="Q165"/>
  <c r="R165"/>
  <c r="R210"/>
  <c r="Q210"/>
  <c r="Q225"/>
  <c r="R225"/>
  <c r="Q247"/>
  <c r="R247"/>
  <c r="E76" i="9"/>
  <c r="Q76"/>
  <c r="R76"/>
  <c r="E114"/>
  <c r="Q114"/>
  <c r="R114"/>
  <c r="E132"/>
  <c r="R132"/>
  <c r="Q132"/>
  <c r="E160"/>
  <c r="R160"/>
  <c r="Q160"/>
  <c r="E179"/>
  <c r="R179"/>
  <c r="Q179"/>
  <c r="E202"/>
  <c r="R202"/>
  <c r="Q202"/>
  <c r="E230"/>
  <c r="Q230"/>
  <c r="R230"/>
  <c r="E250"/>
  <c r="R250"/>
  <c r="Q250"/>
  <c r="E93"/>
  <c r="R93"/>
  <c r="Q93"/>
  <c r="E126"/>
  <c r="Q126"/>
  <c r="R126"/>
  <c r="E146"/>
  <c r="Q146"/>
  <c r="R146"/>
  <c r="E167"/>
  <c r="Q167"/>
  <c r="R167"/>
  <c r="E194"/>
  <c r="Q194"/>
  <c r="R194"/>
  <c r="E214"/>
  <c r="Q214"/>
  <c r="R214"/>
  <c r="E244"/>
  <c r="Q244"/>
  <c r="R244"/>
  <c r="E79"/>
  <c r="Q79"/>
  <c r="R79"/>
  <c r="E109"/>
  <c r="Q109"/>
  <c r="R109"/>
  <c r="E127"/>
  <c r="Q127"/>
  <c r="R127"/>
  <c r="E147"/>
  <c r="R147"/>
  <c r="Q147"/>
  <c r="E176"/>
  <c r="R176"/>
  <c r="Q176"/>
  <c r="E200"/>
  <c r="R200"/>
  <c r="Q200"/>
  <c r="E225"/>
  <c r="Q225"/>
  <c r="R225"/>
  <c r="E245"/>
  <c r="Q245"/>
  <c r="R245"/>
  <c r="E80"/>
  <c r="Q80"/>
  <c r="R80"/>
  <c r="E98"/>
  <c r="R98"/>
  <c r="Q98"/>
  <c r="E128"/>
  <c r="Q128"/>
  <c r="R128"/>
  <c r="E148"/>
  <c r="Q148"/>
  <c r="R148"/>
  <c r="E178"/>
  <c r="Q178"/>
  <c r="R178"/>
  <c r="E196"/>
  <c r="R196"/>
  <c r="Q196"/>
  <c r="E216"/>
  <c r="Q216"/>
  <c r="R216"/>
  <c r="E246"/>
  <c r="Q246"/>
  <c r="R246"/>
  <c r="U58" i="8"/>
  <c r="S58"/>
  <c r="Q88" i="14"/>
  <c r="R88"/>
  <c r="E93"/>
  <c r="Q93"/>
  <c r="R93"/>
  <c r="R61" i="12"/>
  <c r="Q61"/>
  <c r="E158" i="14"/>
  <c r="Q158"/>
  <c r="R158"/>
  <c r="Q231"/>
  <c r="E231"/>
  <c r="R231"/>
  <c r="E57" i="9"/>
  <c r="R57"/>
  <c r="Q57"/>
  <c r="R56" i="8"/>
  <c r="Q56"/>
  <c r="Q55"/>
  <c r="R55"/>
  <c r="Q63"/>
  <c r="R63"/>
  <c r="Q99"/>
  <c r="R99"/>
  <c r="R81"/>
  <c r="Q81"/>
  <c r="Q107"/>
  <c r="R107"/>
  <c r="R127"/>
  <c r="Q127"/>
  <c r="R151"/>
  <c r="Q151"/>
  <c r="R178"/>
  <c r="Q178"/>
  <c r="Q198"/>
  <c r="R198"/>
  <c r="R227"/>
  <c r="Q227"/>
  <c r="Q92"/>
  <c r="R92"/>
  <c r="R114"/>
  <c r="Q114"/>
  <c r="R145"/>
  <c r="Q145"/>
  <c r="Q163"/>
  <c r="R163"/>
  <c r="R182"/>
  <c r="Q182"/>
  <c r="R213"/>
  <c r="Q213"/>
  <c r="Q231"/>
  <c r="R231"/>
  <c r="Q167"/>
  <c r="R167"/>
  <c r="Q61"/>
  <c r="R61"/>
  <c r="Q98"/>
  <c r="R98"/>
  <c r="Q83"/>
  <c r="R83"/>
  <c r="R110"/>
  <c r="Q110"/>
  <c r="Q130"/>
  <c r="R130"/>
  <c r="R159"/>
  <c r="Q159"/>
  <c r="R183"/>
  <c r="Q183"/>
  <c r="Q211"/>
  <c r="R211"/>
  <c r="Q230"/>
  <c r="R230"/>
  <c r="R66"/>
  <c r="Q66"/>
  <c r="Q94"/>
  <c r="R94"/>
  <c r="R116"/>
  <c r="Q116"/>
  <c r="R147"/>
  <c r="Q147"/>
  <c r="Q166"/>
  <c r="R166"/>
  <c r="R184"/>
  <c r="Q184"/>
  <c r="R215"/>
  <c r="Q215"/>
  <c r="Q234"/>
  <c r="R234"/>
  <c r="R191" i="14"/>
  <c r="Q191"/>
  <c r="Q193"/>
  <c r="R193"/>
  <c r="Q62"/>
  <c r="R62"/>
  <c r="R145"/>
  <c r="Q145"/>
  <c r="Q125"/>
  <c r="R125"/>
  <c r="Q124"/>
  <c r="R124"/>
  <c r="Q61"/>
  <c r="R61"/>
  <c r="R147"/>
  <c r="Q147"/>
  <c r="Q235"/>
  <c r="R235"/>
  <c r="Q107"/>
  <c r="R107"/>
  <c r="Q178"/>
  <c r="R178"/>
  <c r="R244"/>
  <c r="Q244"/>
  <c r="R151"/>
  <c r="Q151"/>
  <c r="Q213"/>
  <c r="R213"/>
  <c r="R185"/>
  <c r="Q185"/>
  <c r="Q55"/>
  <c r="R55"/>
  <c r="R227"/>
  <c r="Q227"/>
  <c r="Q195"/>
  <c r="R195"/>
  <c r="Q96"/>
  <c r="R96"/>
  <c r="R57"/>
  <c r="Q57"/>
  <c r="Q131"/>
  <c r="R131"/>
  <c r="Q66"/>
  <c r="R66"/>
  <c r="R236"/>
  <c r="Q236"/>
  <c r="R108"/>
  <c r="Q108"/>
  <c r="Q144"/>
  <c r="R144"/>
  <c r="R179"/>
  <c r="Q179"/>
  <c r="Q248"/>
  <c r="R248"/>
  <c r="Q78"/>
  <c r="R78"/>
  <c r="Q105"/>
  <c r="R105"/>
  <c r="R143"/>
  <c r="Q143"/>
  <c r="Q197"/>
  <c r="R197"/>
  <c r="Q242"/>
  <c r="R242"/>
  <c r="Q80"/>
  <c r="R80"/>
  <c r="Q156"/>
  <c r="R156"/>
  <c r="Q216"/>
  <c r="R216"/>
  <c r="Q82"/>
  <c r="R82"/>
  <c r="Q77"/>
  <c r="R77"/>
  <c r="Q142"/>
  <c r="R142"/>
  <c r="R214"/>
  <c r="Q214"/>
  <c r="Q123"/>
  <c r="R123"/>
  <c r="Q192"/>
  <c r="R192"/>
  <c r="Q243"/>
  <c r="R243"/>
  <c r="Q218"/>
  <c r="R218"/>
  <c r="Q159"/>
  <c r="R159"/>
  <c r="Q161"/>
  <c r="R161"/>
  <c r="Q163"/>
  <c r="R163"/>
  <c r="Q165"/>
  <c r="R165"/>
  <c r="R130"/>
  <c r="Q130"/>
  <c r="R134"/>
  <c r="Q134"/>
  <c r="Q97"/>
  <c r="R97"/>
  <c r="R106"/>
  <c r="Q106"/>
  <c r="R128"/>
  <c r="Q128"/>
  <c r="Q150"/>
  <c r="R150"/>
  <c r="Q245"/>
  <c r="R245"/>
  <c r="R76"/>
  <c r="Q76"/>
  <c r="Q90"/>
  <c r="R90"/>
  <c r="Q141"/>
  <c r="R141"/>
  <c r="R181"/>
  <c r="Q181"/>
  <c r="R217"/>
  <c r="Q217"/>
  <c r="Q71"/>
  <c r="R71"/>
  <c r="R140"/>
  <c r="Q140"/>
  <c r="Q210"/>
  <c r="R210"/>
  <c r="Q194"/>
  <c r="E194"/>
  <c r="R194"/>
  <c r="R58" i="12"/>
  <c r="Q58"/>
  <c r="E58"/>
  <c r="E56" i="9"/>
  <c r="Q56"/>
  <c r="R56"/>
  <c r="R160" i="14"/>
  <c r="Q160"/>
  <c r="E160"/>
  <c r="E164"/>
  <c r="R164"/>
  <c r="Q164"/>
  <c r="E60" i="9"/>
  <c r="Q60"/>
  <c r="R60"/>
  <c r="R62" i="12"/>
  <c r="Q62"/>
  <c r="Q72"/>
  <c r="R72"/>
  <c r="R90"/>
  <c r="Q90"/>
  <c r="R110"/>
  <c r="Q110"/>
  <c r="R131"/>
  <c r="Q131"/>
  <c r="R151"/>
  <c r="Q151"/>
  <c r="Q180"/>
  <c r="R180"/>
  <c r="R199"/>
  <c r="Q199"/>
  <c r="R219"/>
  <c r="Q219"/>
  <c r="R236"/>
  <c r="Q236"/>
  <c r="Q60"/>
  <c r="R60"/>
  <c r="Q111"/>
  <c r="R111"/>
  <c r="Q141"/>
  <c r="R141"/>
  <c r="Q163"/>
  <c r="R163"/>
  <c r="R200"/>
  <c r="Q200"/>
  <c r="R217"/>
  <c r="Q217"/>
  <c r="Q245"/>
  <c r="R245"/>
  <c r="Q75"/>
  <c r="R75"/>
  <c r="Q93"/>
  <c r="R93"/>
  <c r="Q113"/>
  <c r="R113"/>
  <c r="R140"/>
  <c r="Q140"/>
  <c r="Q159"/>
  <c r="R159"/>
  <c r="R183"/>
  <c r="Q183"/>
  <c r="Q208"/>
  <c r="R208"/>
  <c r="Q226"/>
  <c r="R226"/>
  <c r="Q246"/>
  <c r="R246"/>
  <c r="Q109"/>
  <c r="R109"/>
  <c r="Q129"/>
  <c r="R129"/>
  <c r="Q160"/>
  <c r="R160"/>
  <c r="R198"/>
  <c r="Q198"/>
  <c r="Q215"/>
  <c r="R215"/>
  <c r="R242"/>
  <c r="Q242"/>
  <c r="E184" i="9"/>
  <c r="Q184"/>
  <c r="R184"/>
  <c r="E106"/>
  <c r="R106"/>
  <c r="Q106"/>
  <c r="E124"/>
  <c r="Q124"/>
  <c r="R124"/>
  <c r="E144"/>
  <c r="Q144"/>
  <c r="R144"/>
  <c r="R168"/>
  <c r="E168"/>
  <c r="Q168"/>
  <c r="E195"/>
  <c r="Q195"/>
  <c r="R195"/>
  <c r="E215"/>
  <c r="Q215"/>
  <c r="R215"/>
  <c r="E242"/>
  <c r="R242"/>
  <c r="Q242"/>
  <c r="E89"/>
  <c r="R89"/>
  <c r="Q89"/>
  <c r="E107"/>
  <c r="Q107"/>
  <c r="R107"/>
  <c r="E131"/>
  <c r="Q131"/>
  <c r="R131"/>
  <c r="E162"/>
  <c r="R162"/>
  <c r="Q162"/>
  <c r="E180"/>
  <c r="Q180"/>
  <c r="R180"/>
  <c r="E199"/>
  <c r="Q199"/>
  <c r="R199"/>
  <c r="E232"/>
  <c r="R232"/>
  <c r="Q232"/>
  <c r="E249"/>
  <c r="Q249"/>
  <c r="R249"/>
  <c r="E78"/>
  <c r="Q78"/>
  <c r="R78"/>
  <c r="R117"/>
  <c r="E117"/>
  <c r="Q117"/>
  <c r="E134"/>
  <c r="R134"/>
  <c r="Q134"/>
  <c r="E163"/>
  <c r="Q163"/>
  <c r="R163"/>
  <c r="E192"/>
  <c r="Q192"/>
  <c r="R192"/>
  <c r="E212"/>
  <c r="R212"/>
  <c r="Q212"/>
  <c r="E233"/>
  <c r="Q233"/>
  <c r="R233"/>
  <c r="R253"/>
  <c r="E253"/>
  <c r="Q253"/>
  <c r="E91"/>
  <c r="Q91"/>
  <c r="R91"/>
  <c r="E116"/>
  <c r="Q116"/>
  <c r="R116"/>
  <c r="E133"/>
  <c r="Q133"/>
  <c r="R133"/>
  <c r="E164"/>
  <c r="R164"/>
  <c r="Q164"/>
  <c r="E183"/>
  <c r="R183"/>
  <c r="Q183"/>
  <c r="E201"/>
  <c r="Q201"/>
  <c r="R201"/>
  <c r="E234"/>
  <c r="R234"/>
  <c r="Q234"/>
  <c r="E251"/>
  <c r="Q251"/>
  <c r="R251"/>
  <c r="K224" i="14"/>
  <c r="L224" s="1"/>
  <c r="F224"/>
  <c r="G224" s="1"/>
  <c r="H224" s="1"/>
  <c r="I224" s="1"/>
  <c r="J224" s="1"/>
  <c r="E235" i="8"/>
  <c r="F95" i="14"/>
  <c r="G95" s="1"/>
  <c r="H95" s="1"/>
  <c r="I95" s="1"/>
  <c r="J95" s="1"/>
  <c r="K95"/>
  <c r="L95" s="1"/>
  <c r="M95" s="1"/>
  <c r="F94"/>
  <c r="G94" s="1"/>
  <c r="H94" s="1"/>
  <c r="I94" s="1"/>
  <c r="J94" s="1"/>
  <c r="K94"/>
  <c r="L94" s="1"/>
  <c r="M94" s="1"/>
  <c r="F226"/>
  <c r="G226" s="1"/>
  <c r="H226" s="1"/>
  <c r="I226" s="1"/>
  <c r="J226" s="1"/>
  <c r="K226"/>
  <c r="L226" s="1"/>
  <c r="M226" s="1"/>
  <c r="F61"/>
  <c r="G61" s="1"/>
  <c r="H61" s="1"/>
  <c r="I61" s="1"/>
  <c r="J61" s="1"/>
  <c r="K61"/>
  <c r="L61" s="1"/>
  <c r="M61" s="1"/>
  <c r="K184" i="12"/>
  <c r="L184" s="1"/>
  <c r="M184" s="1"/>
  <c r="F184"/>
  <c r="G184" s="1"/>
  <c r="H184" s="1"/>
  <c r="I184" s="1"/>
  <c r="J184" s="1"/>
  <c r="K99" i="8"/>
  <c r="L99" s="1"/>
  <c r="M99" s="1"/>
  <c r="F99"/>
  <c r="F113" i="12"/>
  <c r="G113" s="1"/>
  <c r="H113" s="1"/>
  <c r="I113" s="1"/>
  <c r="J113" s="1"/>
  <c r="K113"/>
  <c r="L113" s="1"/>
  <c r="M113" s="1"/>
  <c r="F249"/>
  <c r="G249" s="1"/>
  <c r="H249" s="1"/>
  <c r="I249" s="1"/>
  <c r="J249" s="1"/>
  <c r="K249"/>
  <c r="L249" s="1"/>
  <c r="M249" s="1"/>
  <c r="K163" i="14"/>
  <c r="L163" s="1"/>
  <c r="M163" s="1"/>
  <c r="F163"/>
  <c r="G163" s="1"/>
  <c r="H163" s="1"/>
  <c r="I163" s="1"/>
  <c r="J163" s="1"/>
  <c r="F198" i="8"/>
  <c r="G198" s="1"/>
  <c r="H198" s="1"/>
  <c r="I198" s="1"/>
  <c r="J198" s="1"/>
  <c r="K198"/>
  <c r="L198" s="1"/>
  <c r="M198" s="1"/>
  <c r="F97" i="14"/>
  <c r="G97" s="1"/>
  <c r="H97" s="1"/>
  <c r="I97" s="1"/>
  <c r="J97" s="1"/>
  <c r="K97"/>
  <c r="L97" s="1"/>
  <c r="M97" s="1"/>
  <c r="F248"/>
  <c r="G248" s="1"/>
  <c r="H248" s="1"/>
  <c r="I248" s="1"/>
  <c r="J248" s="1"/>
  <c r="K248"/>
  <c r="L248" s="1"/>
  <c r="M248" s="1"/>
  <c r="F141" i="12"/>
  <c r="G141" s="1"/>
  <c r="H141" s="1"/>
  <c r="I141" s="1"/>
  <c r="J141" s="1"/>
  <c r="K141"/>
  <c r="L141" s="1"/>
  <c r="M141" s="1"/>
  <c r="F245"/>
  <c r="G245" s="1"/>
  <c r="H245" s="1"/>
  <c r="I245" s="1"/>
  <c r="J245" s="1"/>
  <c r="K245"/>
  <c r="L245" s="1"/>
  <c r="M245" s="1"/>
  <c r="K184" i="8"/>
  <c r="L184" s="1"/>
  <c r="M184" s="1"/>
  <c r="F184"/>
  <c r="G184" s="1"/>
  <c r="H184" s="1"/>
  <c r="I184" s="1"/>
  <c r="J184" s="1"/>
  <c r="F143" i="14"/>
  <c r="K143"/>
  <c r="L143" s="1"/>
  <c r="M143" s="1"/>
  <c r="F156"/>
  <c r="G156" s="1"/>
  <c r="H156" s="1"/>
  <c r="I156" s="1"/>
  <c r="J156" s="1"/>
  <c r="K156"/>
  <c r="L156" s="1"/>
  <c r="I41" i="12"/>
  <c r="G41"/>
  <c r="J41"/>
  <c r="K41" s="1"/>
  <c r="L41" s="1"/>
  <c r="H41"/>
  <c r="H47" i="14"/>
  <c r="I47" s="1"/>
  <c r="J47" s="1"/>
  <c r="K47" s="1"/>
  <c r="L47" s="1"/>
  <c r="G47"/>
  <c r="H39"/>
  <c r="I39" s="1"/>
  <c r="J39" s="1"/>
  <c r="K39" s="1"/>
  <c r="L39" s="1"/>
  <c r="G39"/>
  <c r="K167" i="8"/>
  <c r="L167" s="1"/>
  <c r="M167" s="1"/>
  <c r="F167"/>
  <c r="G167" s="1"/>
  <c r="H167" s="1"/>
  <c r="I167" s="1"/>
  <c r="J167" s="1"/>
  <c r="K55"/>
  <c r="L55" s="1"/>
  <c r="M55" s="1"/>
  <c r="F55"/>
  <c r="G55" s="1"/>
  <c r="H55" s="1"/>
  <c r="I55" s="1"/>
  <c r="J55" s="1"/>
  <c r="F98"/>
  <c r="G98" s="1"/>
  <c r="H98" s="1"/>
  <c r="I98" s="1"/>
  <c r="J98" s="1"/>
  <c r="K98"/>
  <c r="L98" s="1"/>
  <c r="M98" s="1"/>
  <c r="F123" i="12"/>
  <c r="G123" s="1"/>
  <c r="H123" s="1"/>
  <c r="I123" s="1"/>
  <c r="J123" s="1"/>
  <c r="K123"/>
  <c r="L123" s="1"/>
  <c r="M123" s="1"/>
  <c r="K184" i="14"/>
  <c r="L184" s="1"/>
  <c r="M184" s="1"/>
  <c r="F184"/>
  <c r="G184" s="1"/>
  <c r="H184" s="1"/>
  <c r="I184" s="1"/>
  <c r="J184" s="1"/>
  <c r="F129"/>
  <c r="G129" s="1"/>
  <c r="H129" s="1"/>
  <c r="I129" s="1"/>
  <c r="J129" s="1"/>
  <c r="K129"/>
  <c r="L129" s="1"/>
  <c r="M129" s="1"/>
  <c r="F76" i="8"/>
  <c r="G76" s="1"/>
  <c r="H76" s="1"/>
  <c r="I76" s="1"/>
  <c r="J76" s="1"/>
  <c r="K76"/>
  <c r="L76" s="1"/>
  <c r="M76" s="1"/>
  <c r="F146"/>
  <c r="G146" s="1"/>
  <c r="H146" s="1"/>
  <c r="I146" s="1"/>
  <c r="J146" s="1"/>
  <c r="K146"/>
  <c r="L146" s="1"/>
  <c r="M146" s="1"/>
  <c r="F75" i="14"/>
  <c r="G75" s="1"/>
  <c r="H75" s="1"/>
  <c r="I75" s="1"/>
  <c r="J75" s="1"/>
  <c r="K75"/>
  <c r="L75" s="1"/>
  <c r="M75" s="1"/>
  <c r="K109" i="12"/>
  <c r="L109" s="1"/>
  <c r="M109" s="1"/>
  <c r="F109"/>
  <c r="K215"/>
  <c r="L215" s="1"/>
  <c r="M215" s="1"/>
  <c r="F215"/>
  <c r="G215" s="1"/>
  <c r="H215" s="1"/>
  <c r="I215" s="1"/>
  <c r="J215" s="1"/>
  <c r="F92" i="8"/>
  <c r="G92" s="1"/>
  <c r="H92" s="1"/>
  <c r="I92" s="1"/>
  <c r="J92" s="1"/>
  <c r="K92"/>
  <c r="L92" s="1"/>
  <c r="M92" s="1"/>
  <c r="F218"/>
  <c r="G218" s="1"/>
  <c r="H218" s="1"/>
  <c r="I218" s="1"/>
  <c r="J218" s="1"/>
  <c r="K218"/>
  <c r="L218" s="1"/>
  <c r="M218" s="1"/>
  <c r="F141" i="14"/>
  <c r="G141" s="1"/>
  <c r="H141" s="1"/>
  <c r="I141" s="1"/>
  <c r="J141" s="1"/>
  <c r="K141"/>
  <c r="L141" s="1"/>
  <c r="M141" s="1"/>
  <c r="F100"/>
  <c r="G100" s="1"/>
  <c r="H100" s="1"/>
  <c r="I100" s="1"/>
  <c r="J100" s="1"/>
  <c r="K100"/>
  <c r="L100" s="1"/>
  <c r="M100" s="1"/>
  <c r="F165" i="8"/>
  <c r="G165" s="1"/>
  <c r="H165" s="1"/>
  <c r="I165" s="1"/>
  <c r="J165" s="1"/>
  <c r="K165"/>
  <c r="L165" s="1"/>
  <c r="M165" s="1"/>
  <c r="S133"/>
  <c r="U133"/>
  <c r="F133"/>
  <c r="K133"/>
  <c r="L133" s="1"/>
  <c r="M133" s="1"/>
  <c r="S95"/>
  <c r="U95"/>
  <c r="F95"/>
  <c r="G95" s="1"/>
  <c r="H95" s="1"/>
  <c r="I95" s="1"/>
  <c r="J95" s="1"/>
  <c r="K95"/>
  <c r="L95" s="1"/>
  <c r="M95" s="1"/>
  <c r="F72"/>
  <c r="G72" s="1"/>
  <c r="H72" s="1"/>
  <c r="I72" s="1"/>
  <c r="J72" s="1"/>
  <c r="K72"/>
  <c r="L72" s="1"/>
  <c r="M72" s="1"/>
  <c r="S125"/>
  <c r="U125"/>
  <c r="F125"/>
  <c r="G125" s="1"/>
  <c r="H125" s="1"/>
  <c r="I125" s="1"/>
  <c r="J125" s="1"/>
  <c r="K125"/>
  <c r="L125" s="1"/>
  <c r="M125" s="1"/>
  <c r="S91"/>
  <c r="U91"/>
  <c r="F91"/>
  <c r="G91" s="1"/>
  <c r="H91" s="1"/>
  <c r="I91" s="1"/>
  <c r="J91" s="1"/>
  <c r="K91"/>
  <c r="L91" s="1"/>
  <c r="M91" s="1"/>
  <c r="F248" i="9"/>
  <c r="G248" s="1"/>
  <c r="H248" s="1"/>
  <c r="I248" s="1"/>
  <c r="J248" s="1"/>
  <c r="K248"/>
  <c r="L248" s="1"/>
  <c r="M248" s="1"/>
  <c r="S217"/>
  <c r="U217"/>
  <c r="F198"/>
  <c r="K198"/>
  <c r="L198" s="1"/>
  <c r="M198" s="1"/>
  <c r="F175"/>
  <c r="G175" s="1"/>
  <c r="H175" s="1"/>
  <c r="I175" s="1"/>
  <c r="J175" s="1"/>
  <c r="K175"/>
  <c r="L175" s="1"/>
  <c r="M175" s="1"/>
  <c r="F149"/>
  <c r="G149" s="1"/>
  <c r="H149" s="1"/>
  <c r="I149" s="1"/>
  <c r="J149" s="1"/>
  <c r="K149"/>
  <c r="L149" s="1"/>
  <c r="M149" s="1"/>
  <c r="F130"/>
  <c r="G130" s="1"/>
  <c r="H130" s="1"/>
  <c r="I130" s="1"/>
  <c r="J130" s="1"/>
  <c r="K130"/>
  <c r="L130" s="1"/>
  <c r="M130" s="1"/>
  <c r="F96"/>
  <c r="G96" s="1"/>
  <c r="H96" s="1"/>
  <c r="I96" s="1"/>
  <c r="J96" s="1"/>
  <c r="K96"/>
  <c r="L96" s="1"/>
  <c r="M96" s="1"/>
  <c r="F75"/>
  <c r="G75" s="1"/>
  <c r="H75" s="1"/>
  <c r="I75" s="1"/>
  <c r="J75" s="1"/>
  <c r="K75"/>
  <c r="L75" s="1"/>
  <c r="M75" s="1"/>
  <c r="F61"/>
  <c r="G61" s="1"/>
  <c r="H61" s="1"/>
  <c r="I61" s="1"/>
  <c r="J61" s="1"/>
  <c r="K61"/>
  <c r="L61" s="1"/>
  <c r="M61" s="1"/>
  <c r="F236"/>
  <c r="G236" s="1"/>
  <c r="H236" s="1"/>
  <c r="I236" s="1"/>
  <c r="J236" s="1"/>
  <c r="K236"/>
  <c r="L236" s="1"/>
  <c r="M236" s="1"/>
  <c r="F213"/>
  <c r="K213"/>
  <c r="L213" s="1"/>
  <c r="M213" s="1"/>
  <c r="S190"/>
  <c r="U190"/>
  <c r="F190"/>
  <c r="K190"/>
  <c r="L190" s="1"/>
  <c r="F166"/>
  <c r="G166" s="1"/>
  <c r="H166" s="1"/>
  <c r="I166" s="1"/>
  <c r="J166" s="1"/>
  <c r="K166"/>
  <c r="L166" s="1"/>
  <c r="M166" s="1"/>
  <c r="F145"/>
  <c r="G145" s="1"/>
  <c r="H145" s="1"/>
  <c r="I145" s="1"/>
  <c r="J145" s="1"/>
  <c r="K145"/>
  <c r="L145" s="1"/>
  <c r="M145" s="1"/>
  <c r="F122"/>
  <c r="G122" s="1"/>
  <c r="H122" s="1"/>
  <c r="I122" s="1"/>
  <c r="J122" s="1"/>
  <c r="K122"/>
  <c r="L122" s="1"/>
  <c r="F83"/>
  <c r="K83"/>
  <c r="L83" s="1"/>
  <c r="M83" s="1"/>
  <c r="S72"/>
  <c r="U72"/>
  <c r="F72"/>
  <c r="G72" s="1"/>
  <c r="H72" s="1"/>
  <c r="I72" s="1"/>
  <c r="J72" s="1"/>
  <c r="K72"/>
  <c r="L72" s="1"/>
  <c r="M72" s="1"/>
  <c r="F55"/>
  <c r="G55" s="1"/>
  <c r="H55" s="1"/>
  <c r="I55" s="1"/>
  <c r="J55" s="1"/>
  <c r="K55"/>
  <c r="L55" s="1"/>
  <c r="M55" s="1"/>
  <c r="K233" i="11"/>
  <c r="L233" s="1"/>
  <c r="M233" s="1"/>
  <c r="F233"/>
  <c r="G233" s="1"/>
  <c r="H233" s="1"/>
  <c r="I233" s="1"/>
  <c r="J233" s="1"/>
  <c r="F132"/>
  <c r="K132"/>
  <c r="L132" s="1"/>
  <c r="M132" s="1"/>
  <c r="F90"/>
  <c r="G90" s="1"/>
  <c r="H90" s="1"/>
  <c r="I90" s="1"/>
  <c r="J90" s="1"/>
  <c r="K90"/>
  <c r="L90" s="1"/>
  <c r="M90" s="1"/>
  <c r="U77"/>
  <c r="S77"/>
  <c r="F77"/>
  <c r="G77" s="1"/>
  <c r="H77" s="1"/>
  <c r="I77" s="1"/>
  <c r="J77" s="1"/>
  <c r="K77"/>
  <c r="L77" s="1"/>
  <c r="M77" s="1"/>
  <c r="F242"/>
  <c r="G242" s="1"/>
  <c r="H242" s="1"/>
  <c r="I242" s="1"/>
  <c r="J242" s="1"/>
  <c r="K242"/>
  <c r="L242" s="1"/>
  <c r="M242" s="1"/>
  <c r="U213"/>
  <c r="S213"/>
  <c r="K213"/>
  <c r="L213" s="1"/>
  <c r="M213" s="1"/>
  <c r="F213"/>
  <c r="G213" s="1"/>
  <c r="H213" s="1"/>
  <c r="I213" s="1"/>
  <c r="J213" s="1"/>
  <c r="K173"/>
  <c r="L173" s="1"/>
  <c r="F173"/>
  <c r="G173" s="1"/>
  <c r="H173" s="1"/>
  <c r="I173" s="1"/>
  <c r="J173" s="1"/>
  <c r="F140"/>
  <c r="K140"/>
  <c r="L140" s="1"/>
  <c r="M140" s="1"/>
  <c r="K125"/>
  <c r="L125" s="1"/>
  <c r="M125" s="1"/>
  <c r="F125"/>
  <c r="G125" s="1"/>
  <c r="H125" s="1"/>
  <c r="I125" s="1"/>
  <c r="J125" s="1"/>
  <c r="F105"/>
  <c r="G105" s="1"/>
  <c r="H105" s="1"/>
  <c r="I105" s="1"/>
  <c r="J105" s="1"/>
  <c r="K105"/>
  <c r="L105" s="1"/>
  <c r="F80"/>
  <c r="G80" s="1"/>
  <c r="H80" s="1"/>
  <c r="I80" s="1"/>
  <c r="J80" s="1"/>
  <c r="K80"/>
  <c r="L80" s="1"/>
  <c r="M80" s="1"/>
  <c r="K168" i="14"/>
  <c r="L168" s="1"/>
  <c r="M168" s="1"/>
  <c r="F168"/>
  <c r="G168" s="1"/>
  <c r="H168" s="1"/>
  <c r="I168" s="1"/>
  <c r="J168" s="1"/>
  <c r="F117" i="8"/>
  <c r="G117" s="1"/>
  <c r="H117" s="1"/>
  <c r="I117" s="1"/>
  <c r="J117" s="1"/>
  <c r="K117"/>
  <c r="L117" s="1"/>
  <c r="M117" s="1"/>
  <c r="F56"/>
  <c r="G56" s="1"/>
  <c r="H56" s="1"/>
  <c r="I56" s="1"/>
  <c r="J56" s="1"/>
  <c r="K56"/>
  <c r="L56" s="1"/>
  <c r="M56" s="1"/>
  <c r="K219"/>
  <c r="L219" s="1"/>
  <c r="M219" s="1"/>
  <c r="F219"/>
  <c r="G219" s="1"/>
  <c r="H219" s="1"/>
  <c r="I219" s="1"/>
  <c r="J219" s="1"/>
  <c r="F109"/>
  <c r="G109" s="1"/>
  <c r="H109" s="1"/>
  <c r="I109" s="1"/>
  <c r="J109" s="1"/>
  <c r="K109"/>
  <c r="L109" s="1"/>
  <c r="M109" s="1"/>
  <c r="F177"/>
  <c r="G177" s="1"/>
  <c r="H177" s="1"/>
  <c r="I177" s="1"/>
  <c r="J177" s="1"/>
  <c r="K177"/>
  <c r="L177" s="1"/>
  <c r="M177" s="1"/>
  <c r="F229"/>
  <c r="G229" s="1"/>
  <c r="H229" s="1"/>
  <c r="I229" s="1"/>
  <c r="J229" s="1"/>
  <c r="K229"/>
  <c r="L229" s="1"/>
  <c r="M229" s="1"/>
  <c r="F61"/>
  <c r="K61"/>
  <c r="L61" s="1"/>
  <c r="M61" s="1"/>
  <c r="F107"/>
  <c r="G107" s="1"/>
  <c r="H107" s="1"/>
  <c r="I107" s="1"/>
  <c r="J107" s="1"/>
  <c r="K107"/>
  <c r="L107" s="1"/>
  <c r="M107" s="1"/>
  <c r="F115"/>
  <c r="G115" s="1"/>
  <c r="H115" s="1"/>
  <c r="I115" s="1"/>
  <c r="J115" s="1"/>
  <c r="K115"/>
  <c r="L115" s="1"/>
  <c r="M115" s="1"/>
  <c r="K163"/>
  <c r="L163" s="1"/>
  <c r="M163" s="1"/>
  <c r="F163"/>
  <c r="G163" s="1"/>
  <c r="H163" s="1"/>
  <c r="I163" s="1"/>
  <c r="J163" s="1"/>
  <c r="F199"/>
  <c r="G199" s="1"/>
  <c r="H199" s="1"/>
  <c r="I199" s="1"/>
  <c r="J199" s="1"/>
  <c r="K199"/>
  <c r="L199" s="1"/>
  <c r="M199" s="1"/>
  <c r="F231"/>
  <c r="G231" s="1"/>
  <c r="H231" s="1"/>
  <c r="I231" s="1"/>
  <c r="J231" s="1"/>
  <c r="K231"/>
  <c r="L231" s="1"/>
  <c r="M231" s="1"/>
  <c r="F145"/>
  <c r="G145" s="1"/>
  <c r="H145" s="1"/>
  <c r="I145" s="1"/>
  <c r="J145" s="1"/>
  <c r="K145"/>
  <c r="L145" s="1"/>
  <c r="M145" s="1"/>
  <c r="F197"/>
  <c r="G197" s="1"/>
  <c r="H197" s="1"/>
  <c r="I197" s="1"/>
  <c r="J197" s="1"/>
  <c r="K197"/>
  <c r="L197" s="1"/>
  <c r="M197" s="1"/>
  <c r="K73"/>
  <c r="L73" s="1"/>
  <c r="M73" s="1"/>
  <c r="F73"/>
  <c r="G73" s="1"/>
  <c r="H73" s="1"/>
  <c r="I73" s="1"/>
  <c r="J73" s="1"/>
  <c r="F93"/>
  <c r="G93" s="1"/>
  <c r="H93" s="1"/>
  <c r="I93" s="1"/>
  <c r="J93" s="1"/>
  <c r="K93"/>
  <c r="L93" s="1"/>
  <c r="M93" s="1"/>
  <c r="F143"/>
  <c r="G143" s="1"/>
  <c r="H143" s="1"/>
  <c r="I143" s="1"/>
  <c r="J143" s="1"/>
  <c r="K143"/>
  <c r="L143" s="1"/>
  <c r="M143" s="1"/>
  <c r="F159"/>
  <c r="G159" s="1"/>
  <c r="H159" s="1"/>
  <c r="I159" s="1"/>
  <c r="J159" s="1"/>
  <c r="K159"/>
  <c r="L159" s="1"/>
  <c r="M159" s="1"/>
  <c r="K179"/>
  <c r="L179" s="1"/>
  <c r="M179" s="1"/>
  <c r="F179"/>
  <c r="G179" s="1"/>
  <c r="H179" s="1"/>
  <c r="I179" s="1"/>
  <c r="J179" s="1"/>
  <c r="F211"/>
  <c r="G211" s="1"/>
  <c r="H211" s="1"/>
  <c r="I211" s="1"/>
  <c r="J211" s="1"/>
  <c r="K211"/>
  <c r="L211" s="1"/>
  <c r="M211" s="1"/>
  <c r="K66"/>
  <c r="L66" s="1"/>
  <c r="M66" s="1"/>
  <c r="F66"/>
  <c r="G66" s="1"/>
  <c r="H66" s="1"/>
  <c r="I66" s="1"/>
  <c r="J66" s="1"/>
  <c r="H43"/>
  <c r="I43" s="1"/>
  <c r="J43" s="1"/>
  <c r="K43" s="1"/>
  <c r="L43" s="1"/>
  <c r="G43"/>
  <c r="F124" i="14"/>
  <c r="G124" s="1"/>
  <c r="H124" s="1"/>
  <c r="I124" s="1"/>
  <c r="J124" s="1"/>
  <c r="K124"/>
  <c r="L124" s="1"/>
  <c r="M124" s="1"/>
  <c r="F178"/>
  <c r="G178" s="1"/>
  <c r="H178" s="1"/>
  <c r="I178" s="1"/>
  <c r="J178" s="1"/>
  <c r="K178"/>
  <c r="L178" s="1"/>
  <c r="M178" s="1"/>
  <c r="F193"/>
  <c r="G193" s="1"/>
  <c r="H193" s="1"/>
  <c r="I193" s="1"/>
  <c r="J193" s="1"/>
  <c r="K193"/>
  <c r="L193" s="1"/>
  <c r="M193" s="1"/>
  <c r="F56"/>
  <c r="G56" s="1"/>
  <c r="H56" s="1"/>
  <c r="I56" s="1"/>
  <c r="J56" s="1"/>
  <c r="K56"/>
  <c r="L56" s="1"/>
  <c r="M56" s="1"/>
  <c r="F77"/>
  <c r="G77" s="1"/>
  <c r="H77" s="1"/>
  <c r="I77" s="1"/>
  <c r="J77" s="1"/>
  <c r="K77"/>
  <c r="L77" s="1"/>
  <c r="M77" s="1"/>
  <c r="F175" i="12"/>
  <c r="G175" s="1"/>
  <c r="H175" s="1"/>
  <c r="I175" s="1"/>
  <c r="J175" s="1"/>
  <c r="K175"/>
  <c r="L175" s="1"/>
  <c r="M175" s="1"/>
  <c r="F91" i="14"/>
  <c r="G91" s="1"/>
  <c r="H91" s="1"/>
  <c r="I91" s="1"/>
  <c r="J91" s="1"/>
  <c r="K91"/>
  <c r="L91" s="1"/>
  <c r="M91" s="1"/>
  <c r="F198"/>
  <c r="G198" s="1"/>
  <c r="H198" s="1"/>
  <c r="I198" s="1"/>
  <c r="J198" s="1"/>
  <c r="K198"/>
  <c r="L198" s="1"/>
  <c r="M198" s="1"/>
  <c r="F214" i="8"/>
  <c r="G214" s="1"/>
  <c r="H214" s="1"/>
  <c r="I214" s="1"/>
  <c r="J214" s="1"/>
  <c r="K214"/>
  <c r="L214" s="1"/>
  <c r="M214" s="1"/>
  <c r="K233" i="14"/>
  <c r="L233" s="1"/>
  <c r="M233" s="1"/>
  <c r="F233"/>
  <c r="G233" s="1"/>
  <c r="H233" s="1"/>
  <c r="I233" s="1"/>
  <c r="J233" s="1"/>
  <c r="F61" i="12"/>
  <c r="G61" s="1"/>
  <c r="H61" s="1"/>
  <c r="I61" s="1"/>
  <c r="J61" s="1"/>
  <c r="K61"/>
  <c r="L61" s="1"/>
  <c r="M61" s="1"/>
  <c r="F163"/>
  <c r="G163" s="1"/>
  <c r="H163" s="1"/>
  <c r="I163" s="1"/>
  <c r="J163" s="1"/>
  <c r="K163"/>
  <c r="L163" s="1"/>
  <c r="M163" s="1"/>
  <c r="F94" i="8"/>
  <c r="G94" s="1"/>
  <c r="H94" s="1"/>
  <c r="I94" s="1"/>
  <c r="J94" s="1"/>
  <c r="K94"/>
  <c r="L94" s="1"/>
  <c r="M94" s="1"/>
  <c r="F234"/>
  <c r="G234" s="1"/>
  <c r="H234" s="1"/>
  <c r="I234" s="1"/>
  <c r="J234" s="1"/>
  <c r="K234"/>
  <c r="L234" s="1"/>
  <c r="M234" s="1"/>
  <c r="F173" i="14"/>
  <c r="G173" s="1"/>
  <c r="H173" s="1"/>
  <c r="I173" s="1"/>
  <c r="J173" s="1"/>
  <c r="K173"/>
  <c r="L173" s="1"/>
  <c r="F180"/>
  <c r="G180" s="1"/>
  <c r="H180" s="1"/>
  <c r="I180" s="1"/>
  <c r="J180" s="1"/>
  <c r="K180"/>
  <c r="L180" s="1"/>
  <c r="M180" s="1"/>
  <c r="H40" i="12"/>
  <c r="I40" s="1"/>
  <c r="J40" s="1"/>
  <c r="K40" s="1"/>
  <c r="L40" s="1"/>
  <c r="G40"/>
  <c r="G46" i="14"/>
  <c r="H46" s="1"/>
  <c r="I46" s="1"/>
  <c r="J46" s="1"/>
  <c r="K46" s="1"/>
  <c r="L46" s="1"/>
  <c r="G38"/>
  <c r="H38" s="1"/>
  <c r="I38" s="1"/>
  <c r="J38" s="1"/>
  <c r="K38" s="1"/>
  <c r="L38" s="1"/>
  <c r="K82"/>
  <c r="L82" s="1"/>
  <c r="M82" s="1"/>
  <c r="F82"/>
  <c r="G82" s="1"/>
  <c r="H82" s="1"/>
  <c r="I82" s="1"/>
  <c r="J82" s="1"/>
  <c r="K59" i="8"/>
  <c r="L59" s="1"/>
  <c r="M59" s="1"/>
  <c r="F59"/>
  <c r="G59" s="1"/>
  <c r="H59" s="1"/>
  <c r="I59" s="1"/>
  <c r="J59" s="1"/>
  <c r="F107" i="14"/>
  <c r="G107" s="1"/>
  <c r="H107" s="1"/>
  <c r="I107" s="1"/>
  <c r="J107" s="1"/>
  <c r="K107"/>
  <c r="L107" s="1"/>
  <c r="M107" s="1"/>
  <c r="F131" i="12"/>
  <c r="G131" s="1"/>
  <c r="H131" s="1"/>
  <c r="I131" s="1"/>
  <c r="J131" s="1"/>
  <c r="K131"/>
  <c r="L131" s="1"/>
  <c r="M131" s="1"/>
  <c r="F218" i="14"/>
  <c r="G218" s="1"/>
  <c r="H218" s="1"/>
  <c r="I218" s="1"/>
  <c r="J218" s="1"/>
  <c r="K218"/>
  <c r="L218" s="1"/>
  <c r="M218" s="1"/>
  <c r="F60" i="12"/>
  <c r="G60" s="1"/>
  <c r="H60" s="1"/>
  <c r="I60" s="1"/>
  <c r="J60" s="1"/>
  <c r="K60"/>
  <c r="L60" s="1"/>
  <c r="M60" s="1"/>
  <c r="F96" i="8"/>
  <c r="G96" s="1"/>
  <c r="H96" s="1"/>
  <c r="I96" s="1"/>
  <c r="J96" s="1"/>
  <c r="K96"/>
  <c r="L96" s="1"/>
  <c r="M96" s="1"/>
  <c r="F230"/>
  <c r="G230" s="1"/>
  <c r="H230" s="1"/>
  <c r="I230" s="1"/>
  <c r="J230" s="1"/>
  <c r="K230"/>
  <c r="L230" s="1"/>
  <c r="M230" s="1"/>
  <c r="F113" i="14"/>
  <c r="G113" s="1"/>
  <c r="H113" s="1"/>
  <c r="I113" s="1"/>
  <c r="J113" s="1"/>
  <c r="K113"/>
  <c r="L113" s="1"/>
  <c r="M113" s="1"/>
  <c r="F129" i="12"/>
  <c r="G129" s="1"/>
  <c r="H129" s="1"/>
  <c r="I129" s="1"/>
  <c r="J129" s="1"/>
  <c r="K129"/>
  <c r="L129" s="1"/>
  <c r="M129" s="1"/>
  <c r="F225"/>
  <c r="G225" s="1"/>
  <c r="H225" s="1"/>
  <c r="I225" s="1"/>
  <c r="J225" s="1"/>
  <c r="K225"/>
  <c r="L225" s="1"/>
  <c r="M225" s="1"/>
  <c r="K182" i="8"/>
  <c r="L182" s="1"/>
  <c r="M182" s="1"/>
  <c r="F182"/>
  <c r="G182" s="1"/>
  <c r="H182" s="1"/>
  <c r="I182" s="1"/>
  <c r="J182" s="1"/>
  <c r="F109" i="14"/>
  <c r="G109" s="1"/>
  <c r="H109" s="1"/>
  <c r="I109" s="1"/>
  <c r="J109" s="1"/>
  <c r="K109"/>
  <c r="L109" s="1"/>
  <c r="M109" s="1"/>
  <c r="F71"/>
  <c r="G71" s="1"/>
  <c r="H71" s="1"/>
  <c r="I71" s="1"/>
  <c r="J71" s="1"/>
  <c r="K71"/>
  <c r="L71" s="1"/>
  <c r="G43" i="12"/>
  <c r="H43" s="1"/>
  <c r="I43" s="1"/>
  <c r="J43" s="1"/>
  <c r="K43" s="1"/>
  <c r="L43" s="1"/>
  <c r="G35"/>
  <c r="H35" s="1"/>
  <c r="I35" s="1"/>
  <c r="J35" s="1"/>
  <c r="K35" s="1"/>
  <c r="L35" s="1"/>
  <c r="S148" i="8"/>
  <c r="U148"/>
  <c r="F148"/>
  <c r="G148" s="1"/>
  <c r="H148" s="1"/>
  <c r="I148" s="1"/>
  <c r="J148" s="1"/>
  <c r="K148"/>
  <c r="L148" s="1"/>
  <c r="M148" s="1"/>
  <c r="F122"/>
  <c r="G122" s="1"/>
  <c r="H122" s="1"/>
  <c r="I122" s="1"/>
  <c r="J122" s="1"/>
  <c r="K122"/>
  <c r="L122" s="1"/>
  <c r="U100"/>
  <c r="S100"/>
  <c r="F79"/>
  <c r="G79" s="1"/>
  <c r="H79" s="1"/>
  <c r="I79" s="1"/>
  <c r="J79" s="1"/>
  <c r="K79"/>
  <c r="L79" s="1"/>
  <c r="M79" s="1"/>
  <c r="K139"/>
  <c r="L139" s="1"/>
  <c r="F139"/>
  <c r="G139" s="1"/>
  <c r="H139" s="1"/>
  <c r="I139" s="1"/>
  <c r="J139" s="1"/>
  <c r="S97"/>
  <c r="U97"/>
  <c r="K97"/>
  <c r="L97" s="1"/>
  <c r="M97" s="1"/>
  <c r="F97"/>
  <c r="G97" s="1"/>
  <c r="H97" s="1"/>
  <c r="I97" s="1"/>
  <c r="J97" s="1"/>
  <c r="F74"/>
  <c r="G74" s="1"/>
  <c r="H74" s="1"/>
  <c r="I74" s="1"/>
  <c r="J74" s="1"/>
  <c r="K74"/>
  <c r="L74" s="1"/>
  <c r="M74" s="1"/>
  <c r="S228" i="9"/>
  <c r="U228"/>
  <c r="K228"/>
  <c r="L228" s="1"/>
  <c r="M228" s="1"/>
  <c r="F228"/>
  <c r="G228" s="1"/>
  <c r="H228" s="1"/>
  <c r="I228" s="1"/>
  <c r="J228" s="1"/>
  <c r="F211"/>
  <c r="G211" s="1"/>
  <c r="H211" s="1"/>
  <c r="I211" s="1"/>
  <c r="J211" s="1"/>
  <c r="K211"/>
  <c r="L211" s="1"/>
  <c r="M211" s="1"/>
  <c r="F181"/>
  <c r="G181" s="1"/>
  <c r="H181" s="1"/>
  <c r="I181" s="1"/>
  <c r="J181" s="1"/>
  <c r="K181"/>
  <c r="L181" s="1"/>
  <c r="M181" s="1"/>
  <c r="F158"/>
  <c r="K158"/>
  <c r="L158" s="1"/>
  <c r="M158" s="1"/>
  <c r="F143"/>
  <c r="G143" s="1"/>
  <c r="H143" s="1"/>
  <c r="I143" s="1"/>
  <c r="J143" s="1"/>
  <c r="K143"/>
  <c r="L143" s="1"/>
  <c r="M143" s="1"/>
  <c r="F112"/>
  <c r="G112" s="1"/>
  <c r="H112" s="1"/>
  <c r="I112" s="1"/>
  <c r="J112" s="1"/>
  <c r="K112"/>
  <c r="L112" s="1"/>
  <c r="M112" s="1"/>
  <c r="F81"/>
  <c r="G81" s="1"/>
  <c r="H81" s="1"/>
  <c r="I81" s="1"/>
  <c r="J81" s="1"/>
  <c r="K81"/>
  <c r="L81" s="1"/>
  <c r="M81" s="1"/>
  <c r="F66"/>
  <c r="K66"/>
  <c r="L66" s="1"/>
  <c r="M66" s="1"/>
  <c r="F252"/>
  <c r="G252" s="1"/>
  <c r="H252" s="1"/>
  <c r="I252" s="1"/>
  <c r="J252" s="1"/>
  <c r="K252"/>
  <c r="L252" s="1"/>
  <c r="M252" s="1"/>
  <c r="F219"/>
  <c r="G219" s="1"/>
  <c r="H219" s="1"/>
  <c r="I219" s="1"/>
  <c r="J219" s="1"/>
  <c r="K219"/>
  <c r="L219" s="1"/>
  <c r="M219" s="1"/>
  <c r="K208"/>
  <c r="L208" s="1"/>
  <c r="M208" s="1"/>
  <c r="F208"/>
  <c r="G208" s="1"/>
  <c r="H208" s="1"/>
  <c r="I208" s="1"/>
  <c r="J208" s="1"/>
  <c r="S151"/>
  <c r="U151"/>
  <c r="U105"/>
  <c r="S105"/>
  <c r="S77"/>
  <c r="U77"/>
  <c r="F77"/>
  <c r="G77" s="1"/>
  <c r="H77" s="1"/>
  <c r="I77" s="1"/>
  <c r="J77" s="1"/>
  <c r="K77"/>
  <c r="L77" s="1"/>
  <c r="M77" s="1"/>
  <c r="F64"/>
  <c r="G64" s="1"/>
  <c r="H64" s="1"/>
  <c r="I64" s="1"/>
  <c r="J64" s="1"/>
  <c r="K64"/>
  <c r="L64" s="1"/>
  <c r="M64" s="1"/>
  <c r="U251" i="11"/>
  <c r="S251"/>
  <c r="F251"/>
  <c r="G251" s="1"/>
  <c r="H251" s="1"/>
  <c r="I251" s="1"/>
  <c r="J251" s="1"/>
  <c r="K251"/>
  <c r="L251" s="1"/>
  <c r="M251" s="1"/>
  <c r="K219"/>
  <c r="L219" s="1"/>
  <c r="M219" s="1"/>
  <c r="F219"/>
  <c r="G219" s="1"/>
  <c r="H219" s="1"/>
  <c r="I219" s="1"/>
  <c r="J219" s="1"/>
  <c r="F190"/>
  <c r="G190" s="1"/>
  <c r="H190" s="1"/>
  <c r="I190" s="1"/>
  <c r="J190" s="1"/>
  <c r="K190"/>
  <c r="L190" s="1"/>
  <c r="U175"/>
  <c r="S175"/>
  <c r="F175"/>
  <c r="G175" s="1"/>
  <c r="H175" s="1"/>
  <c r="I175" s="1"/>
  <c r="J175" s="1"/>
  <c r="K175"/>
  <c r="L175" s="1"/>
  <c r="M175" s="1"/>
  <c r="F144"/>
  <c r="K144"/>
  <c r="L144" s="1"/>
  <c r="M144" s="1"/>
  <c r="S127"/>
  <c r="U127"/>
  <c r="F127"/>
  <c r="G127" s="1"/>
  <c r="H127" s="1"/>
  <c r="I127" s="1"/>
  <c r="J127" s="1"/>
  <c r="K127"/>
  <c r="L127" s="1"/>
  <c r="M127" s="1"/>
  <c r="K109"/>
  <c r="L109" s="1"/>
  <c r="M109" s="1"/>
  <c r="F109"/>
  <c r="G109" s="1"/>
  <c r="H109" s="1"/>
  <c r="I109" s="1"/>
  <c r="J109" s="1"/>
  <c r="S71"/>
  <c r="S84" s="1"/>
  <c r="T84" s="1"/>
  <c r="U71"/>
  <c r="K71"/>
  <c r="L71" s="1"/>
  <c r="F71"/>
  <c r="G71" s="1"/>
  <c r="H71" s="1"/>
  <c r="I71" s="1"/>
  <c r="J71" s="1"/>
  <c r="S229"/>
  <c r="U229"/>
  <c r="F229"/>
  <c r="G229" s="1"/>
  <c r="H229" s="1"/>
  <c r="I229" s="1"/>
  <c r="J229" s="1"/>
  <c r="K229"/>
  <c r="L229" s="1"/>
  <c r="M229" s="1"/>
  <c r="F192"/>
  <c r="G192" s="1"/>
  <c r="H192" s="1"/>
  <c r="I192" s="1"/>
  <c r="J192" s="1"/>
  <c r="K192"/>
  <c r="L192" s="1"/>
  <c r="M192" s="1"/>
  <c r="F156"/>
  <c r="G156" s="1"/>
  <c r="H156" s="1"/>
  <c r="I156" s="1"/>
  <c r="J156" s="1"/>
  <c r="K156"/>
  <c r="L156" s="1"/>
  <c r="S113"/>
  <c r="U113"/>
  <c r="F113"/>
  <c r="G113" s="1"/>
  <c r="H113" s="1"/>
  <c r="I113" s="1"/>
  <c r="J113" s="1"/>
  <c r="K113"/>
  <c r="L113" s="1"/>
  <c r="M113" s="1"/>
  <c r="F88"/>
  <c r="K88"/>
  <c r="L88" s="1"/>
  <c r="U75"/>
  <c r="S75"/>
  <c r="F75"/>
  <c r="G75" s="1"/>
  <c r="H75" s="1"/>
  <c r="I75" s="1"/>
  <c r="J75" s="1"/>
  <c r="K75"/>
  <c r="L75" s="1"/>
  <c r="M75" s="1"/>
  <c r="S247" i="14"/>
  <c r="U247"/>
  <c r="F247"/>
  <c r="G247" s="1"/>
  <c r="H247" s="1"/>
  <c r="I247" s="1"/>
  <c r="J247" s="1"/>
  <c r="K247"/>
  <c r="L247" s="1"/>
  <c r="M247" s="1"/>
  <c r="S176"/>
  <c r="U176"/>
  <c r="F151" i="12"/>
  <c r="G151" s="1"/>
  <c r="H151" s="1"/>
  <c r="I151" s="1"/>
  <c r="J151" s="1"/>
  <c r="K151"/>
  <c r="L151" s="1"/>
  <c r="M151" s="1"/>
  <c r="F219"/>
  <c r="G219" s="1"/>
  <c r="H219" s="1"/>
  <c r="I219" s="1"/>
  <c r="J219" s="1"/>
  <c r="K219"/>
  <c r="L219" s="1"/>
  <c r="M219" s="1"/>
  <c r="K198"/>
  <c r="L198" s="1"/>
  <c r="M198" s="1"/>
  <c r="F198"/>
  <c r="G198" s="1"/>
  <c r="H198" s="1"/>
  <c r="I198" s="1"/>
  <c r="J198" s="1"/>
  <c r="F72"/>
  <c r="G72" s="1"/>
  <c r="H72" s="1"/>
  <c r="I72" s="1"/>
  <c r="J72" s="1"/>
  <c r="K72"/>
  <c r="L72" s="1"/>
  <c r="M72" s="1"/>
  <c r="F106"/>
  <c r="G106" s="1"/>
  <c r="H106" s="1"/>
  <c r="I106" s="1"/>
  <c r="J106" s="1"/>
  <c r="K106"/>
  <c r="L106" s="1"/>
  <c r="M106" s="1"/>
  <c r="F160"/>
  <c r="K160"/>
  <c r="L160" s="1"/>
  <c r="M160" s="1"/>
  <c r="F208"/>
  <c r="G208" s="1"/>
  <c r="H208" s="1"/>
  <c r="I208" s="1"/>
  <c r="J208" s="1"/>
  <c r="K208"/>
  <c r="L208" s="1"/>
  <c r="M208" s="1"/>
  <c r="F234"/>
  <c r="G234" s="1"/>
  <c r="H234" s="1"/>
  <c r="I234" s="1"/>
  <c r="J234" s="1"/>
  <c r="K234"/>
  <c r="L234" s="1"/>
  <c r="M234" s="1"/>
  <c r="F158"/>
  <c r="G158" s="1"/>
  <c r="H158" s="1"/>
  <c r="I158" s="1"/>
  <c r="J158" s="1"/>
  <c r="K158"/>
  <c r="L158" s="1"/>
  <c r="M158" s="1"/>
  <c r="F57"/>
  <c r="G57" s="1"/>
  <c r="H57" s="1"/>
  <c r="I57" s="1"/>
  <c r="J57" s="1"/>
  <c r="K57"/>
  <c r="L57" s="1"/>
  <c r="M57" s="1"/>
  <c r="F98"/>
  <c r="G98" s="1"/>
  <c r="H98" s="1"/>
  <c r="I98" s="1"/>
  <c r="J98" s="1"/>
  <c r="K98"/>
  <c r="L98" s="1"/>
  <c r="M98" s="1"/>
  <c r="F128"/>
  <c r="G128" s="1"/>
  <c r="H128" s="1"/>
  <c r="I128" s="1"/>
  <c r="J128" s="1"/>
  <c r="K128"/>
  <c r="L128" s="1"/>
  <c r="M128" s="1"/>
  <c r="F148"/>
  <c r="K148"/>
  <c r="L148" s="1"/>
  <c r="M148" s="1"/>
  <c r="F180"/>
  <c r="K180"/>
  <c r="L180" s="1"/>
  <c r="M180" s="1"/>
  <c r="F212"/>
  <c r="G212" s="1"/>
  <c r="H212" s="1"/>
  <c r="I212" s="1"/>
  <c r="J212" s="1"/>
  <c r="K212"/>
  <c r="L212" s="1"/>
  <c r="M212" s="1"/>
  <c r="F242"/>
  <c r="G242" s="1"/>
  <c r="H242" s="1"/>
  <c r="I242" s="1"/>
  <c r="J242" s="1"/>
  <c r="K242"/>
  <c r="L242" s="1"/>
  <c r="M242" s="1"/>
  <c r="F143"/>
  <c r="G143" s="1"/>
  <c r="H143" s="1"/>
  <c r="I143" s="1"/>
  <c r="J143" s="1"/>
  <c r="K143"/>
  <c r="L143" s="1"/>
  <c r="M143" s="1"/>
  <c r="F211"/>
  <c r="G211" s="1"/>
  <c r="H211" s="1"/>
  <c r="I211" s="1"/>
  <c r="J211" s="1"/>
  <c r="K211"/>
  <c r="L211" s="1"/>
  <c r="M211" s="1"/>
  <c r="F145" i="14"/>
  <c r="G145" s="1"/>
  <c r="H145" s="1"/>
  <c r="I145" s="1"/>
  <c r="J145" s="1"/>
  <c r="K145"/>
  <c r="L145" s="1"/>
  <c r="M145" s="1"/>
  <c r="F185"/>
  <c r="G185" s="1"/>
  <c r="H185" s="1"/>
  <c r="I185" s="1"/>
  <c r="J185" s="1"/>
  <c r="K185"/>
  <c r="L185" s="1"/>
  <c r="M185" s="1"/>
  <c r="F151"/>
  <c r="K151"/>
  <c r="L151" s="1"/>
  <c r="M151" s="1"/>
  <c r="F219"/>
  <c r="G219" s="1"/>
  <c r="H219" s="1"/>
  <c r="I219" s="1"/>
  <c r="J219" s="1"/>
  <c r="K219"/>
  <c r="L219" s="1"/>
  <c r="M219" s="1"/>
  <c r="F146"/>
  <c r="G146" s="1"/>
  <c r="H146" s="1"/>
  <c r="I146" s="1"/>
  <c r="J146" s="1"/>
  <c r="K146"/>
  <c r="L146" s="1"/>
  <c r="M146" s="1"/>
  <c r="F55"/>
  <c r="G55" s="1"/>
  <c r="H55" s="1"/>
  <c r="I55" s="1"/>
  <c r="J55" s="1"/>
  <c r="K55"/>
  <c r="L55" s="1"/>
  <c r="M55" s="1"/>
  <c r="F96"/>
  <c r="K96"/>
  <c r="L96" s="1"/>
  <c r="M96" s="1"/>
  <c r="F122"/>
  <c r="G122" s="1"/>
  <c r="H122" s="1"/>
  <c r="I122" s="1"/>
  <c r="J122" s="1"/>
  <c r="K122"/>
  <c r="L122" s="1"/>
  <c r="F80"/>
  <c r="G80" s="1"/>
  <c r="H80" s="1"/>
  <c r="I80" s="1"/>
  <c r="J80" s="1"/>
  <c r="K80"/>
  <c r="L80" s="1"/>
  <c r="M80" s="1"/>
  <c r="F114"/>
  <c r="G114" s="1"/>
  <c r="H114" s="1"/>
  <c r="I114" s="1"/>
  <c r="J114" s="1"/>
  <c r="K114"/>
  <c r="L114" s="1"/>
  <c r="M114" s="1"/>
  <c r="F140"/>
  <c r="G140" s="1"/>
  <c r="H140" s="1"/>
  <c r="I140" s="1"/>
  <c r="J140" s="1"/>
  <c r="K140"/>
  <c r="L140" s="1"/>
  <c r="M140" s="1"/>
  <c r="K183"/>
  <c r="L183" s="1"/>
  <c r="M183" s="1"/>
  <c r="F183"/>
  <c r="G183" s="1"/>
  <c r="H183" s="1"/>
  <c r="I183" s="1"/>
  <c r="J183" s="1"/>
  <c r="F211"/>
  <c r="G211" s="1"/>
  <c r="H211" s="1"/>
  <c r="I211" s="1"/>
  <c r="J211" s="1"/>
  <c r="K211"/>
  <c r="L211" s="1"/>
  <c r="M211" s="1"/>
  <c r="F241"/>
  <c r="G241" s="1"/>
  <c r="H241" s="1"/>
  <c r="I241" s="1"/>
  <c r="J241" s="1"/>
  <c r="K241"/>
  <c r="L241" s="1"/>
  <c r="F177"/>
  <c r="G177" s="1"/>
  <c r="H177" s="1"/>
  <c r="I177" s="1"/>
  <c r="J177" s="1"/>
  <c r="K177"/>
  <c r="L177" s="1"/>
  <c r="M177" s="1"/>
  <c r="F213"/>
  <c r="G213" s="1"/>
  <c r="H213" s="1"/>
  <c r="I213" s="1"/>
  <c r="J213" s="1"/>
  <c r="K213"/>
  <c r="L213" s="1"/>
  <c r="M213" s="1"/>
  <c r="F229"/>
  <c r="G229" s="1"/>
  <c r="H229" s="1"/>
  <c r="I229" s="1"/>
  <c r="J229" s="1"/>
  <c r="K229"/>
  <c r="L229" s="1"/>
  <c r="M229" s="1"/>
  <c r="F142"/>
  <c r="G142" s="1"/>
  <c r="H142" s="1"/>
  <c r="I142" s="1"/>
  <c r="J142" s="1"/>
  <c r="K142"/>
  <c r="L142" s="1"/>
  <c r="M142" s="1"/>
  <c r="F74"/>
  <c r="G74" s="1"/>
  <c r="H74" s="1"/>
  <c r="I74" s="1"/>
  <c r="J74" s="1"/>
  <c r="K74"/>
  <c r="L74" s="1"/>
  <c r="M74" s="1"/>
  <c r="F108"/>
  <c r="G108" s="1"/>
  <c r="H108" s="1"/>
  <c r="I108" s="1"/>
  <c r="J108" s="1"/>
  <c r="K108"/>
  <c r="L108" s="1"/>
  <c r="M108" s="1"/>
  <c r="F57"/>
  <c r="G57" s="1"/>
  <c r="H57" s="1"/>
  <c r="I57" s="1"/>
  <c r="J57" s="1"/>
  <c r="K57"/>
  <c r="L57" s="1"/>
  <c r="M57" s="1"/>
  <c r="F76"/>
  <c r="K76"/>
  <c r="L76" s="1"/>
  <c r="M76" s="1"/>
  <c r="F98"/>
  <c r="G98" s="1"/>
  <c r="H98" s="1"/>
  <c r="I98" s="1"/>
  <c r="J98" s="1"/>
  <c r="K98"/>
  <c r="L98" s="1"/>
  <c r="M98" s="1"/>
  <c r="F215"/>
  <c r="G215" s="1"/>
  <c r="H215" s="1"/>
  <c r="I215" s="1"/>
  <c r="J215" s="1"/>
  <c r="K215"/>
  <c r="L215" s="1"/>
  <c r="M215" s="1"/>
  <c r="F197"/>
  <c r="G197" s="1"/>
  <c r="H197" s="1"/>
  <c r="I197" s="1"/>
  <c r="J197" s="1"/>
  <c r="K197"/>
  <c r="L197" s="1"/>
  <c r="M197" s="1"/>
  <c r="F243"/>
  <c r="G243" s="1"/>
  <c r="H243" s="1"/>
  <c r="I243" s="1"/>
  <c r="J243" s="1"/>
  <c r="K243"/>
  <c r="L243" s="1"/>
  <c r="M243" s="1"/>
  <c r="F165"/>
  <c r="G165" s="1"/>
  <c r="H165" s="1"/>
  <c r="I165" s="1"/>
  <c r="J165" s="1"/>
  <c r="K165"/>
  <c r="L165" s="1"/>
  <c r="M165" s="1"/>
  <c r="F244"/>
  <c r="G244" s="1"/>
  <c r="H244" s="1"/>
  <c r="I244" s="1"/>
  <c r="J244" s="1"/>
  <c r="K244"/>
  <c r="L244" s="1"/>
  <c r="M244" s="1"/>
  <c r="F232"/>
  <c r="G232" s="1"/>
  <c r="H232" s="1"/>
  <c r="I232" s="1"/>
  <c r="J232" s="1"/>
  <c r="K232"/>
  <c r="L232" s="1"/>
  <c r="M232" s="1"/>
  <c r="F99"/>
  <c r="G99" s="1"/>
  <c r="H99" s="1"/>
  <c r="I99" s="1"/>
  <c r="J99" s="1"/>
  <c r="K99"/>
  <c r="L99" s="1"/>
  <c r="M99" s="1"/>
  <c r="U118" i="9"/>
  <c r="S265" s="1"/>
  <c r="U265" s="1"/>
  <c r="U203"/>
  <c r="S270" s="1"/>
  <c r="U270" s="1"/>
  <c r="F62" i="12"/>
  <c r="G62" s="1"/>
  <c r="H62" s="1"/>
  <c r="I62" s="1"/>
  <c r="J62" s="1"/>
  <c r="K62"/>
  <c r="L62" s="1"/>
  <c r="M62" s="1"/>
  <c r="F133" i="14"/>
  <c r="G133" s="1"/>
  <c r="H133" s="1"/>
  <c r="I133" s="1"/>
  <c r="J133" s="1"/>
  <c r="K133"/>
  <c r="L133" s="1"/>
  <c r="M133" s="1"/>
  <c r="F225"/>
  <c r="G225" s="1"/>
  <c r="H225" s="1"/>
  <c r="I225" s="1"/>
  <c r="J225" s="1"/>
  <c r="K225"/>
  <c r="L225" s="1"/>
  <c r="M225" s="1"/>
  <c r="F150"/>
  <c r="G150" s="1"/>
  <c r="H150" s="1"/>
  <c r="I150" s="1"/>
  <c r="J150" s="1"/>
  <c r="K150"/>
  <c r="L150" s="1"/>
  <c r="M150" s="1"/>
  <c r="F116"/>
  <c r="G116" s="1"/>
  <c r="H116" s="1"/>
  <c r="I116" s="1"/>
  <c r="J116" s="1"/>
  <c r="K116"/>
  <c r="L116" s="1"/>
  <c r="M116" s="1"/>
  <c r="F123"/>
  <c r="G123" s="1"/>
  <c r="H123" s="1"/>
  <c r="I123" s="1"/>
  <c r="J123" s="1"/>
  <c r="K123"/>
  <c r="L123" s="1"/>
  <c r="M123" s="1"/>
  <c r="K183" i="12"/>
  <c r="L183" s="1"/>
  <c r="M183" s="1"/>
  <c r="F183"/>
  <c r="G183" s="1"/>
  <c r="H183" s="1"/>
  <c r="I183" s="1"/>
  <c r="J183" s="1"/>
  <c r="F161" i="14"/>
  <c r="G161" s="1"/>
  <c r="H161" s="1"/>
  <c r="I161" s="1"/>
  <c r="J161" s="1"/>
  <c r="K161"/>
  <c r="L161" s="1"/>
  <c r="M161" s="1"/>
  <c r="F162" i="8"/>
  <c r="G162" s="1"/>
  <c r="H162" s="1"/>
  <c r="I162" s="1"/>
  <c r="J162" s="1"/>
  <c r="K162"/>
  <c r="L162" s="1"/>
  <c r="M162" s="1"/>
  <c r="F244"/>
  <c r="G244" s="1"/>
  <c r="H244" s="1"/>
  <c r="I244" s="1"/>
  <c r="J244" s="1"/>
  <c r="K244"/>
  <c r="L244" s="1"/>
  <c r="M244" s="1"/>
  <c r="F73" i="14"/>
  <c r="G73" s="1"/>
  <c r="H73" s="1"/>
  <c r="I73" s="1"/>
  <c r="J73" s="1"/>
  <c r="K73"/>
  <c r="L73" s="1"/>
  <c r="M73" s="1"/>
  <c r="K111" i="12"/>
  <c r="L111" s="1"/>
  <c r="M111" s="1"/>
  <c r="F111"/>
  <c r="G111" s="1"/>
  <c r="H111" s="1"/>
  <c r="I111" s="1"/>
  <c r="J111" s="1"/>
  <c r="F217"/>
  <c r="G217" s="1"/>
  <c r="H217" s="1"/>
  <c r="I217" s="1"/>
  <c r="J217" s="1"/>
  <c r="K217"/>
  <c r="L217" s="1"/>
  <c r="M217" s="1"/>
  <c r="F116" i="8"/>
  <c r="G116" s="1"/>
  <c r="H116" s="1"/>
  <c r="I116" s="1"/>
  <c r="J116" s="1"/>
  <c r="K116"/>
  <c r="L116" s="1"/>
  <c r="M116" s="1"/>
  <c r="F83" i="14"/>
  <c r="G83" s="1"/>
  <c r="H83" s="1"/>
  <c r="I83" s="1"/>
  <c r="J83" s="1"/>
  <c r="K83"/>
  <c r="L83" s="1"/>
  <c r="M83" s="1"/>
  <c r="F242"/>
  <c r="G242" s="1"/>
  <c r="H242" s="1"/>
  <c r="I242" s="1"/>
  <c r="J242" s="1"/>
  <c r="K242"/>
  <c r="L242" s="1"/>
  <c r="M242" s="1"/>
  <c r="F216"/>
  <c r="G216" s="1"/>
  <c r="H216" s="1"/>
  <c r="I216" s="1"/>
  <c r="J216" s="1"/>
  <c r="K216"/>
  <c r="L216" s="1"/>
  <c r="M216" s="1"/>
  <c r="G45" i="12"/>
  <c r="H45" s="1"/>
  <c r="I45" s="1"/>
  <c r="J45" s="1"/>
  <c r="K45" s="1"/>
  <c r="L45" s="1"/>
  <c r="G37"/>
  <c r="H37"/>
  <c r="I37" s="1"/>
  <c r="J37" s="1"/>
  <c r="K37" s="1"/>
  <c r="L37" s="1"/>
  <c r="G43" i="14"/>
  <c r="H43" s="1"/>
  <c r="I43" s="1"/>
  <c r="J43" s="1"/>
  <c r="K43" s="1"/>
  <c r="L43" s="1"/>
  <c r="K166"/>
  <c r="L166" s="1"/>
  <c r="M166" s="1"/>
  <c r="F166"/>
  <c r="G166" s="1"/>
  <c r="H166" s="1"/>
  <c r="I166" s="1"/>
  <c r="J166" s="1"/>
  <c r="F63" i="8"/>
  <c r="G63" s="1"/>
  <c r="H63" s="1"/>
  <c r="I63" s="1"/>
  <c r="J63" s="1"/>
  <c r="K63"/>
  <c r="L63" s="1"/>
  <c r="M63" s="1"/>
  <c r="F115" i="14"/>
  <c r="G115" s="1"/>
  <c r="H115" s="1"/>
  <c r="I115" s="1"/>
  <c r="J115" s="1"/>
  <c r="K115"/>
  <c r="L115" s="1"/>
  <c r="M115" s="1"/>
  <c r="F191" i="12"/>
  <c r="G191" s="1"/>
  <c r="H191" s="1"/>
  <c r="I191" s="1"/>
  <c r="J191" s="1"/>
  <c r="K191"/>
  <c r="L191" s="1"/>
  <c r="M191" s="1"/>
  <c r="F157" i="14"/>
  <c r="K157"/>
  <c r="L157" s="1"/>
  <c r="M157" s="1"/>
  <c r="F60"/>
  <c r="G60" s="1"/>
  <c r="H60" s="1"/>
  <c r="I60" s="1"/>
  <c r="J60" s="1"/>
  <c r="K60"/>
  <c r="L60" s="1"/>
  <c r="M60" s="1"/>
  <c r="K110" i="8"/>
  <c r="L110" s="1"/>
  <c r="M110" s="1"/>
  <c r="F110"/>
  <c r="F88" i="14"/>
  <c r="G88" s="1"/>
  <c r="H88" s="1"/>
  <c r="I88" s="1"/>
  <c r="J88" s="1"/>
  <c r="K88"/>
  <c r="L88" s="1"/>
  <c r="F182"/>
  <c r="G182" s="1"/>
  <c r="H182" s="1"/>
  <c r="I182" s="1"/>
  <c r="J182" s="1"/>
  <c r="K182"/>
  <c r="L182" s="1"/>
  <c r="M182" s="1"/>
  <c r="F150" i="12"/>
  <c r="G150" s="1"/>
  <c r="H150" s="1"/>
  <c r="I150" s="1"/>
  <c r="J150" s="1"/>
  <c r="K150"/>
  <c r="L150" s="1"/>
  <c r="M150" s="1"/>
  <c r="F247"/>
  <c r="G247" s="1"/>
  <c r="H247" s="1"/>
  <c r="I247" s="1"/>
  <c r="J247" s="1"/>
  <c r="K247"/>
  <c r="L247" s="1"/>
  <c r="M247" s="1"/>
  <c r="F150" i="8"/>
  <c r="G150" s="1"/>
  <c r="H150" s="1"/>
  <c r="I150" s="1"/>
  <c r="J150" s="1"/>
  <c r="K150"/>
  <c r="L150" s="1"/>
  <c r="M150" s="1"/>
  <c r="F81" i="14"/>
  <c r="G81" s="1"/>
  <c r="H81" s="1"/>
  <c r="I81" s="1"/>
  <c r="J81" s="1"/>
  <c r="K81"/>
  <c r="L81" s="1"/>
  <c r="M81" s="1"/>
  <c r="K246"/>
  <c r="L246" s="1"/>
  <c r="M246" s="1"/>
  <c r="F246"/>
  <c r="G246" s="1"/>
  <c r="H246" s="1"/>
  <c r="I246" s="1"/>
  <c r="J246" s="1"/>
  <c r="F210"/>
  <c r="G210" s="1"/>
  <c r="H210" s="1"/>
  <c r="I210" s="1"/>
  <c r="J210" s="1"/>
  <c r="K210"/>
  <c r="L210" s="1"/>
  <c r="M210" s="1"/>
  <c r="S165" i="8"/>
  <c r="U165"/>
  <c r="S144"/>
  <c r="U144"/>
  <c r="F144"/>
  <c r="G144" s="1"/>
  <c r="H144" s="1"/>
  <c r="I144" s="1"/>
  <c r="J144" s="1"/>
  <c r="K144"/>
  <c r="L144" s="1"/>
  <c r="M144" s="1"/>
  <c r="S108"/>
  <c r="U108"/>
  <c r="F108"/>
  <c r="G108" s="1"/>
  <c r="H108" s="1"/>
  <c r="I108" s="1"/>
  <c r="J108" s="1"/>
  <c r="K108"/>
  <c r="L108" s="1"/>
  <c r="M108" s="1"/>
  <c r="S72"/>
  <c r="U72"/>
  <c r="S157"/>
  <c r="U157"/>
  <c r="F157"/>
  <c r="G157" s="1"/>
  <c r="H157" s="1"/>
  <c r="I157" s="1"/>
  <c r="J157" s="1"/>
  <c r="K157"/>
  <c r="L157" s="1"/>
  <c r="M157" s="1"/>
  <c r="S106"/>
  <c r="U106"/>
  <c r="F106"/>
  <c r="G106" s="1"/>
  <c r="H106" s="1"/>
  <c r="I106" s="1"/>
  <c r="J106" s="1"/>
  <c r="K106"/>
  <c r="L106" s="1"/>
  <c r="M106" s="1"/>
  <c r="U248" i="9"/>
  <c r="S248"/>
  <c r="F217"/>
  <c r="K217"/>
  <c r="L217" s="1"/>
  <c r="M217" s="1"/>
  <c r="S198"/>
  <c r="U198"/>
  <c r="U175"/>
  <c r="S175"/>
  <c r="S149"/>
  <c r="U149"/>
  <c r="S130"/>
  <c r="U130"/>
  <c r="U96"/>
  <c r="S96"/>
  <c r="S75"/>
  <c r="U75"/>
  <c r="U61"/>
  <c r="S61"/>
  <c r="S236"/>
  <c r="U236"/>
  <c r="S213"/>
  <c r="U213"/>
  <c r="S166"/>
  <c r="U166"/>
  <c r="S145"/>
  <c r="U145"/>
  <c r="U122"/>
  <c r="U135" s="1"/>
  <c r="S266" s="1"/>
  <c r="U266" s="1"/>
  <c r="S122"/>
  <c r="S83"/>
  <c r="U83"/>
  <c r="S55"/>
  <c r="U55"/>
  <c r="S233" i="11"/>
  <c r="U233"/>
  <c r="U90"/>
  <c r="S90"/>
  <c r="U242"/>
  <c r="S242"/>
  <c r="S173"/>
  <c r="U173"/>
  <c r="U140"/>
  <c r="S140"/>
  <c r="U125"/>
  <c r="S125"/>
  <c r="U105"/>
  <c r="S105"/>
  <c r="U80"/>
  <c r="S80"/>
  <c r="U234" i="14"/>
  <c r="S234"/>
  <c r="K234"/>
  <c r="L234" s="1"/>
  <c r="M234" s="1"/>
  <c r="F234"/>
  <c r="G234" s="1"/>
  <c r="H234" s="1"/>
  <c r="I234" s="1"/>
  <c r="J234" s="1"/>
  <c r="S207"/>
  <c r="S220" s="1"/>
  <c r="T220" s="1"/>
  <c r="U207"/>
  <c r="U220" s="1"/>
  <c r="S271" s="1"/>
  <c r="U271" s="1"/>
  <c r="K207"/>
  <c r="L207" s="1"/>
  <c r="F207"/>
  <c r="S168"/>
  <c r="U168"/>
  <c r="F151" i="8"/>
  <c r="K151"/>
  <c r="L151" s="1"/>
  <c r="M151" s="1"/>
  <c r="F58"/>
  <c r="G58" s="1"/>
  <c r="H58" s="1"/>
  <c r="I58" s="1"/>
  <c r="J58" s="1"/>
  <c r="K58"/>
  <c r="L58" s="1"/>
  <c r="M58" s="1"/>
  <c r="F185"/>
  <c r="K185"/>
  <c r="L185" s="1"/>
  <c r="M185" s="1"/>
  <c r="F83"/>
  <c r="G83" s="1"/>
  <c r="H83" s="1"/>
  <c r="I83" s="1"/>
  <c r="J83" s="1"/>
  <c r="K83"/>
  <c r="L83" s="1"/>
  <c r="M83" s="1"/>
  <c r="F129"/>
  <c r="G129" s="1"/>
  <c r="H129" s="1"/>
  <c r="I129" s="1"/>
  <c r="J129" s="1"/>
  <c r="K129"/>
  <c r="L129" s="1"/>
  <c r="M129" s="1"/>
  <c r="F213"/>
  <c r="G213" s="1"/>
  <c r="H213" s="1"/>
  <c r="I213" s="1"/>
  <c r="J213" s="1"/>
  <c r="K213"/>
  <c r="L213" s="1"/>
  <c r="M213" s="1"/>
  <c r="F251"/>
  <c r="G251" s="1"/>
  <c r="H251" s="1"/>
  <c r="I251" s="1"/>
  <c r="J251" s="1"/>
  <c r="K251"/>
  <c r="L251" s="1"/>
  <c r="M251" s="1"/>
  <c r="K89"/>
  <c r="L89" s="1"/>
  <c r="M89" s="1"/>
  <c r="F89"/>
  <c r="G89" s="1"/>
  <c r="H89" s="1"/>
  <c r="I89" s="1"/>
  <c r="J89" s="1"/>
  <c r="K111"/>
  <c r="L111" s="1"/>
  <c r="M111" s="1"/>
  <c r="F111"/>
  <c r="G111" s="1"/>
  <c r="H111" s="1"/>
  <c r="I111" s="1"/>
  <c r="J111" s="1"/>
  <c r="K127"/>
  <c r="L127" s="1"/>
  <c r="M127" s="1"/>
  <c r="F127"/>
  <c r="G127" s="1"/>
  <c r="H127" s="1"/>
  <c r="I127" s="1"/>
  <c r="J127" s="1"/>
  <c r="K183"/>
  <c r="L183" s="1"/>
  <c r="M183" s="1"/>
  <c r="F183"/>
  <c r="G183" s="1"/>
  <c r="H183" s="1"/>
  <c r="I183" s="1"/>
  <c r="J183" s="1"/>
  <c r="F215"/>
  <c r="G215" s="1"/>
  <c r="H215" s="1"/>
  <c r="I215" s="1"/>
  <c r="J215" s="1"/>
  <c r="K215"/>
  <c r="L215" s="1"/>
  <c r="M215" s="1"/>
  <c r="K249"/>
  <c r="L249" s="1"/>
  <c r="M249" s="1"/>
  <c r="F249"/>
  <c r="G249" s="1"/>
  <c r="H249" s="1"/>
  <c r="I249" s="1"/>
  <c r="J249" s="1"/>
  <c r="F161"/>
  <c r="G161" s="1"/>
  <c r="H161" s="1"/>
  <c r="I161" s="1"/>
  <c r="J161" s="1"/>
  <c r="K161"/>
  <c r="L161" s="1"/>
  <c r="M161" s="1"/>
  <c r="F57"/>
  <c r="G57" s="1"/>
  <c r="H57" s="1"/>
  <c r="I57" s="1"/>
  <c r="J57" s="1"/>
  <c r="K57"/>
  <c r="L57" s="1"/>
  <c r="M57" s="1"/>
  <c r="F81"/>
  <c r="G81" s="1"/>
  <c r="H81" s="1"/>
  <c r="I81" s="1"/>
  <c r="J81" s="1"/>
  <c r="K81"/>
  <c r="L81" s="1"/>
  <c r="M81" s="1"/>
  <c r="F131"/>
  <c r="G131" s="1"/>
  <c r="H131" s="1"/>
  <c r="I131" s="1"/>
  <c r="J131" s="1"/>
  <c r="K131"/>
  <c r="L131" s="1"/>
  <c r="M131" s="1"/>
  <c r="K147"/>
  <c r="L147" s="1"/>
  <c r="M147" s="1"/>
  <c r="F147"/>
  <c r="G147" s="1"/>
  <c r="H147" s="1"/>
  <c r="I147" s="1"/>
  <c r="J147" s="1"/>
  <c r="F175"/>
  <c r="G175" s="1"/>
  <c r="H175" s="1"/>
  <c r="I175" s="1"/>
  <c r="J175" s="1"/>
  <c r="K175"/>
  <c r="L175" s="1"/>
  <c r="M175" s="1"/>
  <c r="F195"/>
  <c r="G195" s="1"/>
  <c r="H195" s="1"/>
  <c r="I195" s="1"/>
  <c r="J195" s="1"/>
  <c r="K195"/>
  <c r="L195" s="1"/>
  <c r="M195" s="1"/>
  <c r="F227"/>
  <c r="G227" s="1"/>
  <c r="H227" s="1"/>
  <c r="I227" s="1"/>
  <c r="J227" s="1"/>
  <c r="K227"/>
  <c r="L227" s="1"/>
  <c r="M227" s="1"/>
  <c r="G39"/>
  <c r="H39" s="1"/>
  <c r="I39" s="1"/>
  <c r="J39" s="1"/>
  <c r="K39" s="1"/>
  <c r="L39" s="1"/>
  <c r="G47"/>
  <c r="H47" s="1"/>
  <c r="I47" s="1"/>
  <c r="J47" s="1"/>
  <c r="K47" s="1"/>
  <c r="L47" s="1"/>
  <c r="K125" i="14"/>
  <c r="L125" s="1"/>
  <c r="M125" s="1"/>
  <c r="F125"/>
  <c r="G125" s="1"/>
  <c r="H125" s="1"/>
  <c r="I125" s="1"/>
  <c r="J125" s="1"/>
  <c r="F62"/>
  <c r="G62" s="1"/>
  <c r="H62" s="1"/>
  <c r="I62" s="1"/>
  <c r="J62" s="1"/>
  <c r="K62"/>
  <c r="L62" s="1"/>
  <c r="M62" s="1"/>
  <c r="K191"/>
  <c r="L191" s="1"/>
  <c r="M191" s="1"/>
  <c r="F191"/>
  <c r="G191" s="1"/>
  <c r="H191" s="1"/>
  <c r="I191" s="1"/>
  <c r="J191" s="1"/>
  <c r="K89"/>
  <c r="L89" s="1"/>
  <c r="M89" s="1"/>
  <c r="F89"/>
  <c r="G89" s="1"/>
  <c r="H89" s="1"/>
  <c r="I89" s="1"/>
  <c r="J89" s="1"/>
  <c r="F65" i="8"/>
  <c r="G65" s="1"/>
  <c r="H65" s="1"/>
  <c r="I65" s="1"/>
  <c r="J65" s="1"/>
  <c r="K65"/>
  <c r="L65" s="1"/>
  <c r="M65" s="1"/>
  <c r="F93" i="12"/>
  <c r="G93" s="1"/>
  <c r="H93" s="1"/>
  <c r="I93" s="1"/>
  <c r="J93" s="1"/>
  <c r="K93"/>
  <c r="L93" s="1"/>
  <c r="M93" s="1"/>
  <c r="F229"/>
  <c r="K229"/>
  <c r="L229" s="1"/>
  <c r="M229" s="1"/>
  <c r="F230" i="14"/>
  <c r="G230" s="1"/>
  <c r="H230" s="1"/>
  <c r="I230" s="1"/>
  <c r="J230" s="1"/>
  <c r="K230"/>
  <c r="L230" s="1"/>
  <c r="M230" s="1"/>
  <c r="F178" i="8"/>
  <c r="G178" s="1"/>
  <c r="H178" s="1"/>
  <c r="I178" s="1"/>
  <c r="J178" s="1"/>
  <c r="K178"/>
  <c r="L178" s="1"/>
  <c r="M178" s="1"/>
  <c r="K127" i="14"/>
  <c r="L127" s="1"/>
  <c r="M127" s="1"/>
  <c r="F127"/>
  <c r="G127" s="1"/>
  <c r="H127" s="1"/>
  <c r="I127" s="1"/>
  <c r="J127" s="1"/>
  <c r="F111"/>
  <c r="G111" s="1"/>
  <c r="H111" s="1"/>
  <c r="I111" s="1"/>
  <c r="J111" s="1"/>
  <c r="K111"/>
  <c r="L111" s="1"/>
  <c r="M111" s="1"/>
  <c r="F127" i="12"/>
  <c r="G127" s="1"/>
  <c r="H127" s="1"/>
  <c r="I127" s="1"/>
  <c r="J127" s="1"/>
  <c r="K127"/>
  <c r="L127" s="1"/>
  <c r="M127" s="1"/>
  <c r="K227"/>
  <c r="L227" s="1"/>
  <c r="M227" s="1"/>
  <c r="F227"/>
  <c r="G227" s="1"/>
  <c r="H227" s="1"/>
  <c r="I227" s="1"/>
  <c r="J227" s="1"/>
  <c r="K166" i="8"/>
  <c r="L166" s="1"/>
  <c r="M166" s="1"/>
  <c r="F166"/>
  <c r="G166" s="1"/>
  <c r="H166" s="1"/>
  <c r="I166" s="1"/>
  <c r="J166" s="1"/>
  <c r="F105" i="14"/>
  <c r="G105" s="1"/>
  <c r="H105" s="1"/>
  <c r="I105" s="1"/>
  <c r="J105" s="1"/>
  <c r="K105"/>
  <c r="L105" s="1"/>
  <c r="F54"/>
  <c r="G54" s="1"/>
  <c r="H54" s="1"/>
  <c r="I54" s="1"/>
  <c r="J54" s="1"/>
  <c r="K54"/>
  <c r="L54" s="1"/>
  <c r="M54" s="1"/>
  <c r="M67" s="1"/>
  <c r="C258" s="1"/>
  <c r="E258" s="1"/>
  <c r="E270" s="1"/>
  <c r="E271" s="1"/>
  <c r="E272" s="1"/>
  <c r="G44" i="12"/>
  <c r="H44" s="1"/>
  <c r="I44" s="1"/>
  <c r="J44" s="1"/>
  <c r="K44" s="1"/>
  <c r="L44" s="1"/>
  <c r="G36"/>
  <c r="H36" s="1"/>
  <c r="I36" s="1"/>
  <c r="J36" s="1"/>
  <c r="K36" s="1"/>
  <c r="L36" s="1"/>
  <c r="L48" s="1"/>
  <c r="G42" i="14"/>
  <c r="H42" s="1"/>
  <c r="I42" s="1"/>
  <c r="J42" s="1"/>
  <c r="K42" s="1"/>
  <c r="L42" s="1"/>
  <c r="F65" i="12"/>
  <c r="G65" s="1"/>
  <c r="H65" s="1"/>
  <c r="I65" s="1"/>
  <c r="J65" s="1"/>
  <c r="K65"/>
  <c r="L65" s="1"/>
  <c r="M65" s="1"/>
  <c r="F235" i="14"/>
  <c r="G235" s="1"/>
  <c r="H235" s="1"/>
  <c r="I235" s="1"/>
  <c r="J235" s="1"/>
  <c r="K235"/>
  <c r="L235" s="1"/>
  <c r="M235" s="1"/>
  <c r="F64" i="8"/>
  <c r="G64" s="1"/>
  <c r="H64" s="1"/>
  <c r="I64" s="1"/>
  <c r="J64" s="1"/>
  <c r="K64"/>
  <c r="L64" s="1"/>
  <c r="M64" s="1"/>
  <c r="F175" i="14"/>
  <c r="G175" s="1"/>
  <c r="H175" s="1"/>
  <c r="I175" s="1"/>
  <c r="J175" s="1"/>
  <c r="K175"/>
  <c r="L175" s="1"/>
  <c r="M175" s="1"/>
  <c r="F199" i="12"/>
  <c r="G199" s="1"/>
  <c r="H199" s="1"/>
  <c r="I199" s="1"/>
  <c r="J199" s="1"/>
  <c r="K199"/>
  <c r="L199" s="1"/>
  <c r="M199" s="1"/>
  <c r="F159" i="14"/>
  <c r="G159" s="1"/>
  <c r="H159" s="1"/>
  <c r="I159" s="1"/>
  <c r="J159" s="1"/>
  <c r="K159"/>
  <c r="L159" s="1"/>
  <c r="M159" s="1"/>
  <c r="F131"/>
  <c r="G131" s="1"/>
  <c r="H131" s="1"/>
  <c r="I131" s="1"/>
  <c r="J131" s="1"/>
  <c r="K131"/>
  <c r="L131" s="1"/>
  <c r="M131" s="1"/>
  <c r="F130" i="8"/>
  <c r="G130" s="1"/>
  <c r="H130" s="1"/>
  <c r="I130" s="1"/>
  <c r="J130" s="1"/>
  <c r="K130"/>
  <c r="L130" s="1"/>
  <c r="M130" s="1"/>
  <c r="F236" i="14"/>
  <c r="G236" s="1"/>
  <c r="H236" s="1"/>
  <c r="I236" s="1"/>
  <c r="J236" s="1"/>
  <c r="K236"/>
  <c r="L236" s="1"/>
  <c r="M236" s="1"/>
  <c r="F250"/>
  <c r="G250" s="1"/>
  <c r="H250" s="1"/>
  <c r="I250" s="1"/>
  <c r="J250" s="1"/>
  <c r="K250"/>
  <c r="L250" s="1"/>
  <c r="M250" s="1"/>
  <c r="F165" i="12"/>
  <c r="G165" s="1"/>
  <c r="H165" s="1"/>
  <c r="I165" s="1"/>
  <c r="J165" s="1"/>
  <c r="K165"/>
  <c r="L165" s="1"/>
  <c r="M165" s="1"/>
  <c r="F114" i="8"/>
  <c r="G114" s="1"/>
  <c r="H114" s="1"/>
  <c r="I114" s="1"/>
  <c r="J114" s="1"/>
  <c r="K114"/>
  <c r="L114" s="1"/>
  <c r="M114" s="1"/>
  <c r="F242"/>
  <c r="G242" s="1"/>
  <c r="H242" s="1"/>
  <c r="I242" s="1"/>
  <c r="J242" s="1"/>
  <c r="K242"/>
  <c r="L242" s="1"/>
  <c r="M242" s="1"/>
  <c r="K167" i="14"/>
  <c r="L167" s="1"/>
  <c r="M167" s="1"/>
  <c r="F167"/>
  <c r="G167" s="1"/>
  <c r="H167" s="1"/>
  <c r="I167" s="1"/>
  <c r="J167" s="1"/>
  <c r="F174"/>
  <c r="G174" s="1"/>
  <c r="H174" s="1"/>
  <c r="I174" s="1"/>
  <c r="J174" s="1"/>
  <c r="K174"/>
  <c r="L174" s="1"/>
  <c r="M174" s="1"/>
  <c r="G47" i="12"/>
  <c r="H47" s="1"/>
  <c r="I47" s="1"/>
  <c r="J47" s="1"/>
  <c r="K47" s="1"/>
  <c r="L47" s="1"/>
  <c r="G39"/>
  <c r="H39" s="1"/>
  <c r="I39" s="1"/>
  <c r="J39" s="1"/>
  <c r="K39" s="1"/>
  <c r="L39" s="1"/>
  <c r="S174" i="8"/>
  <c r="U174"/>
  <c r="F174"/>
  <c r="G174" s="1"/>
  <c r="H174" s="1"/>
  <c r="I174" s="1"/>
  <c r="J174" s="1"/>
  <c r="K174"/>
  <c r="L174" s="1"/>
  <c r="M174" s="1"/>
  <c r="S142"/>
  <c r="U142"/>
  <c r="K142"/>
  <c r="L142" s="1"/>
  <c r="M142" s="1"/>
  <c r="F142"/>
  <c r="G142" s="1"/>
  <c r="H142" s="1"/>
  <c r="I142" s="1"/>
  <c r="J142" s="1"/>
  <c r="U122"/>
  <c r="U135" s="1"/>
  <c r="S266" s="1"/>
  <c r="U266" s="1"/>
  <c r="S122"/>
  <c r="S135" s="1"/>
  <c r="T135" s="1"/>
  <c r="F100"/>
  <c r="G100" s="1"/>
  <c r="H100" s="1"/>
  <c r="I100" s="1"/>
  <c r="J100" s="1"/>
  <c r="K100"/>
  <c r="L100" s="1"/>
  <c r="M100" s="1"/>
  <c r="U79"/>
  <c r="S79"/>
  <c r="S176"/>
  <c r="U176"/>
  <c r="F176"/>
  <c r="G176" s="1"/>
  <c r="H176" s="1"/>
  <c r="I176" s="1"/>
  <c r="J176" s="1"/>
  <c r="K176"/>
  <c r="L176" s="1"/>
  <c r="M176" s="1"/>
  <c r="U139"/>
  <c r="U152" s="1"/>
  <c r="S267" s="1"/>
  <c r="U267" s="1"/>
  <c r="S139"/>
  <c r="S152" s="1"/>
  <c r="T152" s="1"/>
  <c r="S112"/>
  <c r="U112"/>
  <c r="F112"/>
  <c r="G112" s="1"/>
  <c r="H112" s="1"/>
  <c r="I112" s="1"/>
  <c r="J112" s="1"/>
  <c r="K112"/>
  <c r="L112" s="1"/>
  <c r="M112" s="1"/>
  <c r="S74"/>
  <c r="U74"/>
  <c r="U211" i="9"/>
  <c r="S211"/>
  <c r="S181"/>
  <c r="U181"/>
  <c r="U158"/>
  <c r="S158"/>
  <c r="S143"/>
  <c r="U143"/>
  <c r="S112"/>
  <c r="U112"/>
  <c r="S81"/>
  <c r="U81"/>
  <c r="S219"/>
  <c r="U219"/>
  <c r="S208"/>
  <c r="U208"/>
  <c r="S177"/>
  <c r="U177"/>
  <c r="F177"/>
  <c r="G177" s="1"/>
  <c r="H177" s="1"/>
  <c r="I177" s="1"/>
  <c r="J177" s="1"/>
  <c r="K177"/>
  <c r="L177" s="1"/>
  <c r="M177" s="1"/>
  <c r="F151"/>
  <c r="G151" s="1"/>
  <c r="H151" s="1"/>
  <c r="I151" s="1"/>
  <c r="J151" s="1"/>
  <c r="K151"/>
  <c r="L151" s="1"/>
  <c r="M151" s="1"/>
  <c r="S140"/>
  <c r="U140"/>
  <c r="F140"/>
  <c r="G140" s="1"/>
  <c r="H140" s="1"/>
  <c r="I140" s="1"/>
  <c r="J140" s="1"/>
  <c r="K140"/>
  <c r="L140" s="1"/>
  <c r="M140" s="1"/>
  <c r="F105"/>
  <c r="G105" s="1"/>
  <c r="H105" s="1"/>
  <c r="I105" s="1"/>
  <c r="J105" s="1"/>
  <c r="K105"/>
  <c r="L105" s="1"/>
  <c r="U64"/>
  <c r="S64"/>
  <c r="S190" i="11"/>
  <c r="U190"/>
  <c r="S109"/>
  <c r="U109"/>
  <c r="U192"/>
  <c r="S192"/>
  <c r="U156"/>
  <c r="S156"/>
  <c r="S88"/>
  <c r="S101" s="1"/>
  <c r="T101" s="1"/>
  <c r="U88"/>
  <c r="S212" i="14"/>
  <c r="U212"/>
  <c r="K212"/>
  <c r="L212" s="1"/>
  <c r="M212" s="1"/>
  <c r="F212"/>
  <c r="G212" s="1"/>
  <c r="H212" s="1"/>
  <c r="I212" s="1"/>
  <c r="J212" s="1"/>
  <c r="F176"/>
  <c r="K176"/>
  <c r="L176" s="1"/>
  <c r="M176" s="1"/>
  <c r="F236" i="12"/>
  <c r="G236" s="1"/>
  <c r="H236" s="1"/>
  <c r="I236" s="1"/>
  <c r="J236" s="1"/>
  <c r="K236"/>
  <c r="L236" s="1"/>
  <c r="M236" s="1"/>
  <c r="F100"/>
  <c r="G100" s="1"/>
  <c r="H100" s="1"/>
  <c r="I100" s="1"/>
  <c r="J100" s="1"/>
  <c r="K100"/>
  <c r="L100" s="1"/>
  <c r="M100" s="1"/>
  <c r="F83"/>
  <c r="G83" s="1"/>
  <c r="H83" s="1"/>
  <c r="I83" s="1"/>
  <c r="J83" s="1"/>
  <c r="K83"/>
  <c r="L83" s="1"/>
  <c r="M83" s="1"/>
  <c r="F210"/>
  <c r="G210" s="1"/>
  <c r="H210" s="1"/>
  <c r="I210" s="1"/>
  <c r="J210" s="1"/>
  <c r="K210"/>
  <c r="L210" s="1"/>
  <c r="M210" s="1"/>
  <c r="F90"/>
  <c r="G90" s="1"/>
  <c r="H90" s="1"/>
  <c r="I90" s="1"/>
  <c r="J90" s="1"/>
  <c r="K90"/>
  <c r="L90" s="1"/>
  <c r="M90" s="1"/>
  <c r="F124"/>
  <c r="K124"/>
  <c r="L124" s="1"/>
  <c r="M124" s="1"/>
  <c r="F196"/>
  <c r="G196" s="1"/>
  <c r="H196" s="1"/>
  <c r="I196" s="1"/>
  <c r="J196" s="1"/>
  <c r="K196"/>
  <c r="L196" s="1"/>
  <c r="M196" s="1"/>
  <c r="F216"/>
  <c r="G216" s="1"/>
  <c r="H216" s="1"/>
  <c r="I216" s="1"/>
  <c r="J216" s="1"/>
  <c r="K216"/>
  <c r="L216" s="1"/>
  <c r="M216" s="1"/>
  <c r="F246"/>
  <c r="G246" s="1"/>
  <c r="H246" s="1"/>
  <c r="I246" s="1"/>
  <c r="J246" s="1"/>
  <c r="K246"/>
  <c r="L246" s="1"/>
  <c r="M246" s="1"/>
  <c r="F182"/>
  <c r="K182"/>
  <c r="L182" s="1"/>
  <c r="M182" s="1"/>
  <c r="F80"/>
  <c r="G80" s="1"/>
  <c r="H80" s="1"/>
  <c r="I80" s="1"/>
  <c r="J80" s="1"/>
  <c r="K80"/>
  <c r="L80" s="1"/>
  <c r="M80" s="1"/>
  <c r="F110"/>
  <c r="G110" s="1"/>
  <c r="H110" s="1"/>
  <c r="I110" s="1"/>
  <c r="J110" s="1"/>
  <c r="K110"/>
  <c r="L110" s="1"/>
  <c r="M110" s="1"/>
  <c r="F140"/>
  <c r="G140" s="1"/>
  <c r="H140" s="1"/>
  <c r="I140" s="1"/>
  <c r="J140" s="1"/>
  <c r="K140"/>
  <c r="L140" s="1"/>
  <c r="M140" s="1"/>
  <c r="F164"/>
  <c r="G164" s="1"/>
  <c r="H164" s="1"/>
  <c r="I164" s="1"/>
  <c r="J164" s="1"/>
  <c r="K164"/>
  <c r="L164" s="1"/>
  <c r="M164" s="1"/>
  <c r="F200"/>
  <c r="G200" s="1"/>
  <c r="H200" s="1"/>
  <c r="I200" s="1"/>
  <c r="J200" s="1"/>
  <c r="K200"/>
  <c r="L200" s="1"/>
  <c r="M200" s="1"/>
  <c r="F226"/>
  <c r="G226" s="1"/>
  <c r="H226" s="1"/>
  <c r="I226" s="1"/>
  <c r="J226" s="1"/>
  <c r="K226"/>
  <c r="L226" s="1"/>
  <c r="M226" s="1"/>
  <c r="F75"/>
  <c r="G75" s="1"/>
  <c r="H75" s="1"/>
  <c r="I75" s="1"/>
  <c r="J75" s="1"/>
  <c r="K75"/>
  <c r="L75" s="1"/>
  <c r="M75" s="1"/>
  <c r="F159"/>
  <c r="G159" s="1"/>
  <c r="H159" s="1"/>
  <c r="I159" s="1"/>
  <c r="J159" s="1"/>
  <c r="K159"/>
  <c r="L159" s="1"/>
  <c r="M159" s="1"/>
  <c r="F149" i="14"/>
  <c r="G149" s="1"/>
  <c r="H149" s="1"/>
  <c r="I149" s="1"/>
  <c r="J149" s="1"/>
  <c r="K149"/>
  <c r="L149" s="1"/>
  <c r="M149" s="1"/>
  <c r="F66"/>
  <c r="G66" s="1"/>
  <c r="H66" s="1"/>
  <c r="I66" s="1"/>
  <c r="J66" s="1"/>
  <c r="K66"/>
  <c r="L66" s="1"/>
  <c r="M66" s="1"/>
  <c r="F147"/>
  <c r="G147" s="1"/>
  <c r="H147" s="1"/>
  <c r="I147" s="1"/>
  <c r="J147" s="1"/>
  <c r="K147"/>
  <c r="L147" s="1"/>
  <c r="M147" s="1"/>
  <c r="K134"/>
  <c r="L134" s="1"/>
  <c r="M134" s="1"/>
  <c r="F134"/>
  <c r="G134" s="1"/>
  <c r="H134" s="1"/>
  <c r="I134" s="1"/>
  <c r="J134" s="1"/>
  <c r="F144"/>
  <c r="G144" s="1"/>
  <c r="H144" s="1"/>
  <c r="I144" s="1"/>
  <c r="J144" s="1"/>
  <c r="K144"/>
  <c r="L144" s="1"/>
  <c r="M144" s="1"/>
  <c r="F148"/>
  <c r="G148" s="1"/>
  <c r="H148" s="1"/>
  <c r="I148" s="1"/>
  <c r="J148" s="1"/>
  <c r="K148"/>
  <c r="L148" s="1"/>
  <c r="M148" s="1"/>
  <c r="F63"/>
  <c r="G63" s="1"/>
  <c r="H63" s="1"/>
  <c r="I63" s="1"/>
  <c r="J63" s="1"/>
  <c r="K63"/>
  <c r="L63" s="1"/>
  <c r="M63" s="1"/>
  <c r="F112"/>
  <c r="G112" s="1"/>
  <c r="H112" s="1"/>
  <c r="I112" s="1"/>
  <c r="J112" s="1"/>
  <c r="K112"/>
  <c r="L112" s="1"/>
  <c r="M112" s="1"/>
  <c r="F126"/>
  <c r="G126" s="1"/>
  <c r="H126" s="1"/>
  <c r="I126" s="1"/>
  <c r="J126" s="1"/>
  <c r="K126"/>
  <c r="L126" s="1"/>
  <c r="M126" s="1"/>
  <c r="F110"/>
  <c r="G110" s="1"/>
  <c r="H110" s="1"/>
  <c r="I110" s="1"/>
  <c r="J110" s="1"/>
  <c r="K110"/>
  <c r="L110" s="1"/>
  <c r="M110" s="1"/>
  <c r="F128"/>
  <c r="G128" s="1"/>
  <c r="H128" s="1"/>
  <c r="I128" s="1"/>
  <c r="J128" s="1"/>
  <c r="K128"/>
  <c r="L128" s="1"/>
  <c r="M128" s="1"/>
  <c r="F179"/>
  <c r="G179" s="1"/>
  <c r="H179" s="1"/>
  <c r="I179" s="1"/>
  <c r="J179" s="1"/>
  <c r="K179"/>
  <c r="L179" s="1"/>
  <c r="M179" s="1"/>
  <c r="F195"/>
  <c r="G195" s="1"/>
  <c r="H195" s="1"/>
  <c r="I195" s="1"/>
  <c r="J195" s="1"/>
  <c r="K195"/>
  <c r="L195" s="1"/>
  <c r="M195" s="1"/>
  <c r="F227"/>
  <c r="G227" s="1"/>
  <c r="H227" s="1"/>
  <c r="I227" s="1"/>
  <c r="J227" s="1"/>
  <c r="K227"/>
  <c r="L227" s="1"/>
  <c r="M227" s="1"/>
  <c r="F249"/>
  <c r="G249" s="1"/>
  <c r="H249" s="1"/>
  <c r="I249" s="1"/>
  <c r="J249" s="1"/>
  <c r="K249"/>
  <c r="L249" s="1"/>
  <c r="M249" s="1"/>
  <c r="F181"/>
  <c r="G181" s="1"/>
  <c r="H181" s="1"/>
  <c r="I181" s="1"/>
  <c r="J181" s="1"/>
  <c r="K181"/>
  <c r="L181" s="1"/>
  <c r="M181" s="1"/>
  <c r="F217"/>
  <c r="G217" s="1"/>
  <c r="H217" s="1"/>
  <c r="I217" s="1"/>
  <c r="J217" s="1"/>
  <c r="K217"/>
  <c r="L217" s="1"/>
  <c r="M217" s="1"/>
  <c r="K202"/>
  <c r="L202" s="1"/>
  <c r="M202" s="1"/>
  <c r="F202"/>
  <c r="F59"/>
  <c r="G59" s="1"/>
  <c r="H59" s="1"/>
  <c r="I59" s="1"/>
  <c r="J59" s="1"/>
  <c r="K59"/>
  <c r="L59" s="1"/>
  <c r="M59" s="1"/>
  <c r="F78"/>
  <c r="G78" s="1"/>
  <c r="H78" s="1"/>
  <c r="I78" s="1"/>
  <c r="J78" s="1"/>
  <c r="K78"/>
  <c r="L78" s="1"/>
  <c r="M78" s="1"/>
  <c r="F130"/>
  <c r="G130" s="1"/>
  <c r="H130" s="1"/>
  <c r="I130" s="1"/>
  <c r="J130" s="1"/>
  <c r="K130"/>
  <c r="L130" s="1"/>
  <c r="M130" s="1"/>
  <c r="F72"/>
  <c r="G72" s="1"/>
  <c r="H72" s="1"/>
  <c r="I72" s="1"/>
  <c r="J72" s="1"/>
  <c r="K72"/>
  <c r="L72" s="1"/>
  <c r="M72" s="1"/>
  <c r="F90"/>
  <c r="G90" s="1"/>
  <c r="H90" s="1"/>
  <c r="I90" s="1"/>
  <c r="J90" s="1"/>
  <c r="K90"/>
  <c r="L90" s="1"/>
  <c r="M90" s="1"/>
  <c r="F106"/>
  <c r="G106" s="1"/>
  <c r="H106" s="1"/>
  <c r="I106" s="1"/>
  <c r="J106" s="1"/>
  <c r="K106"/>
  <c r="L106" s="1"/>
  <c r="M106" s="1"/>
  <c r="F245"/>
  <c r="G245" s="1"/>
  <c r="H245" s="1"/>
  <c r="I245" s="1"/>
  <c r="J245" s="1"/>
  <c r="K245"/>
  <c r="L245" s="1"/>
  <c r="M245" s="1"/>
  <c r="F209"/>
  <c r="G209" s="1"/>
  <c r="H209" s="1"/>
  <c r="I209" s="1"/>
  <c r="J209" s="1"/>
  <c r="K209"/>
  <c r="L209" s="1"/>
  <c r="M209" s="1"/>
  <c r="F251"/>
  <c r="G251" s="1"/>
  <c r="H251" s="1"/>
  <c r="I251" s="1"/>
  <c r="J251" s="1"/>
  <c r="K251"/>
  <c r="L251" s="1"/>
  <c r="M251" s="1"/>
  <c r="F214"/>
  <c r="G214" s="1"/>
  <c r="H214" s="1"/>
  <c r="I214" s="1"/>
  <c r="J214" s="1"/>
  <c r="K214"/>
  <c r="L214" s="1"/>
  <c r="M214" s="1"/>
  <c r="F192"/>
  <c r="G192" s="1"/>
  <c r="H192" s="1"/>
  <c r="I192" s="1"/>
  <c r="J192" s="1"/>
  <c r="K192"/>
  <c r="L192" s="1"/>
  <c r="M192" s="1"/>
  <c r="F58"/>
  <c r="G58" s="1"/>
  <c r="H58" s="1"/>
  <c r="I58" s="1"/>
  <c r="J58" s="1"/>
  <c r="K58"/>
  <c r="L58" s="1"/>
  <c r="M58" s="1"/>
  <c r="U101" i="11"/>
  <c r="S264" s="1"/>
  <c r="U264" s="1"/>
  <c r="U84"/>
  <c r="S263" s="1"/>
  <c r="U263" s="1"/>
  <c r="S118" i="9"/>
  <c r="T118" s="1"/>
  <c r="S135"/>
  <c r="T135" s="1"/>
  <c r="S203"/>
  <c r="T203" s="1"/>
  <c r="S59" i="11"/>
  <c r="U59"/>
  <c r="F59"/>
  <c r="G59" s="1"/>
  <c r="H59" s="1"/>
  <c r="I59" s="1"/>
  <c r="J59" s="1"/>
  <c r="K59"/>
  <c r="L59" s="1"/>
  <c r="M59" s="1"/>
  <c r="F59" i="12"/>
  <c r="G59" s="1"/>
  <c r="H59" s="1"/>
  <c r="I59" s="1"/>
  <c r="J59" s="1"/>
  <c r="K59"/>
  <c r="L59" s="1"/>
  <c r="M59" s="1"/>
  <c r="G65" i="14"/>
  <c r="H65" s="1"/>
  <c r="I65" s="1"/>
  <c r="J65" s="1"/>
  <c r="S59" i="12"/>
  <c r="U59"/>
  <c r="G64" i="14"/>
  <c r="H64" s="1"/>
  <c r="I64" s="1"/>
  <c r="J64" s="1"/>
  <c r="E64" i="11"/>
  <c r="R64"/>
  <c r="Q64"/>
  <c r="F63"/>
  <c r="G63" s="1"/>
  <c r="H63" s="1"/>
  <c r="I63" s="1"/>
  <c r="J63" s="1"/>
  <c r="K63"/>
  <c r="L63" s="1"/>
  <c r="M63" s="1"/>
  <c r="S57"/>
  <c r="U57"/>
  <c r="F57"/>
  <c r="G57" s="1"/>
  <c r="H57" s="1"/>
  <c r="I57" s="1"/>
  <c r="J57" s="1"/>
  <c r="K57"/>
  <c r="L57" s="1"/>
  <c r="M57" s="1"/>
  <c r="E62"/>
  <c r="Q62"/>
  <c r="R62"/>
  <c r="E65"/>
  <c r="R65"/>
  <c r="Q65"/>
  <c r="S63"/>
  <c r="U63"/>
  <c r="E61"/>
  <c r="Q61"/>
  <c r="R61"/>
  <c r="E210" i="17"/>
  <c r="Q210"/>
  <c r="R210"/>
  <c r="E133"/>
  <c r="Q133"/>
  <c r="R133"/>
  <c r="E215"/>
  <c r="Q215"/>
  <c r="R215"/>
  <c r="E60"/>
  <c r="Q60"/>
  <c r="R60"/>
  <c r="E94"/>
  <c r="Q94"/>
  <c r="R94"/>
  <c r="E106"/>
  <c r="Q106"/>
  <c r="R106"/>
  <c r="E132"/>
  <c r="Q132"/>
  <c r="R132"/>
  <c r="E148"/>
  <c r="Q148"/>
  <c r="R148"/>
  <c r="E181"/>
  <c r="R181"/>
  <c r="Q181"/>
  <c r="E226"/>
  <c r="Q226"/>
  <c r="R226"/>
  <c r="E253"/>
  <c r="Q253"/>
  <c r="R253"/>
  <c r="E141"/>
  <c r="R141"/>
  <c r="Q141"/>
  <c r="E167"/>
  <c r="Q167"/>
  <c r="R167"/>
  <c r="E182"/>
  <c r="R182"/>
  <c r="Q182"/>
  <c r="E232"/>
  <c r="Q232"/>
  <c r="R232"/>
  <c r="E75"/>
  <c r="Q75"/>
  <c r="R75"/>
  <c r="E61"/>
  <c r="R61"/>
  <c r="Q61"/>
  <c r="E78"/>
  <c r="R78"/>
  <c r="Q78"/>
  <c r="E98"/>
  <c r="Q98"/>
  <c r="R98"/>
  <c r="E116"/>
  <c r="Q116"/>
  <c r="R116"/>
  <c r="E139"/>
  <c r="R139"/>
  <c r="Q139"/>
  <c r="E159"/>
  <c r="Q159"/>
  <c r="R159"/>
  <c r="E174"/>
  <c r="Q174"/>
  <c r="R174"/>
  <c r="E229"/>
  <c r="Q229"/>
  <c r="R229"/>
  <c r="E54"/>
  <c r="Q54"/>
  <c r="R54"/>
  <c r="E77"/>
  <c r="Q77"/>
  <c r="R77"/>
  <c r="E107"/>
  <c r="Q107"/>
  <c r="R107"/>
  <c r="E123"/>
  <c r="Q123"/>
  <c r="R123"/>
  <c r="E142"/>
  <c r="Q142"/>
  <c r="R142"/>
  <c r="E179"/>
  <c r="R179"/>
  <c r="Q179"/>
  <c r="E196"/>
  <c r="R196"/>
  <c r="Q196"/>
  <c r="E218"/>
  <c r="R218"/>
  <c r="Q218"/>
  <c r="E243"/>
  <c r="Q243"/>
  <c r="R243"/>
  <c r="E208"/>
  <c r="Q208"/>
  <c r="R208"/>
  <c r="E216"/>
  <c r="R216"/>
  <c r="Q216"/>
  <c r="E209"/>
  <c r="Q209"/>
  <c r="R209"/>
  <c r="E217"/>
  <c r="R217"/>
  <c r="Q217"/>
  <c r="E76"/>
  <c r="Q76"/>
  <c r="R76"/>
  <c r="E117"/>
  <c r="Q117"/>
  <c r="R117"/>
  <c r="E157"/>
  <c r="R157"/>
  <c r="Q157"/>
  <c r="E168"/>
  <c r="R168"/>
  <c r="Q168"/>
  <c r="E192"/>
  <c r="Q192"/>
  <c r="R192"/>
  <c r="E231"/>
  <c r="Q231"/>
  <c r="R231"/>
  <c r="E248"/>
  <c r="Q248"/>
  <c r="R248"/>
  <c r="E111"/>
  <c r="Q111"/>
  <c r="R111"/>
  <c r="E130"/>
  <c r="R130"/>
  <c r="Q130"/>
  <c r="E158"/>
  <c r="Q158"/>
  <c r="R158"/>
  <c r="E180"/>
  <c r="Q180"/>
  <c r="R180"/>
  <c r="E230"/>
  <c r="Q230"/>
  <c r="R230"/>
  <c r="E59"/>
  <c r="Q59"/>
  <c r="R59"/>
  <c r="E66"/>
  <c r="Q66"/>
  <c r="R66"/>
  <c r="E80"/>
  <c r="Q80"/>
  <c r="R80"/>
  <c r="E108"/>
  <c r="Q108"/>
  <c r="R108"/>
  <c r="E122"/>
  <c r="Q122"/>
  <c r="R122"/>
  <c r="E143"/>
  <c r="R143"/>
  <c r="Q143"/>
  <c r="E161"/>
  <c r="R161"/>
  <c r="Q161"/>
  <c r="E178"/>
  <c r="R178"/>
  <c r="Q178"/>
  <c r="E207"/>
  <c r="Q207"/>
  <c r="R207"/>
  <c r="E233"/>
  <c r="R233"/>
  <c r="Q233"/>
  <c r="E63"/>
  <c r="Q63"/>
  <c r="R63"/>
  <c r="E88"/>
  <c r="Q88"/>
  <c r="R88"/>
  <c r="E95"/>
  <c r="Q95"/>
  <c r="R95"/>
  <c r="E109"/>
  <c r="Q109"/>
  <c r="R109"/>
  <c r="E125"/>
  <c r="Q125"/>
  <c r="R125"/>
  <c r="E156"/>
  <c r="Q156"/>
  <c r="R156"/>
  <c r="E183"/>
  <c r="R183"/>
  <c r="Q183"/>
  <c r="E200"/>
  <c r="R200"/>
  <c r="Q200"/>
  <c r="E241"/>
  <c r="Q241"/>
  <c r="R241"/>
  <c r="E252"/>
  <c r="Q252"/>
  <c r="R252"/>
  <c r="E214"/>
  <c r="Q214"/>
  <c r="R214"/>
  <c r="E211"/>
  <c r="Q211"/>
  <c r="R211"/>
  <c r="E57"/>
  <c r="R57"/>
  <c r="Q57"/>
  <c r="E79"/>
  <c r="Q79"/>
  <c r="R79"/>
  <c r="E97"/>
  <c r="Q97"/>
  <c r="R97"/>
  <c r="E129"/>
  <c r="Q129"/>
  <c r="R129"/>
  <c r="E140"/>
  <c r="Q140"/>
  <c r="R140"/>
  <c r="E165"/>
  <c r="R165"/>
  <c r="Q165"/>
  <c r="E197"/>
  <c r="Q197"/>
  <c r="R197"/>
  <c r="E245"/>
  <c r="Q245"/>
  <c r="R245"/>
  <c r="E56"/>
  <c r="Q56"/>
  <c r="R56"/>
  <c r="E146"/>
  <c r="Q146"/>
  <c r="R146"/>
  <c r="E177"/>
  <c r="Q177"/>
  <c r="R177"/>
  <c r="E227"/>
  <c r="Q227"/>
  <c r="R227"/>
  <c r="E246"/>
  <c r="Q246"/>
  <c r="R246"/>
  <c r="E55"/>
  <c r="Q55"/>
  <c r="R55"/>
  <c r="E72"/>
  <c r="Q72"/>
  <c r="R72"/>
  <c r="E92"/>
  <c r="Q92"/>
  <c r="R92"/>
  <c r="E110"/>
  <c r="Q110"/>
  <c r="R110"/>
  <c r="E124"/>
  <c r="Q124"/>
  <c r="R124"/>
  <c r="E147"/>
  <c r="Q147"/>
  <c r="R147"/>
  <c r="E164"/>
  <c r="R164"/>
  <c r="Q164"/>
  <c r="E190"/>
  <c r="Q190"/>
  <c r="R190"/>
  <c r="E251"/>
  <c r="R251"/>
  <c r="Q251"/>
  <c r="E71"/>
  <c r="Q71"/>
  <c r="R71"/>
  <c r="E90"/>
  <c r="Q90"/>
  <c r="R90"/>
  <c r="E115"/>
  <c r="R115"/>
  <c r="Q115"/>
  <c r="E127"/>
  <c r="Q127"/>
  <c r="R127"/>
  <c r="E163"/>
  <c r="Q163"/>
  <c r="R163"/>
  <c r="E191"/>
  <c r="Q191"/>
  <c r="R191"/>
  <c r="E198"/>
  <c r="Q198"/>
  <c r="R198"/>
  <c r="E228"/>
  <c r="Q228"/>
  <c r="R228"/>
  <c r="E249"/>
  <c r="Q249"/>
  <c r="R249"/>
  <c r="E212"/>
  <c r="R212"/>
  <c r="Q212"/>
  <c r="E65"/>
  <c r="R65"/>
  <c r="Q65"/>
  <c r="E213"/>
  <c r="Q213"/>
  <c r="R213"/>
  <c r="E235"/>
  <c r="Q235"/>
  <c r="R235"/>
  <c r="E89"/>
  <c r="Q89"/>
  <c r="R89"/>
  <c r="E145"/>
  <c r="R145"/>
  <c r="Q145"/>
  <c r="E160"/>
  <c r="R160"/>
  <c r="Q160"/>
  <c r="E176"/>
  <c r="Q176"/>
  <c r="R176"/>
  <c r="E199"/>
  <c r="Q199"/>
  <c r="R199"/>
  <c r="E234"/>
  <c r="Q234"/>
  <c r="R234"/>
  <c r="E58"/>
  <c r="Q58"/>
  <c r="R58"/>
  <c r="E128"/>
  <c r="Q128"/>
  <c r="R128"/>
  <c r="E144"/>
  <c r="Q144"/>
  <c r="R144"/>
  <c r="E175"/>
  <c r="Q175"/>
  <c r="R175"/>
  <c r="E225"/>
  <c r="Q225"/>
  <c r="R225"/>
  <c r="E244"/>
  <c r="Q244"/>
  <c r="R244"/>
  <c r="E64"/>
  <c r="Q64"/>
  <c r="R64"/>
  <c r="E74"/>
  <c r="Q74"/>
  <c r="R74"/>
  <c r="E96"/>
  <c r="Q96"/>
  <c r="R96"/>
  <c r="E112"/>
  <c r="Q112"/>
  <c r="R112"/>
  <c r="E126"/>
  <c r="Q126"/>
  <c r="R126"/>
  <c r="E149"/>
  <c r="R149"/>
  <c r="Q149"/>
  <c r="E166"/>
  <c r="R166"/>
  <c r="Q166"/>
  <c r="E195"/>
  <c r="R195"/>
  <c r="Q195"/>
  <c r="E219"/>
  <c r="R219"/>
  <c r="Q219"/>
  <c r="E242"/>
  <c r="Q242"/>
  <c r="R242"/>
  <c r="E73"/>
  <c r="Q73"/>
  <c r="R73"/>
  <c r="E93"/>
  <c r="Q93"/>
  <c r="R93"/>
  <c r="E105"/>
  <c r="Q105"/>
  <c r="R105"/>
  <c r="E114"/>
  <c r="Q114"/>
  <c r="R114"/>
  <c r="E131"/>
  <c r="Q131"/>
  <c r="R131"/>
  <c r="E173"/>
  <c r="Q173"/>
  <c r="R173"/>
  <c r="E193"/>
  <c r="Q193"/>
  <c r="R193"/>
  <c r="E224"/>
  <c r="Q224"/>
  <c r="R224"/>
  <c r="E247"/>
  <c r="Q247"/>
  <c r="R247"/>
  <c r="F168" i="8"/>
  <c r="K168"/>
  <c r="L168" s="1"/>
  <c r="M168" s="1"/>
  <c r="F236"/>
  <c r="K236"/>
  <c r="L236" s="1"/>
  <c r="M236" s="1"/>
  <c r="U156"/>
  <c r="U169" s="1"/>
  <c r="S268" s="1"/>
  <c r="U268" s="1"/>
  <c r="S156"/>
  <c r="S169" s="1"/>
  <c r="T169" s="1"/>
  <c r="F156"/>
  <c r="K156"/>
  <c r="L156" s="1"/>
  <c r="F250"/>
  <c r="K250"/>
  <c r="L250" s="1"/>
  <c r="M250" s="1"/>
  <c r="K241"/>
  <c r="L241" s="1"/>
  <c r="F241"/>
  <c r="K181"/>
  <c r="L181" s="1"/>
  <c r="M181" s="1"/>
  <c r="F181"/>
  <c r="U160"/>
  <c r="S160"/>
  <c r="F160"/>
  <c r="K160"/>
  <c r="L160" s="1"/>
  <c r="M160" s="1"/>
  <c r="F149"/>
  <c r="K149"/>
  <c r="L149" s="1"/>
  <c r="M149" s="1"/>
  <c r="U132"/>
  <c r="S132"/>
  <c r="F132"/>
  <c r="K132"/>
  <c r="L132" s="1"/>
  <c r="M132" s="1"/>
  <c r="U126"/>
  <c r="S126"/>
  <c r="F126"/>
  <c r="K126"/>
  <c r="L126" s="1"/>
  <c r="M126" s="1"/>
  <c r="K105"/>
  <c r="L105" s="1"/>
  <c r="F105"/>
  <c r="S54"/>
  <c r="U54"/>
  <c r="S216"/>
  <c r="U216"/>
  <c r="S210"/>
  <c r="U210"/>
  <c r="S246"/>
  <c r="U246"/>
  <c r="S248"/>
  <c r="U248"/>
  <c r="U202"/>
  <c r="S202"/>
  <c r="U141"/>
  <c r="S141"/>
  <c r="S82"/>
  <c r="U82"/>
  <c r="U77"/>
  <c r="S77"/>
  <c r="U253"/>
  <c r="S253"/>
  <c r="S141" i="9"/>
  <c r="U141"/>
  <c r="S100"/>
  <c r="U100"/>
  <c r="F100"/>
  <c r="K100"/>
  <c r="L100" s="1"/>
  <c r="M100" s="1"/>
  <c r="F227"/>
  <c r="K227"/>
  <c r="L227" s="1"/>
  <c r="M227" s="1"/>
  <c r="S210"/>
  <c r="U210"/>
  <c r="F210"/>
  <c r="K210"/>
  <c r="L210" s="1"/>
  <c r="M210" s="1"/>
  <c r="U54"/>
  <c r="S54"/>
  <c r="S173"/>
  <c r="S186" s="1"/>
  <c r="T186" s="1"/>
  <c r="U173"/>
  <c r="S111"/>
  <c r="U111"/>
  <c r="S247"/>
  <c r="U247"/>
  <c r="S241"/>
  <c r="U241"/>
  <c r="U231"/>
  <c r="S231"/>
  <c r="S207"/>
  <c r="U207"/>
  <c r="U193"/>
  <c r="S193"/>
  <c r="F182"/>
  <c r="K182"/>
  <c r="L182" s="1"/>
  <c r="M182" s="1"/>
  <c r="F129"/>
  <c r="K129"/>
  <c r="L129" s="1"/>
  <c r="M129" s="1"/>
  <c r="F123"/>
  <c r="K123"/>
  <c r="L123" s="1"/>
  <c r="M123" s="1"/>
  <c r="F113"/>
  <c r="K113"/>
  <c r="L113" s="1"/>
  <c r="M113" s="1"/>
  <c r="F82"/>
  <c r="K82"/>
  <c r="L82" s="1"/>
  <c r="M82" s="1"/>
  <c r="S63"/>
  <c r="U63"/>
  <c r="F63"/>
  <c r="K63"/>
  <c r="L63" s="1"/>
  <c r="M63" s="1"/>
  <c r="F116" i="12"/>
  <c r="K116"/>
  <c r="L116" s="1"/>
  <c r="M116" s="1"/>
  <c r="K167"/>
  <c r="L167" s="1"/>
  <c r="M167" s="1"/>
  <c r="F167"/>
  <c r="F231"/>
  <c r="K231"/>
  <c r="L231" s="1"/>
  <c r="M231" s="1"/>
  <c r="F250"/>
  <c r="K250"/>
  <c r="L250" s="1"/>
  <c r="M250" s="1"/>
  <c r="F213"/>
  <c r="K213"/>
  <c r="L213" s="1"/>
  <c r="M213" s="1"/>
  <c r="F207"/>
  <c r="K207"/>
  <c r="L207" s="1"/>
  <c r="F197"/>
  <c r="K197"/>
  <c r="L197" s="1"/>
  <c r="M197" s="1"/>
  <c r="F192"/>
  <c r="K192"/>
  <c r="L192" s="1"/>
  <c r="M192" s="1"/>
  <c r="F142"/>
  <c r="K142"/>
  <c r="L142" s="1"/>
  <c r="M142" s="1"/>
  <c r="S122"/>
  <c r="U122"/>
  <c r="F122"/>
  <c r="K122"/>
  <c r="L122" s="1"/>
  <c r="F82"/>
  <c r="K82"/>
  <c r="L82" s="1"/>
  <c r="M82" s="1"/>
  <c r="F71"/>
  <c r="K71"/>
  <c r="L71" s="1"/>
  <c r="F243"/>
  <c r="K243"/>
  <c r="L243" s="1"/>
  <c r="M243" s="1"/>
  <c r="F235"/>
  <c r="K235"/>
  <c r="L235" s="1"/>
  <c r="M235" s="1"/>
  <c r="F230"/>
  <c r="K230"/>
  <c r="L230" s="1"/>
  <c r="M230" s="1"/>
  <c r="U214"/>
  <c r="S214"/>
  <c r="F214"/>
  <c r="K214"/>
  <c r="L214" s="1"/>
  <c r="M214" s="1"/>
  <c r="F181"/>
  <c r="K181"/>
  <c r="L181" s="1"/>
  <c r="M181" s="1"/>
  <c r="F176"/>
  <c r="K176"/>
  <c r="L176" s="1"/>
  <c r="M176" s="1"/>
  <c r="S156"/>
  <c r="U156"/>
  <c r="F156"/>
  <c r="K156"/>
  <c r="L156" s="1"/>
  <c r="F125"/>
  <c r="K125"/>
  <c r="L125" s="1"/>
  <c r="M125" s="1"/>
  <c r="U108"/>
  <c r="S108"/>
  <c r="F108"/>
  <c r="K108"/>
  <c r="L108" s="1"/>
  <c r="M108" s="1"/>
  <c r="F89"/>
  <c r="K89"/>
  <c r="L89" s="1"/>
  <c r="M89" s="1"/>
  <c r="F79"/>
  <c r="K79"/>
  <c r="L79" s="1"/>
  <c r="M79" s="1"/>
  <c r="F54"/>
  <c r="K54"/>
  <c r="L54" s="1"/>
  <c r="M54" s="1"/>
  <c r="M67" s="1"/>
  <c r="C258" s="1"/>
  <c r="E258" s="1"/>
  <c r="E270" s="1"/>
  <c r="E271" s="1"/>
  <c r="E272" s="1"/>
  <c r="K168"/>
  <c r="L168" s="1"/>
  <c r="M168" s="1"/>
  <c r="F168"/>
  <c r="F145"/>
  <c r="K145"/>
  <c r="L145" s="1"/>
  <c r="M145" s="1"/>
  <c r="F248"/>
  <c r="K248"/>
  <c r="L248" s="1"/>
  <c r="M248" s="1"/>
  <c r="F161"/>
  <c r="K161"/>
  <c r="L161" s="1"/>
  <c r="M161" s="1"/>
  <c r="F144"/>
  <c r="K144"/>
  <c r="L144" s="1"/>
  <c r="M144" s="1"/>
  <c r="F105"/>
  <c r="K105"/>
  <c r="L105" s="1"/>
  <c r="F88"/>
  <c r="K88"/>
  <c r="L88" s="1"/>
  <c r="F218"/>
  <c r="K218"/>
  <c r="L218" s="1"/>
  <c r="M218" s="1"/>
  <c r="F162"/>
  <c r="K162"/>
  <c r="L162" s="1"/>
  <c r="M162" s="1"/>
  <c r="F74"/>
  <c r="K74"/>
  <c r="L74" s="1"/>
  <c r="M74" s="1"/>
  <c r="F95"/>
  <c r="K95"/>
  <c r="L95" s="1"/>
  <c r="M95" s="1"/>
  <c r="F193"/>
  <c r="K193"/>
  <c r="L193" s="1"/>
  <c r="M193" s="1"/>
  <c r="F232"/>
  <c r="K232"/>
  <c r="L232" s="1"/>
  <c r="M232" s="1"/>
  <c r="F157"/>
  <c r="K157"/>
  <c r="L157" s="1"/>
  <c r="M157" s="1"/>
  <c r="F132"/>
  <c r="K132"/>
  <c r="L132" s="1"/>
  <c r="M132" s="1"/>
  <c r="F99"/>
  <c r="K99"/>
  <c r="L99" s="1"/>
  <c r="M99" s="1"/>
  <c r="F55"/>
  <c r="K55"/>
  <c r="L55" s="1"/>
  <c r="M55" s="1"/>
  <c r="S194"/>
  <c r="U194"/>
  <c r="F194"/>
  <c r="K194"/>
  <c r="L194" s="1"/>
  <c r="M194" s="1"/>
  <c r="F146"/>
  <c r="K146"/>
  <c r="L146" s="1"/>
  <c r="M146" s="1"/>
  <c r="F79" i="14"/>
  <c r="K79"/>
  <c r="L79" s="1"/>
  <c r="M79" s="1"/>
  <c r="S200"/>
  <c r="U200"/>
  <c r="K200"/>
  <c r="L200" s="1"/>
  <c r="M200" s="1"/>
  <c r="F200"/>
  <c r="F208"/>
  <c r="K208"/>
  <c r="L208" s="1"/>
  <c r="M208" s="1"/>
  <c r="F201"/>
  <c r="K201"/>
  <c r="L201" s="1"/>
  <c r="M201" s="1"/>
  <c r="F62" i="17"/>
  <c r="K62"/>
  <c r="L62" s="1"/>
  <c r="M62" s="1"/>
  <c r="F82"/>
  <c r="K82"/>
  <c r="L82" s="1"/>
  <c r="M82" s="1"/>
  <c r="F113"/>
  <c r="K113"/>
  <c r="L113" s="1"/>
  <c r="M113" s="1"/>
  <c r="F236"/>
  <c r="K236"/>
  <c r="L236" s="1"/>
  <c r="M236" s="1"/>
  <c r="U185"/>
  <c r="S185"/>
  <c r="K185"/>
  <c r="L185" s="1"/>
  <c r="M185" s="1"/>
  <c r="F185"/>
  <c r="F250"/>
  <c r="K250"/>
  <c r="L250" s="1"/>
  <c r="M250" s="1"/>
  <c r="F100"/>
  <c r="K100"/>
  <c r="L100" s="1"/>
  <c r="M100" s="1"/>
  <c r="F162"/>
  <c r="K162"/>
  <c r="L162" s="1"/>
  <c r="M162" s="1"/>
  <c r="S184"/>
  <c r="U184"/>
  <c r="K184"/>
  <c r="L184" s="1"/>
  <c r="M184" s="1"/>
  <c r="F184"/>
  <c r="S202"/>
  <c r="U202"/>
  <c r="K202"/>
  <c r="L202" s="1"/>
  <c r="M202" s="1"/>
  <c r="F202"/>
  <c r="F99" i="11"/>
  <c r="K99"/>
  <c r="L99" s="1"/>
  <c r="M99" s="1"/>
  <c r="F128"/>
  <c r="K128"/>
  <c r="L128" s="1"/>
  <c r="M128" s="1"/>
  <c r="F150"/>
  <c r="K150"/>
  <c r="L150" s="1"/>
  <c r="M150" s="1"/>
  <c r="F250"/>
  <c r="K250"/>
  <c r="L250" s="1"/>
  <c r="M250" s="1"/>
  <c r="F249"/>
  <c r="K249"/>
  <c r="L249" s="1"/>
  <c r="M249" s="1"/>
  <c r="F228"/>
  <c r="K228"/>
  <c r="L228" s="1"/>
  <c r="M228" s="1"/>
  <c r="F218"/>
  <c r="K218"/>
  <c r="L218" s="1"/>
  <c r="M218" s="1"/>
  <c r="F214"/>
  <c r="K214"/>
  <c r="L214" s="1"/>
  <c r="M214" s="1"/>
  <c r="U207"/>
  <c r="S207"/>
  <c r="F207"/>
  <c r="K207"/>
  <c r="L207" s="1"/>
  <c r="F177"/>
  <c r="K177"/>
  <c r="L177" s="1"/>
  <c r="M177" s="1"/>
  <c r="F145"/>
  <c r="K145"/>
  <c r="L145" s="1"/>
  <c r="M145" s="1"/>
  <c r="S95"/>
  <c r="U95"/>
  <c r="F95"/>
  <c r="K95"/>
  <c r="L95" s="1"/>
  <c r="M95" s="1"/>
  <c r="F54"/>
  <c r="K54"/>
  <c r="L54" s="1"/>
  <c r="M54" s="1"/>
  <c r="M67" s="1"/>
  <c r="C258" s="1"/>
  <c r="E258" s="1"/>
  <c r="E270" s="1"/>
  <c r="E271" s="1"/>
  <c r="E272" s="1"/>
  <c r="F117"/>
  <c r="K117"/>
  <c r="L117" s="1"/>
  <c r="M117" s="1"/>
  <c r="F66"/>
  <c r="K66"/>
  <c r="L66" s="1"/>
  <c r="M66" s="1"/>
  <c r="F151"/>
  <c r="K151"/>
  <c r="L151" s="1"/>
  <c r="M151" s="1"/>
  <c r="U247"/>
  <c r="S247"/>
  <c r="F247"/>
  <c r="K247"/>
  <c r="L247" s="1"/>
  <c r="M247" s="1"/>
  <c r="U209"/>
  <c r="S209"/>
  <c r="F209"/>
  <c r="K209"/>
  <c r="L209" s="1"/>
  <c r="M209" s="1"/>
  <c r="F197"/>
  <c r="K197"/>
  <c r="L197" s="1"/>
  <c r="M197" s="1"/>
  <c r="F164"/>
  <c r="K164"/>
  <c r="L164" s="1"/>
  <c r="M164" s="1"/>
  <c r="U159"/>
  <c r="S159"/>
  <c r="F159"/>
  <c r="K159"/>
  <c r="L159" s="1"/>
  <c r="M159" s="1"/>
  <c r="F139"/>
  <c r="K139"/>
  <c r="L139" s="1"/>
  <c r="F108"/>
  <c r="K108"/>
  <c r="L108" s="1"/>
  <c r="M108" s="1"/>
  <c r="S91"/>
  <c r="U91"/>
  <c r="K91"/>
  <c r="L91" s="1"/>
  <c r="M91" s="1"/>
  <c r="F91"/>
  <c r="F60"/>
  <c r="K60"/>
  <c r="L60" s="1"/>
  <c r="M60" s="1"/>
  <c r="S140" i="8"/>
  <c r="U140"/>
  <c r="S208"/>
  <c r="U208"/>
  <c r="S78"/>
  <c r="U78"/>
  <c r="U245"/>
  <c r="S245"/>
  <c r="U209"/>
  <c r="S209"/>
  <c r="U134"/>
  <c r="S134"/>
  <c r="F75"/>
  <c r="K75"/>
  <c r="L75" s="1"/>
  <c r="M75" s="1"/>
  <c r="S233"/>
  <c r="U233"/>
  <c r="F233"/>
  <c r="K233"/>
  <c r="L233" s="1"/>
  <c r="M233" s="1"/>
  <c r="F212"/>
  <c r="K212"/>
  <c r="L212" s="1"/>
  <c r="M212" s="1"/>
  <c r="K207"/>
  <c r="L207" s="1"/>
  <c r="F207"/>
  <c r="F180"/>
  <c r="K180"/>
  <c r="L180" s="1"/>
  <c r="M180" s="1"/>
  <c r="U192"/>
  <c r="S192"/>
  <c r="F192"/>
  <c r="K192"/>
  <c r="L192" s="1"/>
  <c r="M192" s="1"/>
  <c r="F252"/>
  <c r="K252"/>
  <c r="L252" s="1"/>
  <c r="M252" s="1"/>
  <c r="F243"/>
  <c r="K243"/>
  <c r="L243" s="1"/>
  <c r="M243" s="1"/>
  <c r="U228"/>
  <c r="S228"/>
  <c r="F228"/>
  <c r="K228"/>
  <c r="L228" s="1"/>
  <c r="M228" s="1"/>
  <c r="F217"/>
  <c r="K217"/>
  <c r="L217" s="1"/>
  <c r="M217" s="1"/>
  <c r="K200"/>
  <c r="L200" s="1"/>
  <c r="M200" s="1"/>
  <c r="F200"/>
  <c r="U194"/>
  <c r="S194"/>
  <c r="F194"/>
  <c r="K194"/>
  <c r="L194" s="1"/>
  <c r="M194" s="1"/>
  <c r="K173"/>
  <c r="L173" s="1"/>
  <c r="F173"/>
  <c r="K113"/>
  <c r="L113" s="1"/>
  <c r="M113" s="1"/>
  <c r="F113"/>
  <c r="U88"/>
  <c r="U101" s="1"/>
  <c r="S264" s="1"/>
  <c r="U264" s="1"/>
  <c r="S88"/>
  <c r="S101" s="1"/>
  <c r="T101" s="1"/>
  <c r="F88"/>
  <c r="K88"/>
  <c r="L88" s="1"/>
  <c r="F80"/>
  <c r="K80"/>
  <c r="L80" s="1"/>
  <c r="M80" s="1"/>
  <c r="U247"/>
  <c r="S247"/>
  <c r="S201"/>
  <c r="U201"/>
  <c r="U62" i="9"/>
  <c r="S62"/>
  <c r="S209"/>
  <c r="U209"/>
  <c r="U157"/>
  <c r="S157"/>
  <c r="U174"/>
  <c r="S174"/>
  <c r="U142"/>
  <c r="S142"/>
  <c r="U74"/>
  <c r="S74"/>
  <c r="S73"/>
  <c r="U73"/>
  <c r="U95"/>
  <c r="S95"/>
  <c r="S185"/>
  <c r="U185"/>
  <c r="F185"/>
  <c r="K185"/>
  <c r="L185" s="1"/>
  <c r="M185" s="1"/>
  <c r="F243"/>
  <c r="K243"/>
  <c r="L243" s="1"/>
  <c r="M243" s="1"/>
  <c r="U229"/>
  <c r="S229"/>
  <c r="F218"/>
  <c r="K218"/>
  <c r="L218" s="1"/>
  <c r="M218" s="1"/>
  <c r="U191"/>
  <c r="S191"/>
  <c r="F165"/>
  <c r="K165"/>
  <c r="L165" s="1"/>
  <c r="M165" s="1"/>
  <c r="F159"/>
  <c r="K159"/>
  <c r="L159" s="1"/>
  <c r="M159" s="1"/>
  <c r="F139"/>
  <c r="K139"/>
  <c r="L139" s="1"/>
  <c r="U110"/>
  <c r="S110"/>
  <c r="F110"/>
  <c r="K110"/>
  <c r="L110" s="1"/>
  <c r="M110" s="1"/>
  <c r="F97"/>
  <c r="K97"/>
  <c r="L97" s="1"/>
  <c r="M97" s="1"/>
  <c r="U135" i="12"/>
  <c r="S266" s="1"/>
  <c r="U266" s="1"/>
  <c r="U67" i="9"/>
  <c r="S262" s="1"/>
  <c r="U262" s="1"/>
  <c r="U254"/>
  <c r="S273" s="1"/>
  <c r="U273" s="1"/>
  <c r="U168" i="8"/>
  <c r="S168"/>
  <c r="U236"/>
  <c r="S236"/>
  <c r="S250"/>
  <c r="U250"/>
  <c r="U241"/>
  <c r="U254" s="1"/>
  <c r="S273" s="1"/>
  <c r="U273" s="1"/>
  <c r="S241"/>
  <c r="S254" s="1"/>
  <c r="T254" s="1"/>
  <c r="U181"/>
  <c r="S181"/>
  <c r="U149"/>
  <c r="S149"/>
  <c r="U105"/>
  <c r="U118" s="1"/>
  <c r="S265" s="1"/>
  <c r="U265" s="1"/>
  <c r="S105"/>
  <c r="S118" s="1"/>
  <c r="T118" s="1"/>
  <c r="F54"/>
  <c r="K54"/>
  <c r="L54" s="1"/>
  <c r="M54" s="1"/>
  <c r="M67" s="1"/>
  <c r="C258" s="1"/>
  <c r="E258" s="1"/>
  <c r="E270" s="1"/>
  <c r="E271" s="1"/>
  <c r="E272" s="1"/>
  <c r="F216"/>
  <c r="K216"/>
  <c r="L216" s="1"/>
  <c r="M216" s="1"/>
  <c r="F210"/>
  <c r="K210"/>
  <c r="L210" s="1"/>
  <c r="M210" s="1"/>
  <c r="U190"/>
  <c r="U203" s="1"/>
  <c r="S270" s="1"/>
  <c r="U270" s="1"/>
  <c r="S190"/>
  <c r="S203" s="1"/>
  <c r="T203" s="1"/>
  <c r="F190"/>
  <c r="K190"/>
  <c r="L190" s="1"/>
  <c r="U124"/>
  <c r="S124"/>
  <c r="F124"/>
  <c r="K124"/>
  <c r="L124" s="1"/>
  <c r="M124" s="1"/>
  <c r="F246"/>
  <c r="K246"/>
  <c r="L246" s="1"/>
  <c r="M246" s="1"/>
  <c r="F248"/>
  <c r="K248"/>
  <c r="L248" s="1"/>
  <c r="M248" s="1"/>
  <c r="U232"/>
  <c r="S232"/>
  <c r="F232"/>
  <c r="K232"/>
  <c r="L232" s="1"/>
  <c r="M232" s="1"/>
  <c r="U226"/>
  <c r="S226"/>
  <c r="F226"/>
  <c r="K226"/>
  <c r="L226" s="1"/>
  <c r="M226" s="1"/>
  <c r="K202"/>
  <c r="L202" s="1"/>
  <c r="M202" s="1"/>
  <c r="F202"/>
  <c r="U196"/>
  <c r="S196"/>
  <c r="F196"/>
  <c r="K196"/>
  <c r="L196" s="1"/>
  <c r="M196" s="1"/>
  <c r="S191"/>
  <c r="U191"/>
  <c r="F191"/>
  <c r="K191"/>
  <c r="L191" s="1"/>
  <c r="M191" s="1"/>
  <c r="F141"/>
  <c r="K141"/>
  <c r="L141" s="1"/>
  <c r="M141" s="1"/>
  <c r="U90"/>
  <c r="S90"/>
  <c r="F90"/>
  <c r="K90"/>
  <c r="L90" s="1"/>
  <c r="M90" s="1"/>
  <c r="F82"/>
  <c r="K82"/>
  <c r="L82" s="1"/>
  <c r="M82" s="1"/>
  <c r="F77"/>
  <c r="K77"/>
  <c r="L77" s="1"/>
  <c r="M77" s="1"/>
  <c r="F253"/>
  <c r="K253"/>
  <c r="L253" s="1"/>
  <c r="M253" s="1"/>
  <c r="S225"/>
  <c r="U225"/>
  <c r="F225"/>
  <c r="K225"/>
  <c r="L225" s="1"/>
  <c r="M225" s="1"/>
  <c r="S193"/>
  <c r="U193"/>
  <c r="F193"/>
  <c r="K193"/>
  <c r="L193" s="1"/>
  <c r="M193" s="1"/>
  <c r="F141" i="9"/>
  <c r="K141"/>
  <c r="L141" s="1"/>
  <c r="M141" s="1"/>
  <c r="U227"/>
  <c r="S227"/>
  <c r="F150"/>
  <c r="K150"/>
  <c r="L150" s="1"/>
  <c r="M150" s="1"/>
  <c r="S108"/>
  <c r="U108"/>
  <c r="F108"/>
  <c r="K108"/>
  <c r="L108" s="1"/>
  <c r="M108" s="1"/>
  <c r="S88"/>
  <c r="U88"/>
  <c r="U101" s="1"/>
  <c r="S264" s="1"/>
  <c r="U264" s="1"/>
  <c r="F88"/>
  <c r="K88"/>
  <c r="L88" s="1"/>
  <c r="F54"/>
  <c r="K54"/>
  <c r="L54" s="1"/>
  <c r="M54" s="1"/>
  <c r="M67" s="1"/>
  <c r="C258" s="1"/>
  <c r="E258" s="1"/>
  <c r="E270" s="1"/>
  <c r="E271" s="1"/>
  <c r="E272" s="1"/>
  <c r="F173"/>
  <c r="K173"/>
  <c r="L173" s="1"/>
  <c r="F111"/>
  <c r="K111"/>
  <c r="L111" s="1"/>
  <c r="M111" s="1"/>
  <c r="F247"/>
  <c r="K247"/>
  <c r="L247" s="1"/>
  <c r="M247" s="1"/>
  <c r="F241"/>
  <c r="K241"/>
  <c r="L241" s="1"/>
  <c r="F231"/>
  <c r="K231"/>
  <c r="L231" s="1"/>
  <c r="M231" s="1"/>
  <c r="U226"/>
  <c r="S226"/>
  <c r="F226"/>
  <c r="K226"/>
  <c r="L226" s="1"/>
  <c r="M226" s="1"/>
  <c r="F207"/>
  <c r="K207"/>
  <c r="L207" s="1"/>
  <c r="F193"/>
  <c r="K193"/>
  <c r="L193" s="1"/>
  <c r="M193" s="1"/>
  <c r="F161"/>
  <c r="K161"/>
  <c r="L161" s="1"/>
  <c r="M161" s="1"/>
  <c r="S156"/>
  <c r="S169" s="1"/>
  <c r="T169" s="1"/>
  <c r="U156"/>
  <c r="F156"/>
  <c r="K156"/>
  <c r="L156" s="1"/>
  <c r="U123"/>
  <c r="S123"/>
  <c r="S113"/>
  <c r="U113"/>
  <c r="F99"/>
  <c r="K99"/>
  <c r="L99" s="1"/>
  <c r="M99" s="1"/>
  <c r="S94"/>
  <c r="U94"/>
  <c r="F94"/>
  <c r="K94"/>
  <c r="L94" s="1"/>
  <c r="M94" s="1"/>
  <c r="S231" i="12"/>
  <c r="U231"/>
  <c r="U250"/>
  <c r="S250"/>
  <c r="U213"/>
  <c r="S213"/>
  <c r="U207"/>
  <c r="S207"/>
  <c r="S192"/>
  <c r="U192"/>
  <c r="S142"/>
  <c r="U142"/>
  <c r="U71"/>
  <c r="S71"/>
  <c r="U243"/>
  <c r="S243"/>
  <c r="U230"/>
  <c r="S230"/>
  <c r="S176"/>
  <c r="U176"/>
  <c r="S125"/>
  <c r="U125"/>
  <c r="S89"/>
  <c r="U89"/>
  <c r="U79"/>
  <c r="S79"/>
  <c r="S54"/>
  <c r="S67" s="1"/>
  <c r="T67" s="1"/>
  <c r="U54"/>
  <c r="U67" s="1"/>
  <c r="S262" s="1"/>
  <c r="U262" s="1"/>
  <c r="S248"/>
  <c r="U248"/>
  <c r="U105"/>
  <c r="U118" s="1"/>
  <c r="S265" s="1"/>
  <c r="U265" s="1"/>
  <c r="S105"/>
  <c r="S118" s="1"/>
  <c r="T118" s="1"/>
  <c r="U88"/>
  <c r="S88"/>
  <c r="S101" s="1"/>
  <c r="T101" s="1"/>
  <c r="S74"/>
  <c r="U74"/>
  <c r="S95"/>
  <c r="U95"/>
  <c r="S193"/>
  <c r="U193"/>
  <c r="U232"/>
  <c r="S232"/>
  <c r="S157"/>
  <c r="U157"/>
  <c r="U55"/>
  <c r="S55"/>
  <c r="U79" i="14"/>
  <c r="S79"/>
  <c r="S208"/>
  <c r="U208"/>
  <c r="U201"/>
  <c r="S201"/>
  <c r="U62" i="17"/>
  <c r="S62"/>
  <c r="S82"/>
  <c r="U82"/>
  <c r="U113"/>
  <c r="S113"/>
  <c r="S236"/>
  <c r="U236"/>
  <c r="U250"/>
  <c r="S250"/>
  <c r="U100"/>
  <c r="S100"/>
  <c r="S162"/>
  <c r="U162"/>
  <c r="S128" i="11"/>
  <c r="U128"/>
  <c r="S250"/>
  <c r="U250"/>
  <c r="U249"/>
  <c r="S249"/>
  <c r="S228"/>
  <c r="U228"/>
  <c r="S214"/>
  <c r="U214"/>
  <c r="U177"/>
  <c r="S177"/>
  <c r="U54"/>
  <c r="S54"/>
  <c r="U139"/>
  <c r="S139"/>
  <c r="U108"/>
  <c r="S108"/>
  <c r="U60"/>
  <c r="S60"/>
  <c r="D168" i="15"/>
  <c r="D218"/>
  <c r="D219"/>
  <c r="D150"/>
  <c r="D151"/>
  <c r="D184"/>
  <c r="D185"/>
  <c r="D250"/>
  <c r="D60"/>
  <c r="D71"/>
  <c r="D128"/>
  <c r="D196"/>
  <c r="D228"/>
  <c r="D251"/>
  <c r="D232"/>
  <c r="D230"/>
  <c r="D227"/>
  <c r="D212"/>
  <c r="D208"/>
  <c r="D200"/>
  <c r="D198"/>
  <c r="D195"/>
  <c r="D117"/>
  <c r="D83"/>
  <c r="D79"/>
  <c r="D75"/>
  <c r="D73"/>
  <c r="D64"/>
  <c r="D57"/>
  <c r="D61"/>
  <c r="D243"/>
  <c r="D229"/>
  <c r="D207"/>
  <c r="D190"/>
  <c r="D183"/>
  <c r="D173"/>
  <c r="D145"/>
  <c r="D129"/>
  <c r="D209"/>
  <c r="D164"/>
  <c r="D162"/>
  <c r="D159"/>
  <c r="D148"/>
  <c r="D146"/>
  <c r="D143"/>
  <c r="D97"/>
  <c r="D93"/>
  <c r="D89"/>
  <c r="D78"/>
  <c r="D242"/>
  <c r="D236"/>
  <c r="D225"/>
  <c r="D176"/>
  <c r="D160"/>
  <c r="D156"/>
  <c r="D144"/>
  <c r="D140"/>
  <c r="D132"/>
  <c r="D130"/>
  <c r="D127"/>
  <c r="D105"/>
  <c r="D54"/>
  <c r="D63"/>
  <c r="D249"/>
  <c r="D241"/>
  <c r="D224"/>
  <c r="D213"/>
  <c r="D197"/>
  <c r="D177"/>
  <c r="D161"/>
  <c r="D139"/>
  <c r="D122"/>
  <c r="D116"/>
  <c r="D112"/>
  <c r="D110"/>
  <c r="D108"/>
  <c r="D106"/>
  <c r="D88"/>
  <c r="D82"/>
  <c r="D80"/>
  <c r="D72"/>
  <c r="D55"/>
  <c r="D246"/>
  <c r="D244"/>
  <c r="D216"/>
  <c r="D214"/>
  <c r="D211"/>
  <c r="D192"/>
  <c r="D180"/>
  <c r="D178"/>
  <c r="D175"/>
  <c r="D157"/>
  <c r="D124"/>
  <c r="D115"/>
  <c r="D95"/>
  <c r="D91"/>
  <c r="D81"/>
  <c r="D76"/>
  <c r="D233"/>
  <c r="D181"/>
  <c r="D125"/>
  <c r="D58"/>
  <c r="D133"/>
  <c r="D134"/>
  <c r="D99"/>
  <c r="D149"/>
  <c r="D66"/>
  <c r="D248"/>
  <c r="D245"/>
  <c r="D226"/>
  <c r="D215"/>
  <c r="D194"/>
  <c r="D191"/>
  <c r="D174"/>
  <c r="D166"/>
  <c r="D163"/>
  <c r="D142"/>
  <c r="D131"/>
  <c r="D114"/>
  <c r="D111"/>
  <c r="D107"/>
  <c r="D56"/>
  <c r="D77"/>
  <c r="D74"/>
  <c r="D235"/>
  <c r="D252"/>
  <c r="D253"/>
  <c r="D247"/>
  <c r="D193"/>
  <c r="D165"/>
  <c r="D141"/>
  <c r="D113"/>
  <c r="D201"/>
  <c r="D202"/>
  <c r="D100"/>
  <c r="D217"/>
  <c r="D65"/>
  <c r="D234"/>
  <c r="D231"/>
  <c r="D210"/>
  <c r="D199"/>
  <c r="D182"/>
  <c r="D179"/>
  <c r="D158"/>
  <c r="D147"/>
  <c r="D126"/>
  <c r="D123"/>
  <c r="D109"/>
  <c r="D98"/>
  <c r="D96"/>
  <c r="D94"/>
  <c r="D92"/>
  <c r="D90"/>
  <c r="D62"/>
  <c r="D59"/>
  <c r="D167"/>
  <c r="F140" i="8"/>
  <c r="K140"/>
  <c r="L140" s="1"/>
  <c r="M140" s="1"/>
  <c r="F208"/>
  <c r="K208"/>
  <c r="L208" s="1"/>
  <c r="M208" s="1"/>
  <c r="F78"/>
  <c r="K78"/>
  <c r="L78" s="1"/>
  <c r="M78" s="1"/>
  <c r="U224"/>
  <c r="U237" s="1"/>
  <c r="S272" s="1"/>
  <c r="U272" s="1"/>
  <c r="S224"/>
  <c r="S237" s="1"/>
  <c r="T237" s="1"/>
  <c r="F224"/>
  <c r="K224"/>
  <c r="L224" s="1"/>
  <c r="F245"/>
  <c r="K245"/>
  <c r="L245" s="1"/>
  <c r="M245" s="1"/>
  <c r="F209"/>
  <c r="K209"/>
  <c r="L209" s="1"/>
  <c r="M209" s="1"/>
  <c r="U164"/>
  <c r="S164"/>
  <c r="F164"/>
  <c r="K164"/>
  <c r="L164" s="1"/>
  <c r="M164" s="1"/>
  <c r="U158"/>
  <c r="S158"/>
  <c r="F158"/>
  <c r="K158"/>
  <c r="L158" s="1"/>
  <c r="M158" s="1"/>
  <c r="K134"/>
  <c r="L134" s="1"/>
  <c r="M134" s="1"/>
  <c r="F134"/>
  <c r="U128"/>
  <c r="S128"/>
  <c r="F128"/>
  <c r="K128"/>
  <c r="L128" s="1"/>
  <c r="M128" s="1"/>
  <c r="S123"/>
  <c r="U123"/>
  <c r="F123"/>
  <c r="K123"/>
  <c r="L123" s="1"/>
  <c r="M123" s="1"/>
  <c r="S212"/>
  <c r="U212"/>
  <c r="U207"/>
  <c r="U220" s="1"/>
  <c r="S271" s="1"/>
  <c r="U271" s="1"/>
  <c r="S207"/>
  <c r="S220" s="1"/>
  <c r="T220" s="1"/>
  <c r="S180"/>
  <c r="U180"/>
  <c r="S252"/>
  <c r="U252"/>
  <c r="U243"/>
  <c r="S243"/>
  <c r="U217"/>
  <c r="S217"/>
  <c r="U200"/>
  <c r="S200"/>
  <c r="U173"/>
  <c r="U186" s="1"/>
  <c r="S269" s="1"/>
  <c r="U269" s="1"/>
  <c r="S173"/>
  <c r="S186" s="1"/>
  <c r="T186" s="1"/>
  <c r="U113"/>
  <c r="S113"/>
  <c r="S80"/>
  <c r="U80"/>
  <c r="K71"/>
  <c r="L71" s="1"/>
  <c r="F71"/>
  <c r="F247"/>
  <c r="K247"/>
  <c r="L247" s="1"/>
  <c r="M247" s="1"/>
  <c r="K201"/>
  <c r="L201" s="1"/>
  <c r="M201" s="1"/>
  <c r="F201"/>
  <c r="F62" i="9"/>
  <c r="K62"/>
  <c r="L62" s="1"/>
  <c r="M62" s="1"/>
  <c r="F209"/>
  <c r="K209"/>
  <c r="L209" s="1"/>
  <c r="M209" s="1"/>
  <c r="F157"/>
  <c r="K157"/>
  <c r="L157" s="1"/>
  <c r="M157" s="1"/>
  <c r="U224"/>
  <c r="U237" s="1"/>
  <c r="S272" s="1"/>
  <c r="U272" s="1"/>
  <c r="S224"/>
  <c r="S237" s="1"/>
  <c r="T237" s="1"/>
  <c r="F224"/>
  <c r="K224"/>
  <c r="L224" s="1"/>
  <c r="F174"/>
  <c r="K174"/>
  <c r="L174" s="1"/>
  <c r="M174" s="1"/>
  <c r="F142"/>
  <c r="K142"/>
  <c r="L142" s="1"/>
  <c r="M142" s="1"/>
  <c r="U92"/>
  <c r="S92"/>
  <c r="F92"/>
  <c r="K92"/>
  <c r="L92" s="1"/>
  <c r="M92" s="1"/>
  <c r="F74"/>
  <c r="K74"/>
  <c r="L74" s="1"/>
  <c r="M74" s="1"/>
  <c r="F73"/>
  <c r="K73"/>
  <c r="L73" s="1"/>
  <c r="M73" s="1"/>
  <c r="F95"/>
  <c r="K95"/>
  <c r="L95" s="1"/>
  <c r="M95" s="1"/>
  <c r="S243"/>
  <c r="U243"/>
  <c r="F235"/>
  <c r="K235"/>
  <c r="L235" s="1"/>
  <c r="M235" s="1"/>
  <c r="F229"/>
  <c r="K229"/>
  <c r="L229" s="1"/>
  <c r="M229" s="1"/>
  <c r="F197"/>
  <c r="K197"/>
  <c r="L197" s="1"/>
  <c r="M197" s="1"/>
  <c r="F191"/>
  <c r="K191"/>
  <c r="L191" s="1"/>
  <c r="M191" s="1"/>
  <c r="S159"/>
  <c r="U159"/>
  <c r="S139"/>
  <c r="U139"/>
  <c r="U125"/>
  <c r="S125"/>
  <c r="F115"/>
  <c r="K115"/>
  <c r="L115" s="1"/>
  <c r="M115" s="1"/>
  <c r="S90"/>
  <c r="U90"/>
  <c r="F90"/>
  <c r="K90"/>
  <c r="L90" s="1"/>
  <c r="M90" s="1"/>
  <c r="S135" i="12"/>
  <c r="T135" s="1"/>
  <c r="U169" i="9"/>
  <c r="S268" s="1"/>
  <c r="U268" s="1"/>
  <c r="U186"/>
  <c r="S269" s="1"/>
  <c r="U269" s="1"/>
  <c r="U101" i="12"/>
  <c r="S264" s="1"/>
  <c r="U264" s="1"/>
  <c r="S67" i="9"/>
  <c r="T67" s="1"/>
  <c r="S254"/>
  <c r="S101"/>
  <c r="T101" s="1"/>
  <c r="F71"/>
  <c r="K71"/>
  <c r="L71" s="1"/>
  <c r="F66" i="12"/>
  <c r="K66"/>
  <c r="L66" s="1"/>
  <c r="M66" s="1"/>
  <c r="F117"/>
  <c r="K117"/>
  <c r="L117" s="1"/>
  <c r="M117" s="1"/>
  <c r="F177"/>
  <c r="K177"/>
  <c r="L177" s="1"/>
  <c r="M177" s="1"/>
  <c r="F253"/>
  <c r="K253"/>
  <c r="L253" s="1"/>
  <c r="M253" s="1"/>
  <c r="F244"/>
  <c r="K244"/>
  <c r="L244" s="1"/>
  <c r="M244" s="1"/>
  <c r="F209"/>
  <c r="K209"/>
  <c r="L209" s="1"/>
  <c r="M209" s="1"/>
  <c r="F201"/>
  <c r="K201"/>
  <c r="L201" s="1"/>
  <c r="M201" s="1"/>
  <c r="F195"/>
  <c r="K195"/>
  <c r="L195" s="1"/>
  <c r="M195" s="1"/>
  <c r="F178"/>
  <c r="K178"/>
  <c r="L178" s="1"/>
  <c r="M178" s="1"/>
  <c r="F130"/>
  <c r="K130"/>
  <c r="L130" s="1"/>
  <c r="M130" s="1"/>
  <c r="S92"/>
  <c r="U92"/>
  <c r="F92"/>
  <c r="K92"/>
  <c r="L92" s="1"/>
  <c r="M92" s="1"/>
  <c r="F73"/>
  <c r="K73"/>
  <c r="L73" s="1"/>
  <c r="M73" s="1"/>
  <c r="F63"/>
  <c r="K63"/>
  <c r="L63" s="1"/>
  <c r="M63" s="1"/>
  <c r="F241"/>
  <c r="K241"/>
  <c r="L241" s="1"/>
  <c r="F233"/>
  <c r="K233"/>
  <c r="L233" s="1"/>
  <c r="M233" s="1"/>
  <c r="S224"/>
  <c r="U224"/>
  <c r="F224"/>
  <c r="K224"/>
  <c r="L224" s="1"/>
  <c r="K185"/>
  <c r="L185" s="1"/>
  <c r="M185" s="1"/>
  <c r="F185"/>
  <c r="F179"/>
  <c r="K179"/>
  <c r="L179" s="1"/>
  <c r="M179" s="1"/>
  <c r="K166"/>
  <c r="L166" s="1"/>
  <c r="M166" s="1"/>
  <c r="F166"/>
  <c r="F139"/>
  <c r="K139"/>
  <c r="L139" s="1"/>
  <c r="F114"/>
  <c r="K114"/>
  <c r="L114" s="1"/>
  <c r="M114" s="1"/>
  <c r="F91"/>
  <c r="K91"/>
  <c r="L91" s="1"/>
  <c r="M91" s="1"/>
  <c r="F81"/>
  <c r="K81"/>
  <c r="L81" s="1"/>
  <c r="M81" s="1"/>
  <c r="F76"/>
  <c r="K76"/>
  <c r="L76" s="1"/>
  <c r="M76" s="1"/>
  <c r="F77"/>
  <c r="K77"/>
  <c r="L77" s="1"/>
  <c r="M77" s="1"/>
  <c r="F133"/>
  <c r="K133"/>
  <c r="L133" s="1"/>
  <c r="M133" s="1"/>
  <c r="F251"/>
  <c r="K251"/>
  <c r="L251" s="1"/>
  <c r="M251" s="1"/>
  <c r="F190"/>
  <c r="K190"/>
  <c r="L190" s="1"/>
  <c r="F149"/>
  <c r="K149"/>
  <c r="L149" s="1"/>
  <c r="M149" s="1"/>
  <c r="F126"/>
  <c r="K126"/>
  <c r="L126" s="1"/>
  <c r="M126" s="1"/>
  <c r="F97"/>
  <c r="K97"/>
  <c r="L97" s="1"/>
  <c r="M97" s="1"/>
  <c r="F78"/>
  <c r="K78"/>
  <c r="L78" s="1"/>
  <c r="M78" s="1"/>
  <c r="K202"/>
  <c r="L202" s="1"/>
  <c r="M202" s="1"/>
  <c r="F202"/>
  <c r="U112"/>
  <c r="S112"/>
  <c r="F112"/>
  <c r="K112"/>
  <c r="L112" s="1"/>
  <c r="M112" s="1"/>
  <c r="F115"/>
  <c r="K115"/>
  <c r="L115" s="1"/>
  <c r="M115" s="1"/>
  <c r="K134"/>
  <c r="L134" s="1"/>
  <c r="M134" s="1"/>
  <c r="F134"/>
  <c r="F252"/>
  <c r="K252"/>
  <c r="L252" s="1"/>
  <c r="M252" s="1"/>
  <c r="F173"/>
  <c r="K173"/>
  <c r="L173" s="1"/>
  <c r="F147"/>
  <c r="K147"/>
  <c r="L147" s="1"/>
  <c r="M147" s="1"/>
  <c r="F107"/>
  <c r="K107"/>
  <c r="L107" s="1"/>
  <c r="M107" s="1"/>
  <c r="U94"/>
  <c r="S94"/>
  <c r="F94"/>
  <c r="K94"/>
  <c r="L94" s="1"/>
  <c r="M94" s="1"/>
  <c r="F228"/>
  <c r="K228"/>
  <c r="L228" s="1"/>
  <c r="M228" s="1"/>
  <c r="F174"/>
  <c r="K174"/>
  <c r="L174" s="1"/>
  <c r="M174" s="1"/>
  <c r="S96"/>
  <c r="U96"/>
  <c r="F96"/>
  <c r="K96"/>
  <c r="L96" s="1"/>
  <c r="M96" s="1"/>
  <c r="F139" i="14"/>
  <c r="K139"/>
  <c r="L139" s="1"/>
  <c r="U117"/>
  <c r="S117"/>
  <c r="F117"/>
  <c r="K117"/>
  <c r="L117" s="1"/>
  <c r="M117" s="1"/>
  <c r="F253"/>
  <c r="K253"/>
  <c r="L253" s="1"/>
  <c r="M253" s="1"/>
  <c r="F252"/>
  <c r="K252"/>
  <c r="L252" s="1"/>
  <c r="M252" s="1"/>
  <c r="S81" i="17"/>
  <c r="U81"/>
  <c r="F81"/>
  <c r="K81"/>
  <c r="L81" s="1"/>
  <c r="M81" s="1"/>
  <c r="F99"/>
  <c r="K99"/>
  <c r="L99" s="1"/>
  <c r="M99" s="1"/>
  <c r="S151"/>
  <c r="U151"/>
  <c r="K151"/>
  <c r="L151" s="1"/>
  <c r="M151" s="1"/>
  <c r="F151"/>
  <c r="U134"/>
  <c r="S134"/>
  <c r="K134"/>
  <c r="L134" s="1"/>
  <c r="M134" s="1"/>
  <c r="F134"/>
  <c r="S201"/>
  <c r="U201"/>
  <c r="F201"/>
  <c r="K201"/>
  <c r="L201" s="1"/>
  <c r="M201" s="1"/>
  <c r="F83"/>
  <c r="K83"/>
  <c r="L83" s="1"/>
  <c r="M83" s="1"/>
  <c r="U150"/>
  <c r="S150"/>
  <c r="F150"/>
  <c r="K150"/>
  <c r="L150" s="1"/>
  <c r="M150" s="1"/>
  <c r="F91"/>
  <c r="K91"/>
  <c r="L91" s="1"/>
  <c r="M91" s="1"/>
  <c r="F194"/>
  <c r="K194"/>
  <c r="L194" s="1"/>
  <c r="M194" s="1"/>
  <c r="F98" i="11"/>
  <c r="K98"/>
  <c r="L98" s="1"/>
  <c r="M98" s="1"/>
  <c r="F116"/>
  <c r="K116"/>
  <c r="L116" s="1"/>
  <c r="M116" s="1"/>
  <c r="F236"/>
  <c r="K236"/>
  <c r="L236" s="1"/>
  <c r="M236" s="1"/>
  <c r="F160"/>
  <c r="K160"/>
  <c r="L160" s="1"/>
  <c r="M160" s="1"/>
  <c r="F252"/>
  <c r="K252"/>
  <c r="L252" s="1"/>
  <c r="M252" s="1"/>
  <c r="U243"/>
  <c r="S243"/>
  <c r="F243"/>
  <c r="K243"/>
  <c r="L243" s="1"/>
  <c r="M243" s="1"/>
  <c r="F224"/>
  <c r="K224"/>
  <c r="L224" s="1"/>
  <c r="F216"/>
  <c r="K216"/>
  <c r="L216" s="1"/>
  <c r="M216" s="1"/>
  <c r="F211"/>
  <c r="K211"/>
  <c r="L211" s="1"/>
  <c r="M211" s="1"/>
  <c r="K185"/>
  <c r="L185" s="1"/>
  <c r="M185" s="1"/>
  <c r="F185"/>
  <c r="F157"/>
  <c r="K157"/>
  <c r="L157" s="1"/>
  <c r="M157" s="1"/>
  <c r="F129"/>
  <c r="K129"/>
  <c r="L129" s="1"/>
  <c r="M129" s="1"/>
  <c r="U79"/>
  <c r="S79"/>
  <c r="F79"/>
  <c r="K79"/>
  <c r="L79" s="1"/>
  <c r="M79" s="1"/>
  <c r="F78"/>
  <c r="K78"/>
  <c r="L78" s="1"/>
  <c r="M78" s="1"/>
  <c r="F176"/>
  <c r="K176"/>
  <c r="L176" s="1"/>
  <c r="M176" s="1"/>
  <c r="F100"/>
  <c r="K100"/>
  <c r="L100" s="1"/>
  <c r="M100" s="1"/>
  <c r="F212"/>
  <c r="K212"/>
  <c r="L212" s="1"/>
  <c r="M212" s="1"/>
  <c r="U241"/>
  <c r="U254" s="1"/>
  <c r="S273" s="1"/>
  <c r="U273" s="1"/>
  <c r="S241"/>
  <c r="S254" s="1"/>
  <c r="F241"/>
  <c r="K241"/>
  <c r="L241" s="1"/>
  <c r="F201"/>
  <c r="K201"/>
  <c r="L201" s="1"/>
  <c r="M201" s="1"/>
  <c r="K168"/>
  <c r="L168" s="1"/>
  <c r="M168" s="1"/>
  <c r="F168"/>
  <c r="F162"/>
  <c r="K162"/>
  <c r="L162" s="1"/>
  <c r="M162" s="1"/>
  <c r="F149"/>
  <c r="K149"/>
  <c r="L149" s="1"/>
  <c r="M149" s="1"/>
  <c r="F122"/>
  <c r="K122"/>
  <c r="L122" s="1"/>
  <c r="S97"/>
  <c r="U97"/>
  <c r="F97"/>
  <c r="K97"/>
  <c r="L97" s="1"/>
  <c r="M97" s="1"/>
  <c r="S58"/>
  <c r="U58"/>
  <c r="F58"/>
  <c r="K58"/>
  <c r="L58" s="1"/>
  <c r="M58" s="1"/>
  <c r="D64" i="13"/>
  <c r="D65"/>
  <c r="D123"/>
  <c r="D157"/>
  <c r="D185"/>
  <c r="D218"/>
  <c r="D219"/>
  <c r="D236"/>
  <c r="D66"/>
  <c r="D99"/>
  <c r="D100"/>
  <c r="D109"/>
  <c r="D141"/>
  <c r="D173"/>
  <c r="D195"/>
  <c r="D202"/>
  <c r="D248"/>
  <c r="D83"/>
  <c r="D217"/>
  <c r="D213"/>
  <c r="D209"/>
  <c r="D196"/>
  <c r="D174"/>
  <c r="D150"/>
  <c r="D142"/>
  <c r="D110"/>
  <c r="D252"/>
  <c r="D250"/>
  <c r="D247"/>
  <c r="D241"/>
  <c r="D199"/>
  <c r="D192"/>
  <c r="D181"/>
  <c r="D177"/>
  <c r="D175"/>
  <c r="D166"/>
  <c r="D151"/>
  <c r="D149"/>
  <c r="D145"/>
  <c r="D143"/>
  <c r="D140"/>
  <c r="D124"/>
  <c r="D106"/>
  <c r="D94"/>
  <c r="D72"/>
  <c r="D61"/>
  <c r="D244"/>
  <c r="D242"/>
  <c r="D234"/>
  <c r="D232"/>
  <c r="D230"/>
  <c r="D228"/>
  <c r="D226"/>
  <c r="D183"/>
  <c r="D180"/>
  <c r="D167"/>
  <c r="D164"/>
  <c r="D148"/>
  <c r="D133"/>
  <c r="D130"/>
  <c r="D114"/>
  <c r="D90"/>
  <c r="D75"/>
  <c r="D200"/>
  <c r="D249"/>
  <c r="D215"/>
  <c r="D211"/>
  <c r="D207"/>
  <c r="D191"/>
  <c r="D182"/>
  <c r="D165"/>
  <c r="D161"/>
  <c r="D159"/>
  <c r="D156"/>
  <c r="D139"/>
  <c r="D131"/>
  <c r="D127"/>
  <c r="D125"/>
  <c r="D122"/>
  <c r="D105"/>
  <c r="D93"/>
  <c r="D89"/>
  <c r="D71"/>
  <c r="D56"/>
  <c r="D54"/>
  <c r="D245"/>
  <c r="D224"/>
  <c r="D201"/>
  <c r="D197"/>
  <c r="D194"/>
  <c r="D190"/>
  <c r="D158"/>
  <c r="D132"/>
  <c r="D117"/>
  <c r="D113"/>
  <c r="D111"/>
  <c r="D108"/>
  <c r="D98"/>
  <c r="D88"/>
  <c r="D63"/>
  <c r="D57"/>
  <c r="D178"/>
  <c r="D162"/>
  <c r="D146"/>
  <c r="D128"/>
  <c r="D97"/>
  <c r="D95"/>
  <c r="D92"/>
  <c r="D60"/>
  <c r="D58"/>
  <c r="D55"/>
  <c r="D74"/>
  <c r="D79"/>
  <c r="D253"/>
  <c r="D246"/>
  <c r="D243"/>
  <c r="D198"/>
  <c r="D168"/>
  <c r="D147"/>
  <c r="D144"/>
  <c r="D129"/>
  <c r="D126"/>
  <c r="D107"/>
  <c r="D96"/>
  <c r="D73"/>
  <c r="D116"/>
  <c r="D251"/>
  <c r="D216"/>
  <c r="D214"/>
  <c r="D212"/>
  <c r="D210"/>
  <c r="D208"/>
  <c r="D193"/>
  <c r="D179"/>
  <c r="D176"/>
  <c r="D163"/>
  <c r="D160"/>
  <c r="D134"/>
  <c r="D115"/>
  <c r="D112"/>
  <c r="D91"/>
  <c r="D80"/>
  <c r="D81"/>
  <c r="D78"/>
  <c r="D62"/>
  <c r="D59"/>
  <c r="D82"/>
  <c r="D184"/>
  <c r="D235"/>
  <c r="D231"/>
  <c r="D227"/>
  <c r="D76"/>
  <c r="D77"/>
  <c r="D233"/>
  <c r="D229"/>
  <c r="D225"/>
  <c r="E61" i="16"/>
  <c r="Q61"/>
  <c r="R61"/>
  <c r="E66"/>
  <c r="Q66"/>
  <c r="R66"/>
  <c r="E107"/>
  <c r="Q107"/>
  <c r="R107"/>
  <c r="E163"/>
  <c r="Q163"/>
  <c r="R163"/>
  <c r="E174"/>
  <c r="Q174"/>
  <c r="R174"/>
  <c r="E194"/>
  <c r="Q194"/>
  <c r="R194"/>
  <c r="E210"/>
  <c r="Q210"/>
  <c r="R210"/>
  <c r="E234"/>
  <c r="Q234"/>
  <c r="R234"/>
  <c r="E82"/>
  <c r="Q82"/>
  <c r="R82"/>
  <c r="E167"/>
  <c r="R167"/>
  <c r="Q167"/>
  <c r="E62"/>
  <c r="Q62"/>
  <c r="R62"/>
  <c r="E74"/>
  <c r="R74"/>
  <c r="Q74"/>
  <c r="E91"/>
  <c r="Q91"/>
  <c r="R91"/>
  <c r="E115"/>
  <c r="R115"/>
  <c r="Q115"/>
  <c r="E158"/>
  <c r="Q158"/>
  <c r="R158"/>
  <c r="E182"/>
  <c r="R182"/>
  <c r="Q182"/>
  <c r="E215"/>
  <c r="R215"/>
  <c r="Q215"/>
  <c r="E245"/>
  <c r="R245"/>
  <c r="Q245"/>
  <c r="E58"/>
  <c r="Q58"/>
  <c r="R58"/>
  <c r="E114"/>
  <c r="Q114"/>
  <c r="R114"/>
  <c r="E131"/>
  <c r="Q131"/>
  <c r="R131"/>
  <c r="E157"/>
  <c r="Q157"/>
  <c r="R157"/>
  <c r="E178"/>
  <c r="R178"/>
  <c r="Q178"/>
  <c r="E192"/>
  <c r="Q192"/>
  <c r="R192"/>
  <c r="E211"/>
  <c r="Q211"/>
  <c r="R211"/>
  <c r="E216"/>
  <c r="R216"/>
  <c r="Q216"/>
  <c r="E65"/>
  <c r="R65"/>
  <c r="Q65"/>
  <c r="E73"/>
  <c r="Q73"/>
  <c r="R73"/>
  <c r="E88"/>
  <c r="Q88"/>
  <c r="R88"/>
  <c r="E95"/>
  <c r="Q95"/>
  <c r="R95"/>
  <c r="E99"/>
  <c r="R99"/>
  <c r="Q99"/>
  <c r="E173"/>
  <c r="R173"/>
  <c r="Q173"/>
  <c r="E193"/>
  <c r="Q193"/>
  <c r="R193"/>
  <c r="E54"/>
  <c r="Q54"/>
  <c r="R54"/>
  <c r="E76"/>
  <c r="R76"/>
  <c r="Q76"/>
  <c r="E89"/>
  <c r="Q89"/>
  <c r="R89"/>
  <c r="E100"/>
  <c r="R100"/>
  <c r="Q100"/>
  <c r="E111"/>
  <c r="Q111"/>
  <c r="R111"/>
  <c r="E117"/>
  <c r="R117"/>
  <c r="Q117"/>
  <c r="E151"/>
  <c r="Q151"/>
  <c r="R151"/>
  <c r="E176"/>
  <c r="Q176"/>
  <c r="R176"/>
  <c r="E207"/>
  <c r="R207"/>
  <c r="Q207"/>
  <c r="E227"/>
  <c r="Q227"/>
  <c r="R227"/>
  <c r="E232"/>
  <c r="Q232"/>
  <c r="R232"/>
  <c r="E251"/>
  <c r="R251"/>
  <c r="Q251"/>
  <c r="E125"/>
  <c r="Q125"/>
  <c r="R125"/>
  <c r="E149"/>
  <c r="Q149"/>
  <c r="R149"/>
  <c r="E162"/>
  <c r="Q162"/>
  <c r="R162"/>
  <c r="E209"/>
  <c r="Q209"/>
  <c r="R209"/>
  <c r="E249"/>
  <c r="Q249"/>
  <c r="R249"/>
  <c r="E57"/>
  <c r="Q57"/>
  <c r="R57"/>
  <c r="E90"/>
  <c r="R90"/>
  <c r="Q90"/>
  <c r="E122"/>
  <c r="Q122"/>
  <c r="R122"/>
  <c r="E126"/>
  <c r="Q126"/>
  <c r="R126"/>
  <c r="E130"/>
  <c r="Q130"/>
  <c r="R130"/>
  <c r="E146"/>
  <c r="Q146"/>
  <c r="R146"/>
  <c r="E150"/>
  <c r="R150"/>
  <c r="Q150"/>
  <c r="E160"/>
  <c r="Q160"/>
  <c r="R160"/>
  <c r="E183"/>
  <c r="Q183"/>
  <c r="R183"/>
  <c r="E198"/>
  <c r="Q198"/>
  <c r="R198"/>
  <c r="E208"/>
  <c r="Q208"/>
  <c r="R208"/>
  <c r="E224"/>
  <c r="Q224"/>
  <c r="R224"/>
  <c r="E244"/>
  <c r="Q244"/>
  <c r="R244"/>
  <c r="E250"/>
  <c r="Q250"/>
  <c r="R250"/>
  <c r="E78"/>
  <c r="Q78"/>
  <c r="R78"/>
  <c r="E94"/>
  <c r="Q94"/>
  <c r="R94"/>
  <c r="E123"/>
  <c r="Q123"/>
  <c r="R123"/>
  <c r="E142"/>
  <c r="Q142"/>
  <c r="R142"/>
  <c r="E197"/>
  <c r="R197"/>
  <c r="Q197"/>
  <c r="E225"/>
  <c r="R225"/>
  <c r="Q225"/>
  <c r="E143"/>
  <c r="Q143"/>
  <c r="R143"/>
  <c r="E139"/>
  <c r="Q139"/>
  <c r="R139"/>
  <c r="E219"/>
  <c r="Q219"/>
  <c r="R219"/>
  <c r="E168"/>
  <c r="Q168"/>
  <c r="R168"/>
  <c r="E79"/>
  <c r="Q79"/>
  <c r="R79"/>
  <c r="E196"/>
  <c r="Q196"/>
  <c r="R196"/>
  <c r="E184"/>
  <c r="R184"/>
  <c r="Q184"/>
  <c r="E141"/>
  <c r="Q141"/>
  <c r="R141"/>
  <c r="E82" i="10"/>
  <c r="Q82"/>
  <c r="R82"/>
  <c r="Q161"/>
  <c r="E161"/>
  <c r="R161"/>
  <c r="E81"/>
  <c r="R81"/>
  <c r="Q81"/>
  <c r="Q163"/>
  <c r="E163"/>
  <c r="R163"/>
  <c r="E79"/>
  <c r="R79"/>
  <c r="Q79"/>
  <c r="E66"/>
  <c r="Q66"/>
  <c r="R66"/>
  <c r="R151"/>
  <c r="E151"/>
  <c r="Q151"/>
  <c r="E160"/>
  <c r="R160"/>
  <c r="Q160"/>
  <c r="E164"/>
  <c r="R164"/>
  <c r="Q164"/>
  <c r="E194"/>
  <c r="Q194"/>
  <c r="R194"/>
  <c r="E210"/>
  <c r="Q210"/>
  <c r="R210"/>
  <c r="E227"/>
  <c r="Q227"/>
  <c r="R227"/>
  <c r="E251"/>
  <c r="Q251"/>
  <c r="R251"/>
  <c r="E77"/>
  <c r="R77"/>
  <c r="Q77"/>
  <c r="E55"/>
  <c r="R55"/>
  <c r="Q55"/>
  <c r="E92"/>
  <c r="Q92"/>
  <c r="R92"/>
  <c r="E108"/>
  <c r="R108"/>
  <c r="Q108"/>
  <c r="E166"/>
  <c r="R166"/>
  <c r="Q166"/>
  <c r="E181"/>
  <c r="R181"/>
  <c r="Q181"/>
  <c r="E232"/>
  <c r="Q232"/>
  <c r="R232"/>
  <c r="E62"/>
  <c r="Q62"/>
  <c r="R62"/>
  <c r="E78"/>
  <c r="R78"/>
  <c r="Q78"/>
  <c r="E174"/>
  <c r="Q174"/>
  <c r="R174"/>
  <c r="E179"/>
  <c r="R179"/>
  <c r="Q179"/>
  <c r="E195"/>
  <c r="Q195"/>
  <c r="R195"/>
  <c r="E211"/>
  <c r="Q211"/>
  <c r="R211"/>
  <c r="E242"/>
  <c r="R242"/>
  <c r="Q242"/>
  <c r="E57"/>
  <c r="R57"/>
  <c r="Q57"/>
  <c r="E110"/>
  <c r="R110"/>
  <c r="Q110"/>
  <c r="E127"/>
  <c r="Q127"/>
  <c r="R127"/>
  <c r="E133"/>
  <c r="Q133"/>
  <c r="R133"/>
  <c r="E145"/>
  <c r="R145"/>
  <c r="Q145"/>
  <c r="E196"/>
  <c r="R196"/>
  <c r="Q196"/>
  <c r="E226"/>
  <c r="Q226"/>
  <c r="R226"/>
  <c r="E76"/>
  <c r="R76"/>
  <c r="Q76"/>
  <c r="E64"/>
  <c r="Q64"/>
  <c r="R64"/>
  <c r="E63"/>
  <c r="Q63"/>
  <c r="R63"/>
  <c r="E91"/>
  <c r="Q91"/>
  <c r="R91"/>
  <c r="E107"/>
  <c r="Q107"/>
  <c r="R107"/>
  <c r="E140"/>
  <c r="Q140"/>
  <c r="R140"/>
  <c r="E144"/>
  <c r="Q144"/>
  <c r="R144"/>
  <c r="E148"/>
  <c r="Q148"/>
  <c r="R148"/>
  <c r="E234"/>
  <c r="R234"/>
  <c r="Q234"/>
  <c r="E247"/>
  <c r="Q247"/>
  <c r="R247"/>
  <c r="E59"/>
  <c r="R59"/>
  <c r="Q59"/>
  <c r="E106"/>
  <c r="R106"/>
  <c r="Q106"/>
  <c r="E115"/>
  <c r="R115"/>
  <c r="Q115"/>
  <c r="E129"/>
  <c r="Q129"/>
  <c r="R129"/>
  <c r="E143"/>
  <c r="Q143"/>
  <c r="R143"/>
  <c r="E149"/>
  <c r="R149"/>
  <c r="Q149"/>
  <c r="E173"/>
  <c r="Q173"/>
  <c r="R173"/>
  <c r="E192"/>
  <c r="Q192"/>
  <c r="R192"/>
  <c r="E201"/>
  <c r="Q201"/>
  <c r="R201"/>
  <c r="E224"/>
  <c r="Q224"/>
  <c r="R224"/>
  <c r="E231"/>
  <c r="Q231"/>
  <c r="R231"/>
  <c r="E235"/>
  <c r="Q235"/>
  <c r="R235"/>
  <c r="E245"/>
  <c r="Q245"/>
  <c r="R245"/>
  <c r="E94"/>
  <c r="R94"/>
  <c r="Q94"/>
  <c r="E176"/>
  <c r="Q176"/>
  <c r="R176"/>
  <c r="E191"/>
  <c r="Q191"/>
  <c r="R191"/>
  <c r="E214"/>
  <c r="Q214"/>
  <c r="R214"/>
  <c r="E219"/>
  <c r="R219"/>
  <c r="Q219"/>
  <c r="E113"/>
  <c r="Q113"/>
  <c r="R113"/>
  <c r="E54"/>
  <c r="Q54"/>
  <c r="R54"/>
  <c r="E96"/>
  <c r="Q96"/>
  <c r="R96"/>
  <c r="E105"/>
  <c r="Q105"/>
  <c r="R105"/>
  <c r="E124"/>
  <c r="Q124"/>
  <c r="R124"/>
  <c r="E128"/>
  <c r="Q128"/>
  <c r="R128"/>
  <c r="E132"/>
  <c r="R132"/>
  <c r="Q132"/>
  <c r="E156"/>
  <c r="Q156"/>
  <c r="R156"/>
  <c r="E200"/>
  <c r="R200"/>
  <c r="Q200"/>
  <c r="E230"/>
  <c r="Q230"/>
  <c r="R230"/>
  <c r="E116"/>
  <c r="Q116"/>
  <c r="R116"/>
  <c r="E253"/>
  <c r="R253"/>
  <c r="Q253"/>
  <c r="E185"/>
  <c r="R185"/>
  <c r="Q185"/>
  <c r="E183"/>
  <c r="R183"/>
  <c r="Q183"/>
  <c r="E229"/>
  <c r="Q229"/>
  <c r="R229"/>
  <c r="E117"/>
  <c r="R117"/>
  <c r="Q117"/>
  <c r="F125" i="9"/>
  <c r="K125"/>
  <c r="L125" s="1"/>
  <c r="M125" s="1"/>
  <c r="S115"/>
  <c r="U115"/>
  <c r="U97"/>
  <c r="S97"/>
  <c r="S71"/>
  <c r="S84" s="1"/>
  <c r="T84" s="1"/>
  <c r="U71"/>
  <c r="U84" s="1"/>
  <c r="S263" s="1"/>
  <c r="U263" s="1"/>
  <c r="U177" i="12"/>
  <c r="S177"/>
  <c r="S244"/>
  <c r="U244"/>
  <c r="U209"/>
  <c r="S209"/>
  <c r="S195"/>
  <c r="U195"/>
  <c r="U73"/>
  <c r="S73"/>
  <c r="U63"/>
  <c r="S63"/>
  <c r="U241"/>
  <c r="U254" s="1"/>
  <c r="S273" s="1"/>
  <c r="U273" s="1"/>
  <c r="S241"/>
  <c r="S254" s="1"/>
  <c r="S233"/>
  <c r="U233"/>
  <c r="U139"/>
  <c r="S139"/>
  <c r="U91"/>
  <c r="S91"/>
  <c r="U76"/>
  <c r="S76"/>
  <c r="U77"/>
  <c r="S77"/>
  <c r="S251"/>
  <c r="U251"/>
  <c r="U190"/>
  <c r="S190"/>
  <c r="U126"/>
  <c r="S126"/>
  <c r="S97"/>
  <c r="U97"/>
  <c r="S78"/>
  <c r="U78"/>
  <c r="U173"/>
  <c r="S173"/>
  <c r="U107"/>
  <c r="S107"/>
  <c r="U228"/>
  <c r="S228"/>
  <c r="S174"/>
  <c r="U174"/>
  <c r="U139" i="14"/>
  <c r="U152" s="1"/>
  <c r="S267" s="1"/>
  <c r="U267" s="1"/>
  <c r="S139"/>
  <c r="S152" s="1"/>
  <c r="T152" s="1"/>
  <c r="S253"/>
  <c r="U253"/>
  <c r="U252"/>
  <c r="S252"/>
  <c r="S99" i="17"/>
  <c r="U99"/>
  <c r="U83"/>
  <c r="S83"/>
  <c r="U91"/>
  <c r="S91"/>
  <c r="S194"/>
  <c r="U194"/>
  <c r="S224" i="11"/>
  <c r="S237" s="1"/>
  <c r="T237" s="1"/>
  <c r="U224"/>
  <c r="U237" s="1"/>
  <c r="S272" s="1"/>
  <c r="U272" s="1"/>
  <c r="U211"/>
  <c r="S211"/>
  <c r="U157"/>
  <c r="S157"/>
  <c r="U78"/>
  <c r="S78"/>
  <c r="S176"/>
  <c r="U176"/>
  <c r="U212"/>
  <c r="S212"/>
  <c r="S122"/>
  <c r="U122"/>
  <c r="E64" i="16"/>
  <c r="Q64"/>
  <c r="R64"/>
  <c r="E235"/>
  <c r="R235"/>
  <c r="Q235"/>
  <c r="E96"/>
  <c r="Q96"/>
  <c r="R96"/>
  <c r="E134"/>
  <c r="Q134"/>
  <c r="R134"/>
  <c r="E166"/>
  <c r="Q166"/>
  <c r="R166"/>
  <c r="E191"/>
  <c r="Q191"/>
  <c r="R191"/>
  <c r="E202"/>
  <c r="R202"/>
  <c r="Q202"/>
  <c r="E231"/>
  <c r="R231"/>
  <c r="Q231"/>
  <c r="E253"/>
  <c r="Q253"/>
  <c r="R253"/>
  <c r="E116"/>
  <c r="R116"/>
  <c r="Q116"/>
  <c r="E59"/>
  <c r="Q59"/>
  <c r="R59"/>
  <c r="E55"/>
  <c r="Q55"/>
  <c r="R55"/>
  <c r="E77"/>
  <c r="Q77"/>
  <c r="R77"/>
  <c r="E112"/>
  <c r="Q112"/>
  <c r="R112"/>
  <c r="E147"/>
  <c r="Q147"/>
  <c r="R147"/>
  <c r="E179"/>
  <c r="Q179"/>
  <c r="R179"/>
  <c r="E199"/>
  <c r="R199"/>
  <c r="Q199"/>
  <c r="E226"/>
  <c r="Q226"/>
  <c r="R226"/>
  <c r="E248"/>
  <c r="Q248"/>
  <c r="R248"/>
  <c r="E63"/>
  <c r="Q63"/>
  <c r="R63"/>
  <c r="E127"/>
  <c r="Q127"/>
  <c r="R127"/>
  <c r="E133"/>
  <c r="Q133"/>
  <c r="R133"/>
  <c r="E175"/>
  <c r="Q175"/>
  <c r="R175"/>
  <c r="E180"/>
  <c r="Q180"/>
  <c r="R180"/>
  <c r="E201"/>
  <c r="R201"/>
  <c r="Q201"/>
  <c r="E214"/>
  <c r="Q214"/>
  <c r="R214"/>
  <c r="E247"/>
  <c r="R247"/>
  <c r="Q247"/>
  <c r="E71"/>
  <c r="Q71"/>
  <c r="R71"/>
  <c r="E75"/>
  <c r="Q75"/>
  <c r="R75"/>
  <c r="E92"/>
  <c r="Q92"/>
  <c r="R92"/>
  <c r="E97"/>
  <c r="Q97"/>
  <c r="R97"/>
  <c r="E105"/>
  <c r="Q105"/>
  <c r="R105"/>
  <c r="E181"/>
  <c r="Q181"/>
  <c r="R181"/>
  <c r="E229"/>
  <c r="Q229"/>
  <c r="R229"/>
  <c r="E56"/>
  <c r="Q56"/>
  <c r="R56"/>
  <c r="E83"/>
  <c r="Q83"/>
  <c r="R83"/>
  <c r="E98"/>
  <c r="Q98"/>
  <c r="R98"/>
  <c r="E108"/>
  <c r="Q108"/>
  <c r="R108"/>
  <c r="E113"/>
  <c r="Q113"/>
  <c r="R113"/>
  <c r="E145"/>
  <c r="R145"/>
  <c r="Q145"/>
  <c r="E165"/>
  <c r="R165"/>
  <c r="Q165"/>
  <c r="E190"/>
  <c r="Q190"/>
  <c r="R190"/>
  <c r="E217"/>
  <c r="Q217"/>
  <c r="R217"/>
  <c r="E230"/>
  <c r="Q230"/>
  <c r="R230"/>
  <c r="E236"/>
  <c r="Q236"/>
  <c r="R236"/>
  <c r="E60"/>
  <c r="Q60"/>
  <c r="R60"/>
  <c r="E129"/>
  <c r="Q129"/>
  <c r="R129"/>
  <c r="E159"/>
  <c r="R159"/>
  <c r="Q159"/>
  <c r="E164"/>
  <c r="Q164"/>
  <c r="R164"/>
  <c r="E233"/>
  <c r="R233"/>
  <c r="Q233"/>
  <c r="E252"/>
  <c r="Q252"/>
  <c r="R252"/>
  <c r="E80"/>
  <c r="Q80"/>
  <c r="R80"/>
  <c r="E110"/>
  <c r="Q110"/>
  <c r="R110"/>
  <c r="E124"/>
  <c r="Q124"/>
  <c r="R124"/>
  <c r="E128"/>
  <c r="R128"/>
  <c r="Q128"/>
  <c r="E132"/>
  <c r="Q132"/>
  <c r="R132"/>
  <c r="E148"/>
  <c r="Q148"/>
  <c r="R148"/>
  <c r="E156"/>
  <c r="Q156"/>
  <c r="R156"/>
  <c r="E177"/>
  <c r="Q177"/>
  <c r="R177"/>
  <c r="E195"/>
  <c r="R195"/>
  <c r="Q195"/>
  <c r="E200"/>
  <c r="Q200"/>
  <c r="R200"/>
  <c r="E212"/>
  <c r="Q212"/>
  <c r="R212"/>
  <c r="E241"/>
  <c r="Q241"/>
  <c r="R241"/>
  <c r="E246"/>
  <c r="Q246"/>
  <c r="R246"/>
  <c r="E72"/>
  <c r="Q72"/>
  <c r="R72"/>
  <c r="E81"/>
  <c r="Q81"/>
  <c r="R81"/>
  <c r="E106"/>
  <c r="Q106"/>
  <c r="R106"/>
  <c r="E140"/>
  <c r="Q140"/>
  <c r="R140"/>
  <c r="E161"/>
  <c r="R161"/>
  <c r="Q161"/>
  <c r="E213"/>
  <c r="Q213"/>
  <c r="R213"/>
  <c r="E243"/>
  <c r="R243"/>
  <c r="Q243"/>
  <c r="E93"/>
  <c r="Q93"/>
  <c r="R93"/>
  <c r="E228"/>
  <c r="Q228"/>
  <c r="R228"/>
  <c r="E218"/>
  <c r="R218"/>
  <c r="Q218"/>
  <c r="E109"/>
  <c r="Q109"/>
  <c r="R109"/>
  <c r="E242"/>
  <c r="Q242"/>
  <c r="R242"/>
  <c r="E185"/>
  <c r="Q185"/>
  <c r="R185"/>
  <c r="E144"/>
  <c r="Q144"/>
  <c r="R144"/>
  <c r="E72" i="10"/>
  <c r="R72"/>
  <c r="Q72"/>
  <c r="E157"/>
  <c r="Q157"/>
  <c r="R157"/>
  <c r="Q165"/>
  <c r="E165"/>
  <c r="R165"/>
  <c r="E159"/>
  <c r="Q159"/>
  <c r="R159"/>
  <c r="E75"/>
  <c r="R75"/>
  <c r="Q75"/>
  <c r="E252"/>
  <c r="Q252"/>
  <c r="R252"/>
  <c r="E100"/>
  <c r="R100"/>
  <c r="Q100"/>
  <c r="E158"/>
  <c r="Q158"/>
  <c r="R158"/>
  <c r="E162"/>
  <c r="R162"/>
  <c r="Q162"/>
  <c r="E168"/>
  <c r="R168"/>
  <c r="Q168"/>
  <c r="E197"/>
  <c r="Q197"/>
  <c r="R197"/>
  <c r="E213"/>
  <c r="Q213"/>
  <c r="R213"/>
  <c r="E248"/>
  <c r="Q248"/>
  <c r="R248"/>
  <c r="E73"/>
  <c r="R73"/>
  <c r="Q73"/>
  <c r="E218"/>
  <c r="Q218"/>
  <c r="R218"/>
  <c r="E58"/>
  <c r="Q58"/>
  <c r="R58"/>
  <c r="E95"/>
  <c r="Q95"/>
  <c r="R95"/>
  <c r="E111"/>
  <c r="Q111"/>
  <c r="R111"/>
  <c r="E178"/>
  <c r="Q178"/>
  <c r="R178"/>
  <c r="R202"/>
  <c r="E202"/>
  <c r="Q202"/>
  <c r="E243"/>
  <c r="Q243"/>
  <c r="R243"/>
  <c r="E74"/>
  <c r="Q74"/>
  <c r="R74"/>
  <c r="E56"/>
  <c r="Q56"/>
  <c r="R56"/>
  <c r="E177"/>
  <c r="Q177"/>
  <c r="R177"/>
  <c r="E193"/>
  <c r="Q193"/>
  <c r="R193"/>
  <c r="E209"/>
  <c r="Q209"/>
  <c r="R209"/>
  <c r="E225"/>
  <c r="Q225"/>
  <c r="R225"/>
  <c r="E236"/>
  <c r="R236"/>
  <c r="Q236"/>
  <c r="E98"/>
  <c r="R98"/>
  <c r="Q98"/>
  <c r="E123"/>
  <c r="Q123"/>
  <c r="R123"/>
  <c r="E131"/>
  <c r="Q131"/>
  <c r="R131"/>
  <c r="E141"/>
  <c r="Q141"/>
  <c r="R141"/>
  <c r="E190"/>
  <c r="Q190"/>
  <c r="R190"/>
  <c r="E216"/>
  <c r="Q216"/>
  <c r="R216"/>
  <c r="E71"/>
  <c r="R71"/>
  <c r="Q71"/>
  <c r="E80"/>
  <c r="Q80"/>
  <c r="R80"/>
  <c r="E61"/>
  <c r="R61"/>
  <c r="Q61"/>
  <c r="E65"/>
  <c r="R65"/>
  <c r="Q65"/>
  <c r="E93"/>
  <c r="Q93"/>
  <c r="R93"/>
  <c r="E109"/>
  <c r="Q109"/>
  <c r="R109"/>
  <c r="E142"/>
  <c r="Q142"/>
  <c r="R142"/>
  <c r="E146"/>
  <c r="Q146"/>
  <c r="R146"/>
  <c r="E150"/>
  <c r="Q150"/>
  <c r="R150"/>
  <c r="E244"/>
  <c r="Q244"/>
  <c r="R244"/>
  <c r="E249"/>
  <c r="Q249"/>
  <c r="R249"/>
  <c r="E89"/>
  <c r="Q89"/>
  <c r="R89"/>
  <c r="E112"/>
  <c r="R112"/>
  <c r="Q112"/>
  <c r="E125"/>
  <c r="Q125"/>
  <c r="R125"/>
  <c r="E139"/>
  <c r="Q139"/>
  <c r="R139"/>
  <c r="E147"/>
  <c r="R147"/>
  <c r="Q147"/>
  <c r="E167"/>
  <c r="Q167"/>
  <c r="R167"/>
  <c r="E175"/>
  <c r="Q175"/>
  <c r="R175"/>
  <c r="E198"/>
  <c r="R198"/>
  <c r="Q198"/>
  <c r="E207"/>
  <c r="Q207"/>
  <c r="R207"/>
  <c r="E228"/>
  <c r="Q228"/>
  <c r="R228"/>
  <c r="E233"/>
  <c r="Q233"/>
  <c r="R233"/>
  <c r="E241"/>
  <c r="Q241"/>
  <c r="R241"/>
  <c r="E88"/>
  <c r="R88"/>
  <c r="Q88"/>
  <c r="E114"/>
  <c r="Q114"/>
  <c r="R114"/>
  <c r="E182"/>
  <c r="Q182"/>
  <c r="R182"/>
  <c r="E208"/>
  <c r="R208"/>
  <c r="Q208"/>
  <c r="E217"/>
  <c r="R217"/>
  <c r="Q217"/>
  <c r="E246"/>
  <c r="R246"/>
  <c r="Q246"/>
  <c r="E60"/>
  <c r="Q60"/>
  <c r="R60"/>
  <c r="E90"/>
  <c r="R90"/>
  <c r="Q90"/>
  <c r="E99"/>
  <c r="Q99"/>
  <c r="R99"/>
  <c r="E122"/>
  <c r="R122"/>
  <c r="Q122"/>
  <c r="E126"/>
  <c r="Q126"/>
  <c r="R126"/>
  <c r="E130"/>
  <c r="R130"/>
  <c r="Q130"/>
  <c r="E134"/>
  <c r="R134"/>
  <c r="Q134"/>
  <c r="E180"/>
  <c r="Q180"/>
  <c r="R180"/>
  <c r="E212"/>
  <c r="R212"/>
  <c r="Q212"/>
  <c r="E250"/>
  <c r="Q250"/>
  <c r="R250"/>
  <c r="E83"/>
  <c r="R83"/>
  <c r="Q83"/>
  <c r="E215"/>
  <c r="Q215"/>
  <c r="R215"/>
  <c r="E184"/>
  <c r="Q184"/>
  <c r="R184"/>
  <c r="E97"/>
  <c r="Q97"/>
  <c r="R97"/>
  <c r="E199"/>
  <c r="Q199"/>
  <c r="R199"/>
  <c r="T254" i="11"/>
  <c r="S152"/>
  <c r="T152" s="1"/>
  <c r="S220"/>
  <c r="T220" s="1"/>
  <c r="U169"/>
  <c r="S268" s="1"/>
  <c r="U268" s="1"/>
  <c r="S67" i="8"/>
  <c r="T67" s="1"/>
  <c r="U84" i="12"/>
  <c r="S263" s="1"/>
  <c r="U263" s="1"/>
  <c r="U169"/>
  <c r="S268" s="1"/>
  <c r="U268" s="1"/>
  <c r="U237"/>
  <c r="S272" s="1"/>
  <c r="U272" s="1"/>
  <c r="U186" i="11"/>
  <c r="S269" s="1"/>
  <c r="U269" s="1"/>
  <c r="S152" i="12"/>
  <c r="T152" s="1"/>
  <c r="S220"/>
  <c r="T220" s="1"/>
  <c r="S203" i="11"/>
  <c r="T203" s="1"/>
  <c r="U84" i="8"/>
  <c r="S263" s="1"/>
  <c r="U263" s="1"/>
  <c r="U203" i="12"/>
  <c r="S270" s="1"/>
  <c r="U270" s="1"/>
  <c r="U118" i="11"/>
  <c r="S265" s="1"/>
  <c r="U265" s="1"/>
  <c r="U135"/>
  <c r="S266" s="1"/>
  <c r="U266" s="1"/>
  <c r="S186" i="12"/>
  <c r="T186" s="1"/>
  <c r="S67" i="11"/>
  <c r="T67" s="1"/>
  <c r="U152" i="9"/>
  <c r="S267" s="1"/>
  <c r="U267" s="1"/>
  <c r="U274" s="1"/>
  <c r="U220"/>
  <c r="S271" s="1"/>
  <c r="U271" s="1"/>
  <c r="T254" i="12"/>
  <c r="T254" i="9"/>
  <c r="U152" i="11"/>
  <c r="S267" s="1"/>
  <c r="U267" s="1"/>
  <c r="U220"/>
  <c r="S271" s="1"/>
  <c r="U271" s="1"/>
  <c r="S169"/>
  <c r="T169" s="1"/>
  <c r="U67" i="8"/>
  <c r="S262" s="1"/>
  <c r="U262" s="1"/>
  <c r="U274" s="1"/>
  <c r="S84" i="12"/>
  <c r="T84" s="1"/>
  <c r="S169"/>
  <c r="T169" s="1"/>
  <c r="S237"/>
  <c r="T237" s="1"/>
  <c r="S186" i="11"/>
  <c r="T186" s="1"/>
  <c r="U152" i="12"/>
  <c r="S267" s="1"/>
  <c r="U267" s="1"/>
  <c r="U274" s="1"/>
  <c r="U220"/>
  <c r="S271" s="1"/>
  <c r="U271" s="1"/>
  <c r="U203" i="11"/>
  <c r="S270" s="1"/>
  <c r="U270" s="1"/>
  <c r="S84" i="8"/>
  <c r="S203" i="12"/>
  <c r="T203" s="1"/>
  <c r="S118" i="11"/>
  <c r="T118" s="1"/>
  <c r="S135"/>
  <c r="T135" s="1"/>
  <c r="U186" i="12"/>
  <c r="S269" s="1"/>
  <c r="U269" s="1"/>
  <c r="U67" i="11"/>
  <c r="S262" s="1"/>
  <c r="U262" s="1"/>
  <c r="U274" s="1"/>
  <c r="S152" i="9"/>
  <c r="T152" s="1"/>
  <c r="S220"/>
  <c r="T220" s="1"/>
  <c r="S251" l="1"/>
  <c r="U251"/>
  <c r="F234"/>
  <c r="G234" s="1"/>
  <c r="H234" s="1"/>
  <c r="I234" s="1"/>
  <c r="J234" s="1"/>
  <c r="K234"/>
  <c r="L234" s="1"/>
  <c r="M234" s="1"/>
  <c r="F183"/>
  <c r="G183" s="1"/>
  <c r="H183" s="1"/>
  <c r="I183" s="1"/>
  <c r="J183" s="1"/>
  <c r="K183"/>
  <c r="L183" s="1"/>
  <c r="M183" s="1"/>
  <c r="U164"/>
  <c r="S164"/>
  <c r="S133"/>
  <c r="U133"/>
  <c r="F133"/>
  <c r="G133" s="1"/>
  <c r="H133" s="1"/>
  <c r="I133" s="1"/>
  <c r="J133" s="1"/>
  <c r="K133"/>
  <c r="L133" s="1"/>
  <c r="M133" s="1"/>
  <c r="U91"/>
  <c r="S91"/>
  <c r="U253"/>
  <c r="S253"/>
  <c r="F233"/>
  <c r="G233" s="1"/>
  <c r="H233" s="1"/>
  <c r="I233" s="1"/>
  <c r="J233" s="1"/>
  <c r="K233"/>
  <c r="L233" s="1"/>
  <c r="M233" s="1"/>
  <c r="S212"/>
  <c r="U212"/>
  <c r="F212"/>
  <c r="G212" s="1"/>
  <c r="H212" s="1"/>
  <c r="I212" s="1"/>
  <c r="J212" s="1"/>
  <c r="K212"/>
  <c r="L212" s="1"/>
  <c r="M212" s="1"/>
  <c r="F192"/>
  <c r="G192" s="1"/>
  <c r="H192" s="1"/>
  <c r="I192" s="1"/>
  <c r="J192" s="1"/>
  <c r="K192"/>
  <c r="L192" s="1"/>
  <c r="M192" s="1"/>
  <c r="K134"/>
  <c r="L134" s="1"/>
  <c r="M134" s="1"/>
  <c r="F134"/>
  <c r="G134" s="1"/>
  <c r="H134" s="1"/>
  <c r="I134" s="1"/>
  <c r="J134" s="1"/>
  <c r="F117"/>
  <c r="G117" s="1"/>
  <c r="H117" s="1"/>
  <c r="I117" s="1"/>
  <c r="J117" s="1"/>
  <c r="K117"/>
  <c r="L117" s="1"/>
  <c r="M117" s="1"/>
  <c r="U78"/>
  <c r="S78"/>
  <c r="S249"/>
  <c r="U249"/>
  <c r="U199"/>
  <c r="S199"/>
  <c r="F199"/>
  <c r="G199" s="1"/>
  <c r="H199" s="1"/>
  <c r="I199" s="1"/>
  <c r="J199" s="1"/>
  <c r="K199"/>
  <c r="L199" s="1"/>
  <c r="M199" s="1"/>
  <c r="F162"/>
  <c r="G162" s="1"/>
  <c r="H162" s="1"/>
  <c r="I162" s="1"/>
  <c r="J162" s="1"/>
  <c r="K162"/>
  <c r="L162" s="1"/>
  <c r="M162" s="1"/>
  <c r="S107"/>
  <c r="U107"/>
  <c r="K107"/>
  <c r="L107" s="1"/>
  <c r="M107" s="1"/>
  <c r="F107"/>
  <c r="G107" s="1"/>
  <c r="H107" s="1"/>
  <c r="I107" s="1"/>
  <c r="J107" s="1"/>
  <c r="U89"/>
  <c r="S89"/>
  <c r="F89"/>
  <c r="G89" s="1"/>
  <c r="H89" s="1"/>
  <c r="I89" s="1"/>
  <c r="J89" s="1"/>
  <c r="K89"/>
  <c r="L89" s="1"/>
  <c r="M89" s="1"/>
  <c r="S242"/>
  <c r="U242"/>
  <c r="F242"/>
  <c r="G242" s="1"/>
  <c r="H242" s="1"/>
  <c r="I242" s="1"/>
  <c r="J242" s="1"/>
  <c r="K242"/>
  <c r="L242" s="1"/>
  <c r="M242" s="1"/>
  <c r="F215"/>
  <c r="G215" s="1"/>
  <c r="H215" s="1"/>
  <c r="I215" s="1"/>
  <c r="J215" s="1"/>
  <c r="K215"/>
  <c r="L215" s="1"/>
  <c r="M215" s="1"/>
  <c r="F195"/>
  <c r="G195" s="1"/>
  <c r="H195" s="1"/>
  <c r="I195" s="1"/>
  <c r="J195" s="1"/>
  <c r="K195"/>
  <c r="L195" s="1"/>
  <c r="M195" s="1"/>
  <c r="F168"/>
  <c r="G168" s="1"/>
  <c r="H168" s="1"/>
  <c r="I168" s="1"/>
  <c r="J168" s="1"/>
  <c r="K168"/>
  <c r="L168" s="1"/>
  <c r="M168" s="1"/>
  <c r="U144"/>
  <c r="S144"/>
  <c r="F144"/>
  <c r="G144" s="1"/>
  <c r="H144" s="1"/>
  <c r="I144" s="1"/>
  <c r="J144" s="1"/>
  <c r="K144"/>
  <c r="L144" s="1"/>
  <c r="M144" s="1"/>
  <c r="F124"/>
  <c r="G124" s="1"/>
  <c r="H124" s="1"/>
  <c r="I124" s="1"/>
  <c r="J124" s="1"/>
  <c r="K124"/>
  <c r="L124" s="1"/>
  <c r="M124" s="1"/>
  <c r="U106"/>
  <c r="S106"/>
  <c r="F106"/>
  <c r="G106" s="1"/>
  <c r="H106" s="1"/>
  <c r="I106" s="1"/>
  <c r="J106" s="1"/>
  <c r="K106"/>
  <c r="L106" s="1"/>
  <c r="M106" s="1"/>
  <c r="U215" i="12"/>
  <c r="S215"/>
  <c r="U160"/>
  <c r="S160"/>
  <c r="U129"/>
  <c r="S129"/>
  <c r="U109"/>
  <c r="S109"/>
  <c r="U246"/>
  <c r="S246"/>
  <c r="U226"/>
  <c r="S226"/>
  <c r="U208"/>
  <c r="S208"/>
  <c r="S159"/>
  <c r="U159"/>
  <c r="U113"/>
  <c r="S113"/>
  <c r="U93"/>
  <c r="S93"/>
  <c r="U75"/>
  <c r="S75"/>
  <c r="U245"/>
  <c r="S245"/>
  <c r="U163"/>
  <c r="S163"/>
  <c r="U141"/>
  <c r="S141"/>
  <c r="U111"/>
  <c r="S111"/>
  <c r="U60"/>
  <c r="S60"/>
  <c r="U180"/>
  <c r="S180"/>
  <c r="U72"/>
  <c r="S72"/>
  <c r="U60" i="9"/>
  <c r="S60"/>
  <c r="K164" i="14"/>
  <c r="L164" s="1"/>
  <c r="M164" s="1"/>
  <c r="F164"/>
  <c r="G164" s="1"/>
  <c r="H164" s="1"/>
  <c r="I164" s="1"/>
  <c r="J164" s="1"/>
  <c r="U56" i="9"/>
  <c r="S56"/>
  <c r="F58" i="12"/>
  <c r="G58" s="1"/>
  <c r="H58" s="1"/>
  <c r="I58" s="1"/>
  <c r="J58" s="1"/>
  <c r="K58"/>
  <c r="L58" s="1"/>
  <c r="M58" s="1"/>
  <c r="S58"/>
  <c r="U58"/>
  <c r="K194" i="14"/>
  <c r="L194" s="1"/>
  <c r="M194" s="1"/>
  <c r="F194"/>
  <c r="G194" s="1"/>
  <c r="H194" s="1"/>
  <c r="I194" s="1"/>
  <c r="J194" s="1"/>
  <c r="U210"/>
  <c r="S210"/>
  <c r="S71"/>
  <c r="S84" s="1"/>
  <c r="T84" s="1"/>
  <c r="U71"/>
  <c r="U84" s="1"/>
  <c r="S263" s="1"/>
  <c r="U263" s="1"/>
  <c r="S141"/>
  <c r="U141"/>
  <c r="U90"/>
  <c r="S90"/>
  <c r="U245"/>
  <c r="S245"/>
  <c r="S150"/>
  <c r="U150"/>
  <c r="S97"/>
  <c r="U97"/>
  <c r="S165"/>
  <c r="U165"/>
  <c r="S163"/>
  <c r="U163"/>
  <c r="U161"/>
  <c r="U169" s="1"/>
  <c r="S268" s="1"/>
  <c r="U268" s="1"/>
  <c r="S161"/>
  <c r="S159"/>
  <c r="U159"/>
  <c r="U218"/>
  <c r="S218"/>
  <c r="S243"/>
  <c r="U243"/>
  <c r="S192"/>
  <c r="U192"/>
  <c r="U123"/>
  <c r="S123"/>
  <c r="S142"/>
  <c r="U142"/>
  <c r="S77"/>
  <c r="U77"/>
  <c r="U82"/>
  <c r="S82"/>
  <c r="U216"/>
  <c r="S216"/>
  <c r="S156"/>
  <c r="S169" s="1"/>
  <c r="T169" s="1"/>
  <c r="U156"/>
  <c r="S80"/>
  <c r="U80"/>
  <c r="S242"/>
  <c r="U242"/>
  <c r="S197"/>
  <c r="U197"/>
  <c r="S105"/>
  <c r="S118" s="1"/>
  <c r="T118" s="1"/>
  <c r="U105"/>
  <c r="U118" s="1"/>
  <c r="S265" s="1"/>
  <c r="U265" s="1"/>
  <c r="S78"/>
  <c r="U78"/>
  <c r="U248"/>
  <c r="S248"/>
  <c r="U144"/>
  <c r="S144"/>
  <c r="U66"/>
  <c r="S66"/>
  <c r="U131"/>
  <c r="S131"/>
  <c r="S96"/>
  <c r="U96"/>
  <c r="U195"/>
  <c r="S195"/>
  <c r="U55"/>
  <c r="S55"/>
  <c r="S213"/>
  <c r="U213"/>
  <c r="S178"/>
  <c r="U178"/>
  <c r="S107"/>
  <c r="U107"/>
  <c r="U235"/>
  <c r="S235"/>
  <c r="U61"/>
  <c r="S61"/>
  <c r="S124"/>
  <c r="U124"/>
  <c r="S125"/>
  <c r="U125"/>
  <c r="S62"/>
  <c r="U62"/>
  <c r="S193"/>
  <c r="U193"/>
  <c r="S234" i="8"/>
  <c r="U234"/>
  <c r="S166"/>
  <c r="U166"/>
  <c r="S94"/>
  <c r="U94"/>
  <c r="S230"/>
  <c r="U230"/>
  <c r="S211"/>
  <c r="U211"/>
  <c r="S130"/>
  <c r="U130"/>
  <c r="S83"/>
  <c r="U83"/>
  <c r="S98"/>
  <c r="U98"/>
  <c r="S61"/>
  <c r="U61"/>
  <c r="U167"/>
  <c r="S167"/>
  <c r="U231"/>
  <c r="S231"/>
  <c r="U163"/>
  <c r="S163"/>
  <c r="S92"/>
  <c r="U92"/>
  <c r="S198"/>
  <c r="U198"/>
  <c r="S107"/>
  <c r="U107"/>
  <c r="U99"/>
  <c r="S99"/>
  <c r="U63"/>
  <c r="S63"/>
  <c r="S55"/>
  <c r="U55"/>
  <c r="U231" i="14"/>
  <c r="S231"/>
  <c r="U93"/>
  <c r="S93"/>
  <c r="K93"/>
  <c r="L93" s="1"/>
  <c r="M93" s="1"/>
  <c r="F93"/>
  <c r="G93" s="1"/>
  <c r="H93" s="1"/>
  <c r="I93" s="1"/>
  <c r="J93" s="1"/>
  <c r="F246" i="9"/>
  <c r="G246" s="1"/>
  <c r="H246" s="1"/>
  <c r="I246" s="1"/>
  <c r="J246" s="1"/>
  <c r="K246"/>
  <c r="L246" s="1"/>
  <c r="M246" s="1"/>
  <c r="F196"/>
  <c r="G196" s="1"/>
  <c r="H196" s="1"/>
  <c r="I196" s="1"/>
  <c r="J196" s="1"/>
  <c r="K196"/>
  <c r="L196" s="1"/>
  <c r="M196" s="1"/>
  <c r="U148"/>
  <c r="S148"/>
  <c r="F148"/>
  <c r="G148" s="1"/>
  <c r="H148" s="1"/>
  <c r="I148" s="1"/>
  <c r="J148" s="1"/>
  <c r="K148"/>
  <c r="L148" s="1"/>
  <c r="M148" s="1"/>
  <c r="F128"/>
  <c r="G128" s="1"/>
  <c r="H128" s="1"/>
  <c r="I128" s="1"/>
  <c r="J128" s="1"/>
  <c r="K128"/>
  <c r="L128" s="1"/>
  <c r="M128" s="1"/>
  <c r="U98"/>
  <c r="S98"/>
  <c r="U80"/>
  <c r="S80"/>
  <c r="S245"/>
  <c r="U245"/>
  <c r="S225"/>
  <c r="U225"/>
  <c r="F200"/>
  <c r="G200" s="1"/>
  <c r="H200" s="1"/>
  <c r="I200" s="1"/>
  <c r="J200" s="1"/>
  <c r="K200"/>
  <c r="L200" s="1"/>
  <c r="M200" s="1"/>
  <c r="S176"/>
  <c r="U176"/>
  <c r="F176"/>
  <c r="G176" s="1"/>
  <c r="H176" s="1"/>
  <c r="I176" s="1"/>
  <c r="J176" s="1"/>
  <c r="K176"/>
  <c r="L176" s="1"/>
  <c r="M176" s="1"/>
  <c r="U147"/>
  <c r="S147"/>
  <c r="S127"/>
  <c r="U127"/>
  <c r="U109"/>
  <c r="S109"/>
  <c r="U79"/>
  <c r="S79"/>
  <c r="K79"/>
  <c r="L79" s="1"/>
  <c r="M79" s="1"/>
  <c r="F79"/>
  <c r="G79" s="1"/>
  <c r="H79" s="1"/>
  <c r="I79" s="1"/>
  <c r="J79" s="1"/>
  <c r="F244"/>
  <c r="G244" s="1"/>
  <c r="H244" s="1"/>
  <c r="I244" s="1"/>
  <c r="J244" s="1"/>
  <c r="K244"/>
  <c r="L244" s="1"/>
  <c r="M244" s="1"/>
  <c r="F214"/>
  <c r="G214" s="1"/>
  <c r="H214" s="1"/>
  <c r="I214" s="1"/>
  <c r="J214" s="1"/>
  <c r="K214"/>
  <c r="L214" s="1"/>
  <c r="M214" s="1"/>
  <c r="U194"/>
  <c r="S194"/>
  <c r="F194"/>
  <c r="G194" s="1"/>
  <c r="H194" s="1"/>
  <c r="I194" s="1"/>
  <c r="J194" s="1"/>
  <c r="K194"/>
  <c r="L194" s="1"/>
  <c r="M194" s="1"/>
  <c r="S146"/>
  <c r="U146"/>
  <c r="F146"/>
  <c r="G146" s="1"/>
  <c r="H146" s="1"/>
  <c r="I146" s="1"/>
  <c r="J146" s="1"/>
  <c r="K146"/>
  <c r="L146" s="1"/>
  <c r="M146" s="1"/>
  <c r="F126"/>
  <c r="G126" s="1"/>
  <c r="H126" s="1"/>
  <c r="I126" s="1"/>
  <c r="J126" s="1"/>
  <c r="K126"/>
  <c r="L126" s="1"/>
  <c r="M126" s="1"/>
  <c r="S93"/>
  <c r="U93"/>
  <c r="F93"/>
  <c r="G93" s="1"/>
  <c r="H93" s="1"/>
  <c r="I93" s="1"/>
  <c r="J93" s="1"/>
  <c r="K93"/>
  <c r="L93" s="1"/>
  <c r="M93" s="1"/>
  <c r="S250"/>
  <c r="U250"/>
  <c r="F250"/>
  <c r="G250" s="1"/>
  <c r="H250" s="1"/>
  <c r="I250" s="1"/>
  <c r="J250" s="1"/>
  <c r="K250"/>
  <c r="L250" s="1"/>
  <c r="M250" s="1"/>
  <c r="F230"/>
  <c r="G230" s="1"/>
  <c r="H230" s="1"/>
  <c r="I230" s="1"/>
  <c r="J230" s="1"/>
  <c r="K230"/>
  <c r="L230" s="1"/>
  <c r="M230" s="1"/>
  <c r="U202"/>
  <c r="S202"/>
  <c r="F179"/>
  <c r="G179" s="1"/>
  <c r="H179" s="1"/>
  <c r="I179" s="1"/>
  <c r="J179" s="1"/>
  <c r="K179"/>
  <c r="L179" s="1"/>
  <c r="M179" s="1"/>
  <c r="U160"/>
  <c r="S160"/>
  <c r="F132"/>
  <c r="G132" s="1"/>
  <c r="H132" s="1"/>
  <c r="I132" s="1"/>
  <c r="J132" s="1"/>
  <c r="K132"/>
  <c r="L132" s="1"/>
  <c r="M132" s="1"/>
  <c r="U76"/>
  <c r="S76"/>
  <c r="U247" i="12"/>
  <c r="S247"/>
  <c r="U225"/>
  <c r="S225"/>
  <c r="S165"/>
  <c r="U165"/>
  <c r="U150"/>
  <c r="S150"/>
  <c r="U124"/>
  <c r="S124"/>
  <c r="S57"/>
  <c r="U57"/>
  <c r="U234"/>
  <c r="S234"/>
  <c r="U175"/>
  <c r="S175"/>
  <c r="U227"/>
  <c r="S227"/>
  <c r="S182"/>
  <c r="U182"/>
  <c r="U158"/>
  <c r="S158"/>
  <c r="S127"/>
  <c r="U127"/>
  <c r="U106"/>
  <c r="S106"/>
  <c r="U249"/>
  <c r="S249"/>
  <c r="U229"/>
  <c r="S229"/>
  <c r="U211"/>
  <c r="S211"/>
  <c r="S191"/>
  <c r="U191"/>
  <c r="U164"/>
  <c r="S164"/>
  <c r="U143"/>
  <c r="S143"/>
  <c r="U123"/>
  <c r="S123"/>
  <c r="S80"/>
  <c r="U80"/>
  <c r="U184"/>
  <c r="S184"/>
  <c r="S59" i="9"/>
  <c r="U59"/>
  <c r="U132" i="14"/>
  <c r="S132"/>
  <c r="F190"/>
  <c r="G190" s="1"/>
  <c r="H190" s="1"/>
  <c r="I190" s="1"/>
  <c r="J190" s="1"/>
  <c r="K190"/>
  <c r="L190" s="1"/>
  <c r="U190"/>
  <c r="U203" s="1"/>
  <c r="S270" s="1"/>
  <c r="U270" s="1"/>
  <c r="S190"/>
  <c r="S203" s="1"/>
  <c r="T203" s="1"/>
  <c r="U62" i="8"/>
  <c r="S62"/>
  <c r="U196" i="14"/>
  <c r="S196"/>
  <c r="S100"/>
  <c r="U100"/>
  <c r="S202"/>
  <c r="U202"/>
  <c r="S81"/>
  <c r="U81"/>
  <c r="U98"/>
  <c r="S98"/>
  <c r="U59"/>
  <c r="S59"/>
  <c r="U198"/>
  <c r="S198"/>
  <c r="U249"/>
  <c r="S249"/>
  <c r="U183"/>
  <c r="S183"/>
  <c r="U166"/>
  <c r="S166"/>
  <c r="S83"/>
  <c r="U83"/>
  <c r="S215"/>
  <c r="U215"/>
  <c r="S219"/>
  <c r="U219"/>
  <c r="U177"/>
  <c r="S177"/>
  <c r="U115"/>
  <c r="S115"/>
  <c r="S149"/>
  <c r="U149"/>
  <c r="U94"/>
  <c r="S94"/>
  <c r="S225"/>
  <c r="U225"/>
  <c r="S251" i="8"/>
  <c r="U251"/>
  <c r="S179"/>
  <c r="U179"/>
  <c r="S111"/>
  <c r="U111"/>
  <c r="S219"/>
  <c r="U219"/>
  <c r="U195"/>
  <c r="S195"/>
  <c r="U146"/>
  <c r="S146"/>
  <c r="S117"/>
  <c r="U117"/>
  <c r="S96"/>
  <c r="U96"/>
  <c r="U76"/>
  <c r="S76"/>
  <c r="U64"/>
  <c r="S64"/>
  <c r="U242"/>
  <c r="S242"/>
  <c r="U218"/>
  <c r="S218"/>
  <c r="S177"/>
  <c r="U177"/>
  <c r="U150"/>
  <c r="S150"/>
  <c r="S109"/>
  <c r="U109"/>
  <c r="U214"/>
  <c r="S214"/>
  <c r="S185"/>
  <c r="U185"/>
  <c r="S115"/>
  <c r="U115"/>
  <c r="F58" i="9"/>
  <c r="G58" s="1"/>
  <c r="H58" s="1"/>
  <c r="I58" s="1"/>
  <c r="J58" s="1"/>
  <c r="K58"/>
  <c r="L58" s="1"/>
  <c r="M58" s="1"/>
  <c r="F228" i="14"/>
  <c r="G228" s="1"/>
  <c r="H228" s="1"/>
  <c r="I228" s="1"/>
  <c r="J228" s="1"/>
  <c r="K228"/>
  <c r="L228" s="1"/>
  <c r="M228" s="1"/>
  <c r="F65" i="9"/>
  <c r="K65"/>
  <c r="L65" s="1"/>
  <c r="M65" s="1"/>
  <c r="S199" i="14"/>
  <c r="U199"/>
  <c r="K92"/>
  <c r="L92" s="1"/>
  <c r="M92" s="1"/>
  <c r="F92"/>
  <c r="G92" s="1"/>
  <c r="H92" s="1"/>
  <c r="I92" s="1"/>
  <c r="J92" s="1"/>
  <c r="K235" i="8"/>
  <c r="L235" s="1"/>
  <c r="M235" s="1"/>
  <c r="F235"/>
  <c r="G235" s="1"/>
  <c r="H235" s="1"/>
  <c r="I235" s="1"/>
  <c r="J235" s="1"/>
  <c r="M224" i="14"/>
  <c r="M237" s="1"/>
  <c r="C268" s="1"/>
  <c r="E268" s="1"/>
  <c r="L237"/>
  <c r="F251" i="9"/>
  <c r="G251" s="1"/>
  <c r="H251" s="1"/>
  <c r="I251" s="1"/>
  <c r="J251" s="1"/>
  <c r="K251"/>
  <c r="L251" s="1"/>
  <c r="M251" s="1"/>
  <c r="U234"/>
  <c r="S234"/>
  <c r="S201"/>
  <c r="U201"/>
  <c r="K201"/>
  <c r="L201" s="1"/>
  <c r="M201" s="1"/>
  <c r="F201"/>
  <c r="G201" s="1"/>
  <c r="H201" s="1"/>
  <c r="I201" s="1"/>
  <c r="J201" s="1"/>
  <c r="U183"/>
  <c r="S183"/>
  <c r="F164"/>
  <c r="G164" s="1"/>
  <c r="H164" s="1"/>
  <c r="I164" s="1"/>
  <c r="J164" s="1"/>
  <c r="K164"/>
  <c r="L164" s="1"/>
  <c r="M164" s="1"/>
  <c r="U116"/>
  <c r="S116"/>
  <c r="F116"/>
  <c r="G116" s="1"/>
  <c r="H116" s="1"/>
  <c r="I116" s="1"/>
  <c r="J116" s="1"/>
  <c r="K116"/>
  <c r="L116" s="1"/>
  <c r="M116" s="1"/>
  <c r="F91"/>
  <c r="G91" s="1"/>
  <c r="H91" s="1"/>
  <c r="I91" s="1"/>
  <c r="J91" s="1"/>
  <c r="K91"/>
  <c r="L91" s="1"/>
  <c r="M91" s="1"/>
  <c r="F253"/>
  <c r="G253" s="1"/>
  <c r="H253" s="1"/>
  <c r="I253" s="1"/>
  <c r="J253" s="1"/>
  <c r="K253"/>
  <c r="L253" s="1"/>
  <c r="M253" s="1"/>
  <c r="U233"/>
  <c r="S233"/>
  <c r="U192"/>
  <c r="S192"/>
  <c r="U163"/>
  <c r="S163"/>
  <c r="F163"/>
  <c r="G163" s="1"/>
  <c r="H163" s="1"/>
  <c r="I163" s="1"/>
  <c r="J163" s="1"/>
  <c r="K163"/>
  <c r="L163" s="1"/>
  <c r="M163" s="1"/>
  <c r="U134"/>
  <c r="S134"/>
  <c r="U117"/>
  <c r="S117"/>
  <c r="F78"/>
  <c r="G78" s="1"/>
  <c r="H78" s="1"/>
  <c r="I78" s="1"/>
  <c r="J78" s="1"/>
  <c r="K78"/>
  <c r="L78" s="1"/>
  <c r="M78" s="1"/>
  <c r="F249"/>
  <c r="G249" s="1"/>
  <c r="H249" s="1"/>
  <c r="I249" s="1"/>
  <c r="J249" s="1"/>
  <c r="K249"/>
  <c r="L249" s="1"/>
  <c r="M249" s="1"/>
  <c r="S232"/>
  <c r="U232"/>
  <c r="F232"/>
  <c r="G232" s="1"/>
  <c r="H232" s="1"/>
  <c r="I232" s="1"/>
  <c r="J232" s="1"/>
  <c r="K232"/>
  <c r="L232" s="1"/>
  <c r="M232" s="1"/>
  <c r="U180"/>
  <c r="S180"/>
  <c r="F180"/>
  <c r="G180" s="1"/>
  <c r="H180" s="1"/>
  <c r="I180" s="1"/>
  <c r="J180" s="1"/>
  <c r="K180"/>
  <c r="L180" s="1"/>
  <c r="M180" s="1"/>
  <c r="U162"/>
  <c r="S162"/>
  <c r="U131"/>
  <c r="S131"/>
  <c r="K131"/>
  <c r="L131" s="1"/>
  <c r="M131" s="1"/>
  <c r="F131"/>
  <c r="G131" s="1"/>
  <c r="H131" s="1"/>
  <c r="I131" s="1"/>
  <c r="J131" s="1"/>
  <c r="S215"/>
  <c r="U215"/>
  <c r="U195"/>
  <c r="S195"/>
  <c r="U168"/>
  <c r="S168"/>
  <c r="S124"/>
  <c r="U124"/>
  <c r="U184"/>
  <c r="S184"/>
  <c r="F184"/>
  <c r="G184" s="1"/>
  <c r="H184" s="1"/>
  <c r="I184" s="1"/>
  <c r="J184" s="1"/>
  <c r="K184"/>
  <c r="L184" s="1"/>
  <c r="M184" s="1"/>
  <c r="U242" i="12"/>
  <c r="S242"/>
  <c r="S198"/>
  <c r="U198"/>
  <c r="S183"/>
  <c r="U183"/>
  <c r="U140"/>
  <c r="S140"/>
  <c r="U217"/>
  <c r="S217"/>
  <c r="U200"/>
  <c r="S200"/>
  <c r="S236"/>
  <c r="U236"/>
  <c r="S219"/>
  <c r="U219"/>
  <c r="S199"/>
  <c r="U199"/>
  <c r="S151"/>
  <c r="U151"/>
  <c r="S131"/>
  <c r="U131"/>
  <c r="U110"/>
  <c r="S110"/>
  <c r="U90"/>
  <c r="S90"/>
  <c r="S62"/>
  <c r="U62"/>
  <c r="F60" i="9"/>
  <c r="G60" s="1"/>
  <c r="H60" s="1"/>
  <c r="I60" s="1"/>
  <c r="J60" s="1"/>
  <c r="K60"/>
  <c r="L60" s="1"/>
  <c r="M60" s="1"/>
  <c r="S164" i="14"/>
  <c r="U164"/>
  <c r="F160"/>
  <c r="G160" s="1"/>
  <c r="H160" s="1"/>
  <c r="I160" s="1"/>
  <c r="J160" s="1"/>
  <c r="K160"/>
  <c r="L160" s="1"/>
  <c r="M160" s="1"/>
  <c r="S160"/>
  <c r="U160"/>
  <c r="F56" i="9"/>
  <c r="G56" s="1"/>
  <c r="H56" s="1"/>
  <c r="I56" s="1"/>
  <c r="J56" s="1"/>
  <c r="K56"/>
  <c r="L56" s="1"/>
  <c r="M56" s="1"/>
  <c r="U194" i="14"/>
  <c r="S194"/>
  <c r="U140"/>
  <c r="S140"/>
  <c r="U217"/>
  <c r="S217"/>
  <c r="S181"/>
  <c r="U181"/>
  <c r="S76"/>
  <c r="U76"/>
  <c r="U128"/>
  <c r="S128"/>
  <c r="U106"/>
  <c r="S106"/>
  <c r="S134"/>
  <c r="U134"/>
  <c r="U130"/>
  <c r="S130"/>
  <c r="U214"/>
  <c r="S214"/>
  <c r="U143"/>
  <c r="S143"/>
  <c r="U179"/>
  <c r="S179"/>
  <c r="S108"/>
  <c r="U108"/>
  <c r="S236"/>
  <c r="U236"/>
  <c r="U57"/>
  <c r="S57"/>
  <c r="U227"/>
  <c r="S227"/>
  <c r="S185"/>
  <c r="U185"/>
  <c r="U151"/>
  <c r="S151"/>
  <c r="S244"/>
  <c r="U244"/>
  <c r="U147"/>
  <c r="S147"/>
  <c r="S145"/>
  <c r="U145"/>
  <c r="U191"/>
  <c r="S191"/>
  <c r="S215" i="8"/>
  <c r="U215"/>
  <c r="U184"/>
  <c r="S184"/>
  <c r="S147"/>
  <c r="U147"/>
  <c r="U116"/>
  <c r="S116"/>
  <c r="U66"/>
  <c r="S66"/>
  <c r="S183"/>
  <c r="U183"/>
  <c r="U159"/>
  <c r="S159"/>
  <c r="U110"/>
  <c r="S110"/>
  <c r="S213"/>
  <c r="U213"/>
  <c r="U182"/>
  <c r="S182"/>
  <c r="S145"/>
  <c r="U145"/>
  <c r="U114"/>
  <c r="S114"/>
  <c r="U227"/>
  <c r="S227"/>
  <c r="U178"/>
  <c r="S178"/>
  <c r="S151"/>
  <c r="U151"/>
  <c r="U127"/>
  <c r="S127"/>
  <c r="S81"/>
  <c r="U81"/>
  <c r="S56"/>
  <c r="U56"/>
  <c r="S57" i="9"/>
  <c r="U57"/>
  <c r="F57"/>
  <c r="G57" s="1"/>
  <c r="H57" s="1"/>
  <c r="I57" s="1"/>
  <c r="J57" s="1"/>
  <c r="K57"/>
  <c r="L57" s="1"/>
  <c r="M57" s="1"/>
  <c r="K231" i="14"/>
  <c r="L231" s="1"/>
  <c r="M231" s="1"/>
  <c r="F231"/>
  <c r="G231" s="1"/>
  <c r="H231" s="1"/>
  <c r="I231" s="1"/>
  <c r="J231" s="1"/>
  <c r="U158"/>
  <c r="S158"/>
  <c r="K158"/>
  <c r="L158" s="1"/>
  <c r="M158" s="1"/>
  <c r="F158"/>
  <c r="G158" s="1"/>
  <c r="H158" s="1"/>
  <c r="I158" s="1"/>
  <c r="J158" s="1"/>
  <c r="S61" i="12"/>
  <c r="U61"/>
  <c r="S88" i="14"/>
  <c r="S101" s="1"/>
  <c r="T101" s="1"/>
  <c r="U88"/>
  <c r="U101" s="1"/>
  <c r="S264" s="1"/>
  <c r="U264" s="1"/>
  <c r="S246" i="9"/>
  <c r="U246"/>
  <c r="U216"/>
  <c r="S216"/>
  <c r="F216"/>
  <c r="G216" s="1"/>
  <c r="H216" s="1"/>
  <c r="I216" s="1"/>
  <c r="J216" s="1"/>
  <c r="K216"/>
  <c r="L216" s="1"/>
  <c r="M216" s="1"/>
  <c r="U196"/>
  <c r="S196"/>
  <c r="S178"/>
  <c r="U178"/>
  <c r="F178"/>
  <c r="G178" s="1"/>
  <c r="H178" s="1"/>
  <c r="I178" s="1"/>
  <c r="J178" s="1"/>
  <c r="K178"/>
  <c r="L178" s="1"/>
  <c r="M178" s="1"/>
  <c r="S128"/>
  <c r="U128"/>
  <c r="F98"/>
  <c r="G98" s="1"/>
  <c r="H98" s="1"/>
  <c r="I98" s="1"/>
  <c r="J98" s="1"/>
  <c r="K98"/>
  <c r="L98" s="1"/>
  <c r="M98" s="1"/>
  <c r="F80"/>
  <c r="G80" s="1"/>
  <c r="H80" s="1"/>
  <c r="I80" s="1"/>
  <c r="J80" s="1"/>
  <c r="K80"/>
  <c r="L80" s="1"/>
  <c r="M80" s="1"/>
  <c r="F245"/>
  <c r="G245" s="1"/>
  <c r="H245" s="1"/>
  <c r="I245" s="1"/>
  <c r="J245" s="1"/>
  <c r="K245"/>
  <c r="L245" s="1"/>
  <c r="M245" s="1"/>
  <c r="F225"/>
  <c r="G225" s="1"/>
  <c r="H225" s="1"/>
  <c r="I225" s="1"/>
  <c r="J225" s="1"/>
  <c r="K225"/>
  <c r="L225" s="1"/>
  <c r="M225" s="1"/>
  <c r="U200"/>
  <c r="S200"/>
  <c r="F147"/>
  <c r="G147" s="1"/>
  <c r="H147" s="1"/>
  <c r="I147" s="1"/>
  <c r="J147" s="1"/>
  <c r="K147"/>
  <c r="L147" s="1"/>
  <c r="M147" s="1"/>
  <c r="F127"/>
  <c r="G127" s="1"/>
  <c r="H127" s="1"/>
  <c r="I127" s="1"/>
  <c r="J127" s="1"/>
  <c r="K127"/>
  <c r="L127" s="1"/>
  <c r="M127" s="1"/>
  <c r="F109"/>
  <c r="G109" s="1"/>
  <c r="H109" s="1"/>
  <c r="I109" s="1"/>
  <c r="J109" s="1"/>
  <c r="K109"/>
  <c r="L109" s="1"/>
  <c r="M109" s="1"/>
  <c r="U244"/>
  <c r="S244"/>
  <c r="S214"/>
  <c r="U214"/>
  <c r="U167"/>
  <c r="S167"/>
  <c r="K167"/>
  <c r="L167" s="1"/>
  <c r="M167" s="1"/>
  <c r="F167"/>
  <c r="G167" s="1"/>
  <c r="H167" s="1"/>
  <c r="I167" s="1"/>
  <c r="J167" s="1"/>
  <c r="S126"/>
  <c r="U126"/>
  <c r="U230"/>
  <c r="S230"/>
  <c r="F202"/>
  <c r="G202" s="1"/>
  <c r="H202" s="1"/>
  <c r="I202" s="1"/>
  <c r="J202" s="1"/>
  <c r="K202"/>
  <c r="L202" s="1"/>
  <c r="M202" s="1"/>
  <c r="U179"/>
  <c r="S179"/>
  <c r="F160"/>
  <c r="G160" s="1"/>
  <c r="H160" s="1"/>
  <c r="I160" s="1"/>
  <c r="J160" s="1"/>
  <c r="K160"/>
  <c r="L160" s="1"/>
  <c r="M160" s="1"/>
  <c r="U132"/>
  <c r="S132"/>
  <c r="S114"/>
  <c r="U114"/>
  <c r="F114"/>
  <c r="G114" s="1"/>
  <c r="H114" s="1"/>
  <c r="I114" s="1"/>
  <c r="J114" s="1"/>
  <c r="K114"/>
  <c r="L114" s="1"/>
  <c r="M114" s="1"/>
  <c r="F76"/>
  <c r="G76" s="1"/>
  <c r="H76" s="1"/>
  <c r="I76" s="1"/>
  <c r="J76" s="1"/>
  <c r="K76"/>
  <c r="L76" s="1"/>
  <c r="M76" s="1"/>
  <c r="U210" i="12"/>
  <c r="S210"/>
  <c r="S216"/>
  <c r="U216"/>
  <c r="U196"/>
  <c r="S196"/>
  <c r="S148"/>
  <c r="U148"/>
  <c r="U128"/>
  <c r="S128"/>
  <c r="U100"/>
  <c r="S100"/>
  <c r="S83"/>
  <c r="U83"/>
  <c r="S65"/>
  <c r="U65"/>
  <c r="U212"/>
  <c r="S212"/>
  <c r="S98"/>
  <c r="U98"/>
  <c r="F59" i="9"/>
  <c r="G59" s="1"/>
  <c r="H59" s="1"/>
  <c r="I59" s="1"/>
  <c r="J59" s="1"/>
  <c r="K59"/>
  <c r="L59" s="1"/>
  <c r="M59" s="1"/>
  <c r="K132" i="14"/>
  <c r="L132" s="1"/>
  <c r="M132" s="1"/>
  <c r="F132"/>
  <c r="G132" s="1"/>
  <c r="H132" s="1"/>
  <c r="I132" s="1"/>
  <c r="J132" s="1"/>
  <c r="S162"/>
  <c r="U162"/>
  <c r="F162"/>
  <c r="G162" s="1"/>
  <c r="H162" s="1"/>
  <c r="I162" s="1"/>
  <c r="J162" s="1"/>
  <c r="K162"/>
  <c r="L162" s="1"/>
  <c r="M162" s="1"/>
  <c r="K62" i="8"/>
  <c r="L62" s="1"/>
  <c r="M62" s="1"/>
  <c r="F62"/>
  <c r="F196" i="14"/>
  <c r="G196" s="1"/>
  <c r="H196" s="1"/>
  <c r="I196" s="1"/>
  <c r="J196" s="1"/>
  <c r="K196"/>
  <c r="L196" s="1"/>
  <c r="M196" s="1"/>
  <c r="U241"/>
  <c r="U254" s="1"/>
  <c r="S273" s="1"/>
  <c r="U273" s="1"/>
  <c r="S241"/>
  <c r="S254" s="1"/>
  <c r="S174"/>
  <c r="U174"/>
  <c r="U246"/>
  <c r="S246"/>
  <c r="U167"/>
  <c r="S167"/>
  <c r="U109"/>
  <c r="S109"/>
  <c r="S250"/>
  <c r="U250"/>
  <c r="S182"/>
  <c r="U182"/>
  <c r="S146"/>
  <c r="U146"/>
  <c r="S111"/>
  <c r="U111"/>
  <c r="S73"/>
  <c r="U73"/>
  <c r="S127"/>
  <c r="U127"/>
  <c r="S230"/>
  <c r="U230"/>
  <c r="S58"/>
  <c r="U58"/>
  <c r="S157"/>
  <c r="U157"/>
  <c r="U184"/>
  <c r="S184"/>
  <c r="S229"/>
  <c r="U229"/>
  <c r="U175"/>
  <c r="S175"/>
  <c r="U112"/>
  <c r="S112"/>
  <c r="U251"/>
  <c r="S251"/>
  <c r="U180"/>
  <c r="S180"/>
  <c r="U110"/>
  <c r="S110"/>
  <c r="S54"/>
  <c r="S67" s="1"/>
  <c r="T67" s="1"/>
  <c r="U54"/>
  <c r="U67" s="1"/>
  <c r="S262" s="1"/>
  <c r="U262" s="1"/>
  <c r="U274" s="1"/>
  <c r="U209"/>
  <c r="S209"/>
  <c r="S173"/>
  <c r="S186" s="1"/>
  <c r="T186" s="1"/>
  <c r="U173"/>
  <c r="U186" s="1"/>
  <c r="S269" s="1"/>
  <c r="U269" s="1"/>
  <c r="U122"/>
  <c r="U135" s="1"/>
  <c r="S266" s="1"/>
  <c r="U266" s="1"/>
  <c r="S122"/>
  <c r="S135" s="1"/>
  <c r="T135" s="1"/>
  <c r="S72"/>
  <c r="U72"/>
  <c r="U148"/>
  <c r="S148"/>
  <c r="U113"/>
  <c r="S113"/>
  <c r="S75"/>
  <c r="U75"/>
  <c r="S133"/>
  <c r="U133"/>
  <c r="U99"/>
  <c r="S99"/>
  <c r="S60"/>
  <c r="U60"/>
  <c r="U63"/>
  <c r="S63"/>
  <c r="S129"/>
  <c r="U129"/>
  <c r="U126"/>
  <c r="S126"/>
  <c r="S91"/>
  <c r="U91"/>
  <c r="U232"/>
  <c r="S232"/>
  <c r="S114"/>
  <c r="U114"/>
  <c r="S211"/>
  <c r="U211"/>
  <c r="U74"/>
  <c r="S74"/>
  <c r="U116"/>
  <c r="S116"/>
  <c r="S56"/>
  <c r="U56"/>
  <c r="S89"/>
  <c r="U89"/>
  <c r="U95"/>
  <c r="S95"/>
  <c r="U226"/>
  <c r="S226"/>
  <c r="U229" i="8"/>
  <c r="S229"/>
  <c r="U199"/>
  <c r="S199"/>
  <c r="U161"/>
  <c r="S161"/>
  <c r="U131"/>
  <c r="S131"/>
  <c r="U89"/>
  <c r="S89"/>
  <c r="S249"/>
  <c r="U249"/>
  <c r="S175"/>
  <c r="U175"/>
  <c r="U57"/>
  <c r="S57"/>
  <c r="U197"/>
  <c r="S197"/>
  <c r="U129"/>
  <c r="S129"/>
  <c r="U244"/>
  <c r="S244"/>
  <c r="S162"/>
  <c r="U162"/>
  <c r="S143"/>
  <c r="U143"/>
  <c r="U93"/>
  <c r="S93"/>
  <c r="S73"/>
  <c r="U73"/>
  <c r="S65"/>
  <c r="U65"/>
  <c r="S59"/>
  <c r="U59"/>
  <c r="U235"/>
  <c r="S235"/>
  <c r="U58" i="9"/>
  <c r="S58"/>
  <c r="S233" i="14"/>
  <c r="U233"/>
  <c r="U228"/>
  <c r="S228"/>
  <c r="U65" i="9"/>
  <c r="S65"/>
  <c r="K199" i="14"/>
  <c r="L199" s="1"/>
  <c r="M199" s="1"/>
  <c r="F199"/>
  <c r="G199" s="1"/>
  <c r="H199" s="1"/>
  <c r="I199" s="1"/>
  <c r="J199" s="1"/>
  <c r="S92"/>
  <c r="U92"/>
  <c r="G202"/>
  <c r="H202" s="1"/>
  <c r="I202" s="1"/>
  <c r="J202" s="1"/>
  <c r="L118" i="9"/>
  <c r="M105"/>
  <c r="M118" s="1"/>
  <c r="C261" s="1"/>
  <c r="E261" s="1"/>
  <c r="L118" i="14"/>
  <c r="M105"/>
  <c r="M118" s="1"/>
  <c r="C261" s="1"/>
  <c r="E261" s="1"/>
  <c r="G207"/>
  <c r="H207"/>
  <c r="I207" s="1"/>
  <c r="J207" s="1"/>
  <c r="M88"/>
  <c r="M101" s="1"/>
  <c r="C260" s="1"/>
  <c r="E260" s="1"/>
  <c r="L101"/>
  <c r="G110" i="8"/>
  <c r="H110" s="1"/>
  <c r="I110" s="1"/>
  <c r="J110" s="1"/>
  <c r="G76" i="14"/>
  <c r="H76" s="1"/>
  <c r="I76" s="1"/>
  <c r="J76" s="1"/>
  <c r="G96"/>
  <c r="H96" s="1"/>
  <c r="I96" s="1"/>
  <c r="J96" s="1"/>
  <c r="G151"/>
  <c r="H151"/>
  <c r="I151" s="1"/>
  <c r="J151" s="1"/>
  <c r="G180" i="12"/>
  <c r="H180"/>
  <c r="I180" s="1"/>
  <c r="J180" s="1"/>
  <c r="G148"/>
  <c r="H148" s="1"/>
  <c r="I148" s="1"/>
  <c r="J148" s="1"/>
  <c r="G160"/>
  <c r="H160" s="1"/>
  <c r="I160" s="1"/>
  <c r="J160" s="1"/>
  <c r="G88" i="11"/>
  <c r="H88"/>
  <c r="I88" s="1"/>
  <c r="J88" s="1"/>
  <c r="M71"/>
  <c r="M84" s="1"/>
  <c r="C259" s="1"/>
  <c r="E259" s="1"/>
  <c r="L84"/>
  <c r="G144"/>
  <c r="H144" s="1"/>
  <c r="I144" s="1"/>
  <c r="J144" s="1"/>
  <c r="G66" i="9"/>
  <c r="H66" s="1"/>
  <c r="I66" s="1"/>
  <c r="J66" s="1"/>
  <c r="G158"/>
  <c r="H158" s="1"/>
  <c r="I158" s="1"/>
  <c r="J158" s="1"/>
  <c r="L152" i="8"/>
  <c r="M139"/>
  <c r="M152" s="1"/>
  <c r="C263" s="1"/>
  <c r="E263" s="1"/>
  <c r="G61"/>
  <c r="H61" s="1"/>
  <c r="I61" s="1"/>
  <c r="J61" s="1"/>
  <c r="G140" i="11"/>
  <c r="H140" s="1"/>
  <c r="I140" s="1"/>
  <c r="J140" s="1"/>
  <c r="M173"/>
  <c r="M186" s="1"/>
  <c r="C265" s="1"/>
  <c r="E265" s="1"/>
  <c r="L186"/>
  <c r="G132"/>
  <c r="H132" s="1"/>
  <c r="I132" s="1"/>
  <c r="J132" s="1"/>
  <c r="G83" i="9"/>
  <c r="H83" s="1"/>
  <c r="I83"/>
  <c r="J83" s="1"/>
  <c r="G190"/>
  <c r="H190" s="1"/>
  <c r="I190" s="1"/>
  <c r="J190" s="1"/>
  <c r="G213"/>
  <c r="H213" s="1"/>
  <c r="I213" s="1"/>
  <c r="J213" s="1"/>
  <c r="G198"/>
  <c r="H198" s="1"/>
  <c r="I198" s="1"/>
  <c r="J198" s="1"/>
  <c r="G133" i="8"/>
  <c r="H133" s="1"/>
  <c r="I133" s="1"/>
  <c r="J133" s="1"/>
  <c r="G143" i="14"/>
  <c r="H143" s="1"/>
  <c r="I143" s="1"/>
  <c r="J143" s="1"/>
  <c r="H182" i="12"/>
  <c r="I182" s="1"/>
  <c r="J182" s="1"/>
  <c r="G182"/>
  <c r="H124"/>
  <c r="I124" s="1"/>
  <c r="J124" s="1"/>
  <c r="G124"/>
  <c r="G176" i="14"/>
  <c r="H176" s="1"/>
  <c r="I176" s="1"/>
  <c r="J176" s="1"/>
  <c r="G229" i="12"/>
  <c r="H229" s="1"/>
  <c r="I229" s="1"/>
  <c r="J229" s="1"/>
  <c r="G185" i="8"/>
  <c r="H185" s="1"/>
  <c r="I185" s="1"/>
  <c r="J185" s="1"/>
  <c r="G151"/>
  <c r="H151" s="1"/>
  <c r="I151" s="1"/>
  <c r="J151" s="1"/>
  <c r="L220" i="14"/>
  <c r="M207"/>
  <c r="M220" s="1"/>
  <c r="C267" s="1"/>
  <c r="E267" s="1"/>
  <c r="G217" i="9"/>
  <c r="H217" s="1"/>
  <c r="I217" s="1"/>
  <c r="J217" s="1"/>
  <c r="G157" i="14"/>
  <c r="H157" s="1"/>
  <c r="I157" s="1"/>
  <c r="J157" s="1"/>
  <c r="M241"/>
  <c r="M254" s="1"/>
  <c r="C269" s="1"/>
  <c r="E269" s="1"/>
  <c r="L254"/>
  <c r="M122"/>
  <c r="M135" s="1"/>
  <c r="C262" s="1"/>
  <c r="E262" s="1"/>
  <c r="L135"/>
  <c r="M88" i="11"/>
  <c r="M101" s="1"/>
  <c r="C260" s="1"/>
  <c r="E260" s="1"/>
  <c r="L101"/>
  <c r="M156"/>
  <c r="M169" s="1"/>
  <c r="C264" s="1"/>
  <c r="E264" s="1"/>
  <c r="L169"/>
  <c r="L203"/>
  <c r="M190"/>
  <c r="M203" s="1"/>
  <c r="C266" s="1"/>
  <c r="E266" s="1"/>
  <c r="M122" i="8"/>
  <c r="M135" s="1"/>
  <c r="C262" s="1"/>
  <c r="E262" s="1"/>
  <c r="L135"/>
  <c r="M71" i="14"/>
  <c r="M84" s="1"/>
  <c r="C259" s="1"/>
  <c r="E259" s="1"/>
  <c r="L84"/>
  <c r="M173"/>
  <c r="M186" s="1"/>
  <c r="C265" s="1"/>
  <c r="E265" s="1"/>
  <c r="L186"/>
  <c r="L118" i="11"/>
  <c r="M105"/>
  <c r="M118" s="1"/>
  <c r="C261" s="1"/>
  <c r="E261" s="1"/>
  <c r="M122" i="9"/>
  <c r="M135" s="1"/>
  <c r="C262" s="1"/>
  <c r="E262" s="1"/>
  <c r="L135"/>
  <c r="L203"/>
  <c r="M190"/>
  <c r="M203" s="1"/>
  <c r="C266" s="1"/>
  <c r="E266" s="1"/>
  <c r="H109" i="12"/>
  <c r="I109" s="1"/>
  <c r="J109" s="1"/>
  <c r="G109"/>
  <c r="M156" i="14"/>
  <c r="M169" s="1"/>
  <c r="C264" s="1"/>
  <c r="E264" s="1"/>
  <c r="L169"/>
  <c r="G99" i="8"/>
  <c r="H99" s="1"/>
  <c r="I99" s="1"/>
  <c r="J99" s="1"/>
  <c r="U61" i="11"/>
  <c r="S61"/>
  <c r="K65"/>
  <c r="L65" s="1"/>
  <c r="M65" s="1"/>
  <c r="F65"/>
  <c r="G65" s="1"/>
  <c r="H65" s="1"/>
  <c r="I65" s="1"/>
  <c r="J65" s="1"/>
  <c r="F62"/>
  <c r="K62"/>
  <c r="L62" s="1"/>
  <c r="M62" s="1"/>
  <c r="U64"/>
  <c r="S64"/>
  <c r="F64"/>
  <c r="G64" s="1"/>
  <c r="H64" s="1"/>
  <c r="I64" s="1"/>
  <c r="J64" s="1"/>
  <c r="K64"/>
  <c r="L64" s="1"/>
  <c r="M64" s="1"/>
  <c r="F61"/>
  <c r="K61"/>
  <c r="L61" s="1"/>
  <c r="M61" s="1"/>
  <c r="U65"/>
  <c r="S65"/>
  <c r="U62"/>
  <c r="S62"/>
  <c r="F247" i="17"/>
  <c r="K247"/>
  <c r="L247" s="1"/>
  <c r="M247" s="1"/>
  <c r="F224"/>
  <c r="K224"/>
  <c r="L224" s="1"/>
  <c r="F193"/>
  <c r="K193"/>
  <c r="L193" s="1"/>
  <c r="M193" s="1"/>
  <c r="F173"/>
  <c r="G173" s="1"/>
  <c r="H173" s="1"/>
  <c r="I173" s="1"/>
  <c r="J173" s="1"/>
  <c r="K173"/>
  <c r="L173" s="1"/>
  <c r="S131"/>
  <c r="U131"/>
  <c r="F131"/>
  <c r="K131"/>
  <c r="L131" s="1"/>
  <c r="M131" s="1"/>
  <c r="F114"/>
  <c r="K114"/>
  <c r="L114" s="1"/>
  <c r="M114" s="1"/>
  <c r="F105"/>
  <c r="K105"/>
  <c r="L105" s="1"/>
  <c r="F93"/>
  <c r="G93" s="1"/>
  <c r="H93" s="1"/>
  <c r="I93" s="1"/>
  <c r="J93" s="1"/>
  <c r="K93"/>
  <c r="L93" s="1"/>
  <c r="M93" s="1"/>
  <c r="F73"/>
  <c r="G73" s="1"/>
  <c r="H73" s="1"/>
  <c r="I73" s="1"/>
  <c r="J73" s="1"/>
  <c r="K73"/>
  <c r="L73" s="1"/>
  <c r="M73" s="1"/>
  <c r="F242"/>
  <c r="K242"/>
  <c r="L242" s="1"/>
  <c r="M242" s="1"/>
  <c r="S219"/>
  <c r="U219"/>
  <c r="F166"/>
  <c r="K166"/>
  <c r="L166" s="1"/>
  <c r="M166" s="1"/>
  <c r="S149"/>
  <c r="U149"/>
  <c r="U126"/>
  <c r="S126"/>
  <c r="U112"/>
  <c r="S112"/>
  <c r="U96"/>
  <c r="S96"/>
  <c r="S74"/>
  <c r="U74"/>
  <c r="S64"/>
  <c r="U64"/>
  <c r="U244"/>
  <c r="S244"/>
  <c r="S175"/>
  <c r="U175"/>
  <c r="U144"/>
  <c r="S144"/>
  <c r="F144"/>
  <c r="G144" s="1"/>
  <c r="H144" s="1"/>
  <c r="I144" s="1"/>
  <c r="J144" s="1"/>
  <c r="K144"/>
  <c r="L144" s="1"/>
  <c r="M144" s="1"/>
  <c r="F128"/>
  <c r="G128" s="1"/>
  <c r="H128" s="1"/>
  <c r="I128" s="1"/>
  <c r="J128" s="1"/>
  <c r="K128"/>
  <c r="L128" s="1"/>
  <c r="M128" s="1"/>
  <c r="F58"/>
  <c r="G58" s="1"/>
  <c r="H58" s="1"/>
  <c r="I58" s="1"/>
  <c r="J58" s="1"/>
  <c r="K58"/>
  <c r="L58" s="1"/>
  <c r="M58" s="1"/>
  <c r="U199"/>
  <c r="S199"/>
  <c r="F199"/>
  <c r="K199"/>
  <c r="L199" s="1"/>
  <c r="M199" s="1"/>
  <c r="F176"/>
  <c r="K176"/>
  <c r="L176" s="1"/>
  <c r="M176" s="1"/>
  <c r="S160"/>
  <c r="U160"/>
  <c r="F160"/>
  <c r="K160"/>
  <c r="L160" s="1"/>
  <c r="M160" s="1"/>
  <c r="F145"/>
  <c r="K145"/>
  <c r="L145" s="1"/>
  <c r="M145" s="1"/>
  <c r="K89"/>
  <c r="L89" s="1"/>
  <c r="M89" s="1"/>
  <c r="F89"/>
  <c r="G89" s="1"/>
  <c r="H89" s="1"/>
  <c r="I89" s="1"/>
  <c r="J89" s="1"/>
  <c r="S213"/>
  <c r="U213"/>
  <c r="U228"/>
  <c r="S228"/>
  <c r="S198"/>
  <c r="U198"/>
  <c r="U191"/>
  <c r="S191"/>
  <c r="U163"/>
  <c r="S163"/>
  <c r="F163"/>
  <c r="G163" s="1"/>
  <c r="H163" s="1"/>
  <c r="I163" s="1"/>
  <c r="J163" s="1"/>
  <c r="K163"/>
  <c r="L163" s="1"/>
  <c r="M163" s="1"/>
  <c r="F127"/>
  <c r="G127" s="1"/>
  <c r="H127" s="1"/>
  <c r="I127" s="1"/>
  <c r="J127" s="1"/>
  <c r="K127"/>
  <c r="L127" s="1"/>
  <c r="M127" s="1"/>
  <c r="S115"/>
  <c r="U115"/>
  <c r="F115"/>
  <c r="K115"/>
  <c r="L115" s="1"/>
  <c r="M115" s="1"/>
  <c r="S90"/>
  <c r="U90"/>
  <c r="F90"/>
  <c r="K90"/>
  <c r="L90" s="1"/>
  <c r="M90" s="1"/>
  <c r="F71"/>
  <c r="G71" s="1"/>
  <c r="H71" s="1"/>
  <c r="I71" s="1"/>
  <c r="J71" s="1"/>
  <c r="K71"/>
  <c r="L71" s="1"/>
  <c r="S251"/>
  <c r="U251"/>
  <c r="F251"/>
  <c r="G251" s="1"/>
  <c r="H251" s="1"/>
  <c r="I251" s="1"/>
  <c r="J251" s="1"/>
  <c r="K251"/>
  <c r="L251" s="1"/>
  <c r="M251" s="1"/>
  <c r="F190"/>
  <c r="K190"/>
  <c r="L190" s="1"/>
  <c r="S164"/>
  <c r="U164"/>
  <c r="F164"/>
  <c r="K164"/>
  <c r="L164" s="1"/>
  <c r="M164" s="1"/>
  <c r="U124"/>
  <c r="S124"/>
  <c r="S110"/>
  <c r="U110"/>
  <c r="S92"/>
  <c r="U92"/>
  <c r="U72"/>
  <c r="S72"/>
  <c r="S55"/>
  <c r="U55"/>
  <c r="U246"/>
  <c r="S246"/>
  <c r="S177"/>
  <c r="U177"/>
  <c r="S146"/>
  <c r="U146"/>
  <c r="F146"/>
  <c r="G146" s="1"/>
  <c r="H146" s="1"/>
  <c r="I146" s="1"/>
  <c r="J146" s="1"/>
  <c r="K146"/>
  <c r="L146" s="1"/>
  <c r="M146" s="1"/>
  <c r="F56"/>
  <c r="K56"/>
  <c r="L56" s="1"/>
  <c r="M56" s="1"/>
  <c r="F245"/>
  <c r="K245"/>
  <c r="L245" s="1"/>
  <c r="M245" s="1"/>
  <c r="U140"/>
  <c r="S140"/>
  <c r="S129"/>
  <c r="U129"/>
  <c r="S97"/>
  <c r="U97"/>
  <c r="U79"/>
  <c r="S79"/>
  <c r="U211"/>
  <c r="S211"/>
  <c r="U214"/>
  <c r="S214"/>
  <c r="U252"/>
  <c r="S252"/>
  <c r="F252"/>
  <c r="G252" s="1"/>
  <c r="H252" s="1"/>
  <c r="I252" s="1"/>
  <c r="J252" s="1"/>
  <c r="K252"/>
  <c r="L252" s="1"/>
  <c r="M252" s="1"/>
  <c r="F241"/>
  <c r="G241" s="1"/>
  <c r="H241" s="1"/>
  <c r="I241" s="1"/>
  <c r="J241" s="1"/>
  <c r="K241"/>
  <c r="L241" s="1"/>
  <c r="S200"/>
  <c r="U200"/>
  <c r="F183"/>
  <c r="G183" s="1"/>
  <c r="H183" s="1"/>
  <c r="I183" s="1"/>
  <c r="J183" s="1"/>
  <c r="K183"/>
  <c r="L183" s="1"/>
  <c r="M183" s="1"/>
  <c r="F156"/>
  <c r="K156"/>
  <c r="L156" s="1"/>
  <c r="F125"/>
  <c r="G125" s="1"/>
  <c r="H125" s="1"/>
  <c r="I125" s="1"/>
  <c r="J125" s="1"/>
  <c r="K125"/>
  <c r="L125" s="1"/>
  <c r="M125" s="1"/>
  <c r="F109"/>
  <c r="K109"/>
  <c r="L109" s="1"/>
  <c r="M109" s="1"/>
  <c r="F95"/>
  <c r="G95" s="1"/>
  <c r="H95" s="1"/>
  <c r="I95" s="1"/>
  <c r="J95" s="1"/>
  <c r="K95"/>
  <c r="L95" s="1"/>
  <c r="M95" s="1"/>
  <c r="F88"/>
  <c r="G88" s="1"/>
  <c r="H88" s="1"/>
  <c r="I88" s="1"/>
  <c r="J88" s="1"/>
  <c r="K88"/>
  <c r="L88" s="1"/>
  <c r="F63"/>
  <c r="K63"/>
  <c r="L63" s="1"/>
  <c r="M63" s="1"/>
  <c r="S233"/>
  <c r="U233"/>
  <c r="F233"/>
  <c r="K233"/>
  <c r="L233" s="1"/>
  <c r="M233" s="1"/>
  <c r="F207"/>
  <c r="G207" s="1"/>
  <c r="H207" s="1"/>
  <c r="I207" s="1"/>
  <c r="J207" s="1"/>
  <c r="K207"/>
  <c r="L207" s="1"/>
  <c r="U178"/>
  <c r="S178"/>
  <c r="F161"/>
  <c r="G161" s="1"/>
  <c r="H161" s="1"/>
  <c r="I161" s="1"/>
  <c r="J161" s="1"/>
  <c r="K161"/>
  <c r="L161" s="1"/>
  <c r="M161" s="1"/>
  <c r="U143"/>
  <c r="S143"/>
  <c r="F143"/>
  <c r="K143"/>
  <c r="L143" s="1"/>
  <c r="M143" s="1"/>
  <c r="F122"/>
  <c r="K122"/>
  <c r="L122" s="1"/>
  <c r="K108"/>
  <c r="L108" s="1"/>
  <c r="M108" s="1"/>
  <c r="F108"/>
  <c r="F80"/>
  <c r="G80" s="1"/>
  <c r="H80" s="1"/>
  <c r="I80" s="1"/>
  <c r="J80" s="1"/>
  <c r="K80"/>
  <c r="L80" s="1"/>
  <c r="M80" s="1"/>
  <c r="F59"/>
  <c r="G59" s="1"/>
  <c r="H59" s="1"/>
  <c r="I59" s="1"/>
  <c r="J59" s="1"/>
  <c r="K59"/>
  <c r="L59" s="1"/>
  <c r="M59" s="1"/>
  <c r="F230"/>
  <c r="G230" s="1"/>
  <c r="H230" s="1"/>
  <c r="I230" s="1"/>
  <c r="J230" s="1"/>
  <c r="K230"/>
  <c r="L230" s="1"/>
  <c r="M230" s="1"/>
  <c r="F180"/>
  <c r="K180"/>
  <c r="L180" s="1"/>
  <c r="M180" s="1"/>
  <c r="F158"/>
  <c r="K158"/>
  <c r="L158" s="1"/>
  <c r="M158" s="1"/>
  <c r="S130"/>
  <c r="U130"/>
  <c r="U111"/>
  <c r="S111"/>
  <c r="F111"/>
  <c r="G111" s="1"/>
  <c r="H111" s="1"/>
  <c r="I111" s="1"/>
  <c r="J111" s="1"/>
  <c r="K111"/>
  <c r="L111" s="1"/>
  <c r="M111" s="1"/>
  <c r="S248"/>
  <c r="U248"/>
  <c r="U192"/>
  <c r="S192"/>
  <c r="U117"/>
  <c r="S117"/>
  <c r="F117"/>
  <c r="G117" s="1"/>
  <c r="H117" s="1"/>
  <c r="I117" s="1"/>
  <c r="J117" s="1"/>
  <c r="K117"/>
  <c r="L117" s="1"/>
  <c r="M117" s="1"/>
  <c r="F76"/>
  <c r="K76"/>
  <c r="L76" s="1"/>
  <c r="M76" s="1"/>
  <c r="U217"/>
  <c r="S217"/>
  <c r="F217"/>
  <c r="K217"/>
  <c r="L217" s="1"/>
  <c r="M217" s="1"/>
  <c r="F209"/>
  <c r="K209"/>
  <c r="L209" s="1"/>
  <c r="M209" s="1"/>
  <c r="U216"/>
  <c r="S216"/>
  <c r="F216"/>
  <c r="K216"/>
  <c r="L216" s="1"/>
  <c r="M216" s="1"/>
  <c r="F208"/>
  <c r="K208"/>
  <c r="L208" s="1"/>
  <c r="M208" s="1"/>
  <c r="F243"/>
  <c r="G243" s="1"/>
  <c r="H243" s="1"/>
  <c r="I243" s="1"/>
  <c r="J243" s="1"/>
  <c r="K243"/>
  <c r="L243" s="1"/>
  <c r="M243" s="1"/>
  <c r="U218"/>
  <c r="S218"/>
  <c r="F196"/>
  <c r="G196" s="1"/>
  <c r="H196" s="1"/>
  <c r="I196" s="1"/>
  <c r="J196" s="1"/>
  <c r="K196"/>
  <c r="L196" s="1"/>
  <c r="M196" s="1"/>
  <c r="S179"/>
  <c r="U179"/>
  <c r="U142"/>
  <c r="S142"/>
  <c r="S123"/>
  <c r="U123"/>
  <c r="U107"/>
  <c r="S107"/>
  <c r="U77"/>
  <c r="S77"/>
  <c r="S54"/>
  <c r="S67" s="1"/>
  <c r="T67" s="1"/>
  <c r="U54"/>
  <c r="U229"/>
  <c r="S229"/>
  <c r="U174"/>
  <c r="S174"/>
  <c r="U159"/>
  <c r="S159"/>
  <c r="U116"/>
  <c r="S116"/>
  <c r="F116"/>
  <c r="K116"/>
  <c r="L116" s="1"/>
  <c r="M116" s="1"/>
  <c r="F98"/>
  <c r="K98"/>
  <c r="L98" s="1"/>
  <c r="M98" s="1"/>
  <c r="U78"/>
  <c r="S78"/>
  <c r="F78"/>
  <c r="K78"/>
  <c r="L78" s="1"/>
  <c r="M78" s="1"/>
  <c r="S61"/>
  <c r="U61"/>
  <c r="F61"/>
  <c r="K61"/>
  <c r="L61" s="1"/>
  <c r="M61" s="1"/>
  <c r="K75"/>
  <c r="L75" s="1"/>
  <c r="M75" s="1"/>
  <c r="F75"/>
  <c r="G75" s="1"/>
  <c r="H75" s="1"/>
  <c r="I75" s="1"/>
  <c r="J75" s="1"/>
  <c r="F232"/>
  <c r="K232"/>
  <c r="L232" s="1"/>
  <c r="M232" s="1"/>
  <c r="U182"/>
  <c r="S182"/>
  <c r="F182"/>
  <c r="K182"/>
  <c r="L182" s="1"/>
  <c r="M182" s="1"/>
  <c r="K167"/>
  <c r="L167" s="1"/>
  <c r="M167" s="1"/>
  <c r="F167"/>
  <c r="G167" s="1"/>
  <c r="H167" s="1"/>
  <c r="I167" s="1"/>
  <c r="J167" s="1"/>
  <c r="S141"/>
  <c r="U141"/>
  <c r="F141"/>
  <c r="G141" s="1"/>
  <c r="H141" s="1"/>
  <c r="I141" s="1"/>
  <c r="J141" s="1"/>
  <c r="K141"/>
  <c r="L141" s="1"/>
  <c r="M141" s="1"/>
  <c r="U226"/>
  <c r="S226"/>
  <c r="F181"/>
  <c r="G181" s="1"/>
  <c r="H181" s="1"/>
  <c r="I181" s="1"/>
  <c r="J181" s="1"/>
  <c r="K181"/>
  <c r="L181" s="1"/>
  <c r="M181" s="1"/>
  <c r="S132"/>
  <c r="U132"/>
  <c r="F132"/>
  <c r="G132" s="1"/>
  <c r="H132" s="1"/>
  <c r="I132" s="1"/>
  <c r="J132" s="1"/>
  <c r="K132"/>
  <c r="L132" s="1"/>
  <c r="M132" s="1"/>
  <c r="F106"/>
  <c r="G106" s="1"/>
  <c r="H106" s="1"/>
  <c r="I106" s="1"/>
  <c r="J106" s="1"/>
  <c r="K106"/>
  <c r="L106" s="1"/>
  <c r="M106" s="1"/>
  <c r="U94"/>
  <c r="S94"/>
  <c r="F94"/>
  <c r="G94" s="1"/>
  <c r="H94" s="1"/>
  <c r="I94" s="1"/>
  <c r="J94" s="1"/>
  <c r="K94"/>
  <c r="L94" s="1"/>
  <c r="M94" s="1"/>
  <c r="F60"/>
  <c r="K60"/>
  <c r="L60" s="1"/>
  <c r="M60" s="1"/>
  <c r="F215"/>
  <c r="G215" s="1"/>
  <c r="H215" s="1"/>
  <c r="I215" s="1"/>
  <c r="J215" s="1"/>
  <c r="K215"/>
  <c r="L215" s="1"/>
  <c r="M215" s="1"/>
  <c r="F133"/>
  <c r="K133"/>
  <c r="L133" s="1"/>
  <c r="M133" s="1"/>
  <c r="F210"/>
  <c r="K210"/>
  <c r="L210" s="1"/>
  <c r="M210" s="1"/>
  <c r="S247"/>
  <c r="U247"/>
  <c r="U224"/>
  <c r="U237" s="1"/>
  <c r="S272" s="1"/>
  <c r="U272" s="1"/>
  <c r="S224"/>
  <c r="S237" s="1"/>
  <c r="T237" s="1"/>
  <c r="S193"/>
  <c r="U193"/>
  <c r="U173"/>
  <c r="U186" s="1"/>
  <c r="S269" s="1"/>
  <c r="U269" s="1"/>
  <c r="S173"/>
  <c r="S186" s="1"/>
  <c r="T186" s="1"/>
  <c r="U114"/>
  <c r="S114"/>
  <c r="S105"/>
  <c r="S118" s="1"/>
  <c r="T118" s="1"/>
  <c r="U105"/>
  <c r="U118" s="1"/>
  <c r="S265" s="1"/>
  <c r="U265" s="1"/>
  <c r="U93"/>
  <c r="S93"/>
  <c r="U73"/>
  <c r="S73"/>
  <c r="U242"/>
  <c r="S242"/>
  <c r="F219"/>
  <c r="K219"/>
  <c r="L219" s="1"/>
  <c r="M219" s="1"/>
  <c r="U195"/>
  <c r="S195"/>
  <c r="F195"/>
  <c r="G195" s="1"/>
  <c r="H195" s="1"/>
  <c r="I195" s="1"/>
  <c r="J195" s="1"/>
  <c r="K195"/>
  <c r="L195" s="1"/>
  <c r="M195" s="1"/>
  <c r="U166"/>
  <c r="S166"/>
  <c r="F149"/>
  <c r="G149" s="1"/>
  <c r="H149" s="1"/>
  <c r="I149" s="1"/>
  <c r="J149" s="1"/>
  <c r="K149"/>
  <c r="L149" s="1"/>
  <c r="M149" s="1"/>
  <c r="F126"/>
  <c r="G126" s="1"/>
  <c r="H126" s="1"/>
  <c r="I126" s="1"/>
  <c r="J126" s="1"/>
  <c r="K126"/>
  <c r="L126" s="1"/>
  <c r="M126" s="1"/>
  <c r="F112"/>
  <c r="K112"/>
  <c r="L112" s="1"/>
  <c r="M112" s="1"/>
  <c r="F96"/>
  <c r="G96" s="1"/>
  <c r="H96" s="1"/>
  <c r="I96" s="1"/>
  <c r="J96" s="1"/>
  <c r="K96"/>
  <c r="L96" s="1"/>
  <c r="M96" s="1"/>
  <c r="F74"/>
  <c r="G74" s="1"/>
  <c r="H74" s="1"/>
  <c r="I74" s="1"/>
  <c r="J74" s="1"/>
  <c r="K74"/>
  <c r="L74" s="1"/>
  <c r="M74" s="1"/>
  <c r="F64"/>
  <c r="K64"/>
  <c r="L64" s="1"/>
  <c r="M64" s="1"/>
  <c r="F244"/>
  <c r="G244" s="1"/>
  <c r="H244" s="1"/>
  <c r="I244" s="1"/>
  <c r="J244" s="1"/>
  <c r="K244"/>
  <c r="L244" s="1"/>
  <c r="M244" s="1"/>
  <c r="U225"/>
  <c r="S225"/>
  <c r="F225"/>
  <c r="K225"/>
  <c r="L225" s="1"/>
  <c r="M225" s="1"/>
  <c r="F175"/>
  <c r="K175"/>
  <c r="L175" s="1"/>
  <c r="M175" s="1"/>
  <c r="U128"/>
  <c r="S128"/>
  <c r="S58"/>
  <c r="U58"/>
  <c r="U234"/>
  <c r="S234"/>
  <c r="F234"/>
  <c r="G234" s="1"/>
  <c r="H234" s="1"/>
  <c r="I234" s="1"/>
  <c r="J234" s="1"/>
  <c r="K234"/>
  <c r="L234" s="1"/>
  <c r="M234" s="1"/>
  <c r="S176"/>
  <c r="U176"/>
  <c r="U145"/>
  <c r="S145"/>
  <c r="S89"/>
  <c r="U89"/>
  <c r="S235"/>
  <c r="U235"/>
  <c r="F235"/>
  <c r="G235" s="1"/>
  <c r="H235" s="1"/>
  <c r="I235" s="1"/>
  <c r="J235" s="1"/>
  <c r="K235"/>
  <c r="L235" s="1"/>
  <c r="M235" s="1"/>
  <c r="F213"/>
  <c r="K213"/>
  <c r="L213" s="1"/>
  <c r="M213" s="1"/>
  <c r="S65"/>
  <c r="U65"/>
  <c r="U67" s="1"/>
  <c r="S262" s="1"/>
  <c r="U262" s="1"/>
  <c r="U274" s="1"/>
  <c r="F65"/>
  <c r="K65"/>
  <c r="L65" s="1"/>
  <c r="M65" s="1"/>
  <c r="U212"/>
  <c r="S212"/>
  <c r="F212"/>
  <c r="G212" s="1"/>
  <c r="H212" s="1"/>
  <c r="I212" s="1"/>
  <c r="J212" s="1"/>
  <c r="K212"/>
  <c r="L212" s="1"/>
  <c r="M212" s="1"/>
  <c r="U249"/>
  <c r="S249"/>
  <c r="F249"/>
  <c r="G249" s="1"/>
  <c r="H249" s="1"/>
  <c r="I249" s="1"/>
  <c r="J249" s="1"/>
  <c r="K249"/>
  <c r="L249" s="1"/>
  <c r="M249" s="1"/>
  <c r="F228"/>
  <c r="K228"/>
  <c r="L228" s="1"/>
  <c r="M228" s="1"/>
  <c r="F198"/>
  <c r="K198"/>
  <c r="L198" s="1"/>
  <c r="M198" s="1"/>
  <c r="F191"/>
  <c r="K191"/>
  <c r="L191" s="1"/>
  <c r="M191" s="1"/>
  <c r="U127"/>
  <c r="S127"/>
  <c r="U71"/>
  <c r="U84" s="1"/>
  <c r="S263" s="1"/>
  <c r="U263" s="1"/>
  <c r="S71"/>
  <c r="S84" s="1"/>
  <c r="T84" s="1"/>
  <c r="U190"/>
  <c r="U203" s="1"/>
  <c r="S270" s="1"/>
  <c r="U270" s="1"/>
  <c r="S190"/>
  <c r="S203" s="1"/>
  <c r="T203" s="1"/>
  <c r="S147"/>
  <c r="U147"/>
  <c r="F147"/>
  <c r="G147" s="1"/>
  <c r="H147" s="1"/>
  <c r="I147" s="1"/>
  <c r="J147" s="1"/>
  <c r="K147"/>
  <c r="L147" s="1"/>
  <c r="M147" s="1"/>
  <c r="F124"/>
  <c r="K124"/>
  <c r="L124" s="1"/>
  <c r="M124" s="1"/>
  <c r="F110"/>
  <c r="G110" s="1"/>
  <c r="H110" s="1"/>
  <c r="I110" s="1"/>
  <c r="J110" s="1"/>
  <c r="K110"/>
  <c r="L110" s="1"/>
  <c r="M110" s="1"/>
  <c r="F92"/>
  <c r="K92"/>
  <c r="L92" s="1"/>
  <c r="M92" s="1"/>
  <c r="F72"/>
  <c r="G72" s="1"/>
  <c r="H72" s="1"/>
  <c r="I72" s="1"/>
  <c r="J72" s="1"/>
  <c r="K72"/>
  <c r="L72" s="1"/>
  <c r="M72" s="1"/>
  <c r="F55"/>
  <c r="K55"/>
  <c r="L55" s="1"/>
  <c r="M55" s="1"/>
  <c r="F246"/>
  <c r="K246"/>
  <c r="L246" s="1"/>
  <c r="M246" s="1"/>
  <c r="U227"/>
  <c r="S227"/>
  <c r="F227"/>
  <c r="G227" s="1"/>
  <c r="H227" s="1"/>
  <c r="I227" s="1"/>
  <c r="J227" s="1"/>
  <c r="K227"/>
  <c r="L227" s="1"/>
  <c r="M227" s="1"/>
  <c r="F177"/>
  <c r="K177"/>
  <c r="L177" s="1"/>
  <c r="M177" s="1"/>
  <c r="U56"/>
  <c r="S56"/>
  <c r="U245"/>
  <c r="S245"/>
  <c r="S197"/>
  <c r="U197"/>
  <c r="F197"/>
  <c r="K197"/>
  <c r="L197" s="1"/>
  <c r="M197" s="1"/>
  <c r="U165"/>
  <c r="S165"/>
  <c r="F165"/>
  <c r="K165"/>
  <c r="L165" s="1"/>
  <c r="M165" s="1"/>
  <c r="F140"/>
  <c r="G140" s="1"/>
  <c r="H140" s="1"/>
  <c r="I140" s="1"/>
  <c r="J140" s="1"/>
  <c r="K140"/>
  <c r="L140" s="1"/>
  <c r="M140" s="1"/>
  <c r="F129"/>
  <c r="K129"/>
  <c r="L129" s="1"/>
  <c r="M129" s="1"/>
  <c r="K97"/>
  <c r="L97" s="1"/>
  <c r="M97" s="1"/>
  <c r="F97"/>
  <c r="G97" s="1"/>
  <c r="H97" s="1"/>
  <c r="I97" s="1"/>
  <c r="J97" s="1"/>
  <c r="F79"/>
  <c r="G79" s="1"/>
  <c r="H79" s="1"/>
  <c r="I79" s="1"/>
  <c r="J79" s="1"/>
  <c r="K79"/>
  <c r="L79" s="1"/>
  <c r="M79" s="1"/>
  <c r="U57"/>
  <c r="S57"/>
  <c r="F57"/>
  <c r="G57" s="1"/>
  <c r="H57" s="1"/>
  <c r="I57" s="1"/>
  <c r="J57" s="1"/>
  <c r="K57"/>
  <c r="L57" s="1"/>
  <c r="M57" s="1"/>
  <c r="F211"/>
  <c r="G211" s="1"/>
  <c r="H211" s="1"/>
  <c r="I211" s="1"/>
  <c r="J211" s="1"/>
  <c r="K211"/>
  <c r="L211" s="1"/>
  <c r="M211" s="1"/>
  <c r="F214"/>
  <c r="G214" s="1"/>
  <c r="H214" s="1"/>
  <c r="I214" s="1"/>
  <c r="J214" s="1"/>
  <c r="K214"/>
  <c r="L214" s="1"/>
  <c r="M214" s="1"/>
  <c r="S241"/>
  <c r="S254" s="1"/>
  <c r="U241"/>
  <c r="U254" s="1"/>
  <c r="S273" s="1"/>
  <c r="U273" s="1"/>
  <c r="K200"/>
  <c r="L200" s="1"/>
  <c r="M200" s="1"/>
  <c r="F200"/>
  <c r="U183"/>
  <c r="S183"/>
  <c r="U156"/>
  <c r="U169" s="1"/>
  <c r="S268" s="1"/>
  <c r="U268" s="1"/>
  <c r="S156"/>
  <c r="S125"/>
  <c r="U125"/>
  <c r="S109"/>
  <c r="U109"/>
  <c r="U95"/>
  <c r="S95"/>
  <c r="U88"/>
  <c r="U101" s="1"/>
  <c r="S264" s="1"/>
  <c r="U264" s="1"/>
  <c r="S88"/>
  <c r="S101" s="1"/>
  <c r="T101" s="1"/>
  <c r="U63"/>
  <c r="S63"/>
  <c r="U207"/>
  <c r="U220" s="1"/>
  <c r="S271" s="1"/>
  <c r="U271" s="1"/>
  <c r="S207"/>
  <c r="S220" s="1"/>
  <c r="T220" s="1"/>
  <c r="F178"/>
  <c r="G178" s="1"/>
  <c r="H178" s="1"/>
  <c r="I178" s="1"/>
  <c r="J178" s="1"/>
  <c r="K178"/>
  <c r="L178" s="1"/>
  <c r="M178" s="1"/>
  <c r="U161"/>
  <c r="S161"/>
  <c r="S122"/>
  <c r="S135" s="1"/>
  <c r="T135" s="1"/>
  <c r="U122"/>
  <c r="S108"/>
  <c r="U108"/>
  <c r="U80"/>
  <c r="S80"/>
  <c r="S66"/>
  <c r="U66"/>
  <c r="F66"/>
  <c r="K66"/>
  <c r="L66" s="1"/>
  <c r="M66" s="1"/>
  <c r="U59"/>
  <c r="S59"/>
  <c r="U230"/>
  <c r="S230"/>
  <c r="U180"/>
  <c r="S180"/>
  <c r="U158"/>
  <c r="S158"/>
  <c r="K130"/>
  <c r="L130" s="1"/>
  <c r="M130" s="1"/>
  <c r="F130"/>
  <c r="G130" s="1"/>
  <c r="H130" s="1"/>
  <c r="I130" s="1"/>
  <c r="J130" s="1"/>
  <c r="F248"/>
  <c r="G248" s="1"/>
  <c r="H248" s="1"/>
  <c r="I248" s="1"/>
  <c r="J248" s="1"/>
  <c r="K248"/>
  <c r="L248" s="1"/>
  <c r="M248" s="1"/>
  <c r="U231"/>
  <c r="S231"/>
  <c r="F231"/>
  <c r="K231"/>
  <c r="L231" s="1"/>
  <c r="M231" s="1"/>
  <c r="F192"/>
  <c r="K192"/>
  <c r="L192" s="1"/>
  <c r="M192" s="1"/>
  <c r="S168"/>
  <c r="U168"/>
  <c r="K168"/>
  <c r="L168" s="1"/>
  <c r="M168" s="1"/>
  <c r="F168"/>
  <c r="S157"/>
  <c r="U157"/>
  <c r="F157"/>
  <c r="K157"/>
  <c r="L157" s="1"/>
  <c r="M157" s="1"/>
  <c r="S76"/>
  <c r="U76"/>
  <c r="U209"/>
  <c r="S209"/>
  <c r="S208"/>
  <c r="U208"/>
  <c r="S243"/>
  <c r="U243"/>
  <c r="F218"/>
  <c r="G218" s="1"/>
  <c r="H218" s="1"/>
  <c r="I218" s="1"/>
  <c r="J218" s="1"/>
  <c r="K218"/>
  <c r="L218" s="1"/>
  <c r="M218" s="1"/>
  <c r="U196"/>
  <c r="S196"/>
  <c r="F179"/>
  <c r="G179" s="1"/>
  <c r="H179" s="1"/>
  <c r="I179" s="1"/>
  <c r="J179" s="1"/>
  <c r="K179"/>
  <c r="L179" s="1"/>
  <c r="M179" s="1"/>
  <c r="F142"/>
  <c r="G142" s="1"/>
  <c r="H142" s="1"/>
  <c r="I142" s="1"/>
  <c r="J142" s="1"/>
  <c r="K142"/>
  <c r="L142" s="1"/>
  <c r="M142" s="1"/>
  <c r="F123"/>
  <c r="K123"/>
  <c r="L123" s="1"/>
  <c r="M123" s="1"/>
  <c r="F107"/>
  <c r="G107" s="1"/>
  <c r="H107" s="1"/>
  <c r="I107" s="1"/>
  <c r="J107" s="1"/>
  <c r="K107"/>
  <c r="L107" s="1"/>
  <c r="M107" s="1"/>
  <c r="F77"/>
  <c r="G77" s="1"/>
  <c r="H77" s="1"/>
  <c r="I77" s="1"/>
  <c r="J77" s="1"/>
  <c r="K77"/>
  <c r="L77" s="1"/>
  <c r="M77" s="1"/>
  <c r="F54"/>
  <c r="G54" s="1"/>
  <c r="H54" s="1"/>
  <c r="I54" s="1"/>
  <c r="J54" s="1"/>
  <c r="K54"/>
  <c r="L54" s="1"/>
  <c r="M54" s="1"/>
  <c r="M67" s="1"/>
  <c r="C258" s="1"/>
  <c r="E258" s="1"/>
  <c r="E270" s="1"/>
  <c r="E271" s="1"/>
  <c r="E272" s="1"/>
  <c r="F229"/>
  <c r="G229" s="1"/>
  <c r="H229" s="1"/>
  <c r="I229" s="1"/>
  <c r="J229" s="1"/>
  <c r="K229"/>
  <c r="L229" s="1"/>
  <c r="M229" s="1"/>
  <c r="F174"/>
  <c r="G174" s="1"/>
  <c r="H174" s="1"/>
  <c r="I174" s="1"/>
  <c r="J174" s="1"/>
  <c r="K174"/>
  <c r="L174" s="1"/>
  <c r="M174" s="1"/>
  <c r="F159"/>
  <c r="K159"/>
  <c r="L159" s="1"/>
  <c r="M159" s="1"/>
  <c r="S139"/>
  <c r="S152" s="1"/>
  <c r="T152" s="1"/>
  <c r="U139"/>
  <c r="U152" s="1"/>
  <c r="S267" s="1"/>
  <c r="U267" s="1"/>
  <c r="F139"/>
  <c r="G139" s="1"/>
  <c r="H139" s="1"/>
  <c r="I139" s="1"/>
  <c r="J139" s="1"/>
  <c r="K139"/>
  <c r="L139" s="1"/>
  <c r="S98"/>
  <c r="U98"/>
  <c r="U75"/>
  <c r="S75"/>
  <c r="S232"/>
  <c r="U232"/>
  <c r="S167"/>
  <c r="U167"/>
  <c r="S253"/>
  <c r="U253"/>
  <c r="F253"/>
  <c r="G253" s="1"/>
  <c r="H253" s="1"/>
  <c r="I253" s="1"/>
  <c r="J253" s="1"/>
  <c r="K253"/>
  <c r="L253" s="1"/>
  <c r="M253" s="1"/>
  <c r="F226"/>
  <c r="G226" s="1"/>
  <c r="H226" s="1"/>
  <c r="I226" s="1"/>
  <c r="J226" s="1"/>
  <c r="K226"/>
  <c r="L226" s="1"/>
  <c r="M226" s="1"/>
  <c r="S181"/>
  <c r="U181"/>
  <c r="S148"/>
  <c r="U148"/>
  <c r="F148"/>
  <c r="G148" s="1"/>
  <c r="H148" s="1"/>
  <c r="I148" s="1"/>
  <c r="J148" s="1"/>
  <c r="K148"/>
  <c r="L148" s="1"/>
  <c r="M148" s="1"/>
  <c r="U106"/>
  <c r="S106"/>
  <c r="U60"/>
  <c r="S60"/>
  <c r="S215"/>
  <c r="U215"/>
  <c r="S133"/>
  <c r="U133"/>
  <c r="U210"/>
  <c r="S210"/>
  <c r="F199" i="10"/>
  <c r="K199"/>
  <c r="L199" s="1"/>
  <c r="M199" s="1"/>
  <c r="F97"/>
  <c r="K97"/>
  <c r="L97" s="1"/>
  <c r="M97" s="1"/>
  <c r="K184"/>
  <c r="L184" s="1"/>
  <c r="M184" s="1"/>
  <c r="F184"/>
  <c r="F215"/>
  <c r="K215"/>
  <c r="L215" s="1"/>
  <c r="M215" s="1"/>
  <c r="S83"/>
  <c r="U83"/>
  <c r="F83"/>
  <c r="K83"/>
  <c r="L83" s="1"/>
  <c r="M83" s="1"/>
  <c r="F250"/>
  <c r="K250"/>
  <c r="L250" s="1"/>
  <c r="M250" s="1"/>
  <c r="U212"/>
  <c r="S212"/>
  <c r="F212"/>
  <c r="K212"/>
  <c r="L212" s="1"/>
  <c r="M212" s="1"/>
  <c r="F180"/>
  <c r="K180"/>
  <c r="L180" s="1"/>
  <c r="M180" s="1"/>
  <c r="S134"/>
  <c r="U134"/>
  <c r="K134"/>
  <c r="L134" s="1"/>
  <c r="M134" s="1"/>
  <c r="F134"/>
  <c r="S130"/>
  <c r="U130"/>
  <c r="F130"/>
  <c r="K130"/>
  <c r="L130" s="1"/>
  <c r="M130" s="1"/>
  <c r="F126"/>
  <c r="K126"/>
  <c r="L126" s="1"/>
  <c r="M126" s="1"/>
  <c r="U122"/>
  <c r="U135" s="1"/>
  <c r="S266" s="1"/>
  <c r="U266" s="1"/>
  <c r="S122"/>
  <c r="S135" s="1"/>
  <c r="T135" s="1"/>
  <c r="F122"/>
  <c r="K122"/>
  <c r="L122" s="1"/>
  <c r="F99"/>
  <c r="K99"/>
  <c r="L99" s="1"/>
  <c r="M99" s="1"/>
  <c r="U90"/>
  <c r="S90"/>
  <c r="F90"/>
  <c r="K90"/>
  <c r="L90" s="1"/>
  <c r="M90" s="1"/>
  <c r="F60"/>
  <c r="K60"/>
  <c r="L60" s="1"/>
  <c r="M60" s="1"/>
  <c r="U246"/>
  <c r="S246"/>
  <c r="F246"/>
  <c r="K246"/>
  <c r="L246" s="1"/>
  <c r="M246" s="1"/>
  <c r="F217"/>
  <c r="K217"/>
  <c r="L217" s="1"/>
  <c r="M217" s="1"/>
  <c r="U208"/>
  <c r="S208"/>
  <c r="F208"/>
  <c r="K208"/>
  <c r="L208" s="1"/>
  <c r="M208" s="1"/>
  <c r="F182"/>
  <c r="K182"/>
  <c r="L182" s="1"/>
  <c r="M182" s="1"/>
  <c r="K114"/>
  <c r="L114" s="1"/>
  <c r="M114" s="1"/>
  <c r="F114"/>
  <c r="S88"/>
  <c r="S101" s="1"/>
  <c r="T101" s="1"/>
  <c r="U88"/>
  <c r="U101" s="1"/>
  <c r="S264" s="1"/>
  <c r="U264" s="1"/>
  <c r="F88"/>
  <c r="K88"/>
  <c r="L88" s="1"/>
  <c r="F241"/>
  <c r="K241"/>
  <c r="L241" s="1"/>
  <c r="F233"/>
  <c r="K233"/>
  <c r="L233" s="1"/>
  <c r="M233" s="1"/>
  <c r="S228"/>
  <c r="U228"/>
  <c r="F228"/>
  <c r="K228"/>
  <c r="L228" s="1"/>
  <c r="M228" s="1"/>
  <c r="F207"/>
  <c r="K207"/>
  <c r="L207" s="1"/>
  <c r="K198"/>
  <c r="L198" s="1"/>
  <c r="M198" s="1"/>
  <c r="F198"/>
  <c r="F175"/>
  <c r="K175"/>
  <c r="L175" s="1"/>
  <c r="M175" s="1"/>
  <c r="K167"/>
  <c r="L167" s="1"/>
  <c r="M167" s="1"/>
  <c r="F167"/>
  <c r="S147"/>
  <c r="U147"/>
  <c r="F147"/>
  <c r="K147"/>
  <c r="L147" s="1"/>
  <c r="M147" s="1"/>
  <c r="F139"/>
  <c r="K139"/>
  <c r="L139" s="1"/>
  <c r="F125"/>
  <c r="K125"/>
  <c r="L125" s="1"/>
  <c r="M125" s="1"/>
  <c r="U112"/>
  <c r="S112"/>
  <c r="F112"/>
  <c r="K112"/>
  <c r="L112" s="1"/>
  <c r="M112" s="1"/>
  <c r="F89"/>
  <c r="K89"/>
  <c r="L89" s="1"/>
  <c r="M89" s="1"/>
  <c r="F249"/>
  <c r="K249"/>
  <c r="L249" s="1"/>
  <c r="M249" s="1"/>
  <c r="U244"/>
  <c r="S244"/>
  <c r="K244"/>
  <c r="L244" s="1"/>
  <c r="M244" s="1"/>
  <c r="F244"/>
  <c r="F146"/>
  <c r="K146"/>
  <c r="L146" s="1"/>
  <c r="M146" s="1"/>
  <c r="F142"/>
  <c r="K142"/>
  <c r="L142" s="1"/>
  <c r="M142" s="1"/>
  <c r="F109"/>
  <c r="K109"/>
  <c r="L109" s="1"/>
  <c r="M109" s="1"/>
  <c r="F93"/>
  <c r="K93"/>
  <c r="L93" s="1"/>
  <c r="M93" s="1"/>
  <c r="S65"/>
  <c r="U65"/>
  <c r="F65"/>
  <c r="K65"/>
  <c r="L65" s="1"/>
  <c r="M65" s="1"/>
  <c r="S61"/>
  <c r="U61"/>
  <c r="F61"/>
  <c r="K61"/>
  <c r="L61" s="1"/>
  <c r="M61" s="1"/>
  <c r="F80"/>
  <c r="K80"/>
  <c r="L80" s="1"/>
  <c r="M80" s="1"/>
  <c r="S71"/>
  <c r="U71"/>
  <c r="F71"/>
  <c r="K71"/>
  <c r="L71" s="1"/>
  <c r="F216"/>
  <c r="K216"/>
  <c r="L216" s="1"/>
  <c r="M216" s="1"/>
  <c r="S190"/>
  <c r="S203" s="1"/>
  <c r="T203" s="1"/>
  <c r="U190"/>
  <c r="U203" s="1"/>
  <c r="S270" s="1"/>
  <c r="U270" s="1"/>
  <c r="K190"/>
  <c r="L190" s="1"/>
  <c r="F190"/>
  <c r="F141"/>
  <c r="K141"/>
  <c r="L141" s="1"/>
  <c r="M141" s="1"/>
  <c r="F131"/>
  <c r="K131"/>
  <c r="L131" s="1"/>
  <c r="M131" s="1"/>
  <c r="F123"/>
  <c r="K123"/>
  <c r="L123" s="1"/>
  <c r="M123" s="1"/>
  <c r="S98"/>
  <c r="U98"/>
  <c r="F98"/>
  <c r="K98"/>
  <c r="L98" s="1"/>
  <c r="M98" s="1"/>
  <c r="S236"/>
  <c r="U236"/>
  <c r="F236"/>
  <c r="K236"/>
  <c r="L236" s="1"/>
  <c r="M236" s="1"/>
  <c r="F225"/>
  <c r="K225"/>
  <c r="L225" s="1"/>
  <c r="M225" s="1"/>
  <c r="F209"/>
  <c r="K209"/>
  <c r="L209" s="1"/>
  <c r="M209" s="1"/>
  <c r="F193"/>
  <c r="K193"/>
  <c r="L193" s="1"/>
  <c r="M193" s="1"/>
  <c r="F177"/>
  <c r="K177"/>
  <c r="L177" s="1"/>
  <c r="M177" s="1"/>
  <c r="F56"/>
  <c r="K56"/>
  <c r="L56" s="1"/>
  <c r="M56" s="1"/>
  <c r="F74"/>
  <c r="K74"/>
  <c r="L74" s="1"/>
  <c r="M74" s="1"/>
  <c r="F243"/>
  <c r="K243"/>
  <c r="L243" s="1"/>
  <c r="M243" s="1"/>
  <c r="S202"/>
  <c r="U202"/>
  <c r="F178"/>
  <c r="K178"/>
  <c r="L178" s="1"/>
  <c r="M178" s="1"/>
  <c r="F111"/>
  <c r="K111"/>
  <c r="L111" s="1"/>
  <c r="M111" s="1"/>
  <c r="F95"/>
  <c r="K95"/>
  <c r="L95" s="1"/>
  <c r="M95" s="1"/>
  <c r="F58"/>
  <c r="K58"/>
  <c r="L58" s="1"/>
  <c r="M58" s="1"/>
  <c r="F218"/>
  <c r="K218"/>
  <c r="L218" s="1"/>
  <c r="M218" s="1"/>
  <c r="S73"/>
  <c r="U73"/>
  <c r="F73"/>
  <c r="K73"/>
  <c r="L73" s="1"/>
  <c r="M73" s="1"/>
  <c r="U248"/>
  <c r="S248"/>
  <c r="F248"/>
  <c r="K248"/>
  <c r="L248" s="1"/>
  <c r="M248" s="1"/>
  <c r="F213"/>
  <c r="K213"/>
  <c r="L213" s="1"/>
  <c r="M213" s="1"/>
  <c r="F197"/>
  <c r="K197"/>
  <c r="L197" s="1"/>
  <c r="M197" s="1"/>
  <c r="K168"/>
  <c r="L168" s="1"/>
  <c r="M168" s="1"/>
  <c r="F168"/>
  <c r="F162"/>
  <c r="K162"/>
  <c r="L162" s="1"/>
  <c r="M162" s="1"/>
  <c r="F158"/>
  <c r="K158"/>
  <c r="L158" s="1"/>
  <c r="M158" s="1"/>
  <c r="U100"/>
  <c r="S100"/>
  <c r="F100"/>
  <c r="K100"/>
  <c r="L100" s="1"/>
  <c r="M100" s="1"/>
  <c r="F252"/>
  <c r="K252"/>
  <c r="L252" s="1"/>
  <c r="M252" s="1"/>
  <c r="S75"/>
  <c r="U75"/>
  <c r="F75"/>
  <c r="K75"/>
  <c r="L75" s="1"/>
  <c r="M75" s="1"/>
  <c r="F159"/>
  <c r="K159"/>
  <c r="L159" s="1"/>
  <c r="M159" s="1"/>
  <c r="F157"/>
  <c r="K157"/>
  <c r="L157" s="1"/>
  <c r="M157" s="1"/>
  <c r="U72"/>
  <c r="S72"/>
  <c r="F72"/>
  <c r="K72"/>
  <c r="L72" s="1"/>
  <c r="M72" s="1"/>
  <c r="F144" i="16"/>
  <c r="K144"/>
  <c r="L144" s="1"/>
  <c r="M144" s="1"/>
  <c r="F185"/>
  <c r="K185"/>
  <c r="L185" s="1"/>
  <c r="M185" s="1"/>
  <c r="F242"/>
  <c r="K242"/>
  <c r="L242" s="1"/>
  <c r="M242" s="1"/>
  <c r="F109"/>
  <c r="K109"/>
  <c r="L109" s="1"/>
  <c r="M109" s="1"/>
  <c r="S218"/>
  <c r="U218"/>
  <c r="F218"/>
  <c r="K218"/>
  <c r="L218" s="1"/>
  <c r="M218" s="1"/>
  <c r="F228"/>
  <c r="K228"/>
  <c r="L228" s="1"/>
  <c r="M228" s="1"/>
  <c r="F93"/>
  <c r="K93"/>
  <c r="L93" s="1"/>
  <c r="M93" s="1"/>
  <c r="S243"/>
  <c r="U243"/>
  <c r="F243"/>
  <c r="K243"/>
  <c r="L243" s="1"/>
  <c r="M243" s="1"/>
  <c r="F213"/>
  <c r="K213"/>
  <c r="L213" s="1"/>
  <c r="M213" s="1"/>
  <c r="S161"/>
  <c r="U161"/>
  <c r="F161"/>
  <c r="K161"/>
  <c r="L161" s="1"/>
  <c r="M161" s="1"/>
  <c r="F140"/>
  <c r="K140"/>
  <c r="L140" s="1"/>
  <c r="M140" s="1"/>
  <c r="F106"/>
  <c r="K106"/>
  <c r="L106" s="1"/>
  <c r="M106" s="1"/>
  <c r="F81"/>
  <c r="K81"/>
  <c r="L81" s="1"/>
  <c r="M81" s="1"/>
  <c r="F72"/>
  <c r="K72"/>
  <c r="L72" s="1"/>
  <c r="M72" s="1"/>
  <c r="F246"/>
  <c r="K246"/>
  <c r="L246" s="1"/>
  <c r="M246" s="1"/>
  <c r="F241"/>
  <c r="K241"/>
  <c r="L241" s="1"/>
  <c r="F212"/>
  <c r="K212"/>
  <c r="L212" s="1"/>
  <c r="M212" s="1"/>
  <c r="F200"/>
  <c r="K200"/>
  <c r="L200" s="1"/>
  <c r="M200" s="1"/>
  <c r="S195"/>
  <c r="U195"/>
  <c r="F195"/>
  <c r="K195"/>
  <c r="L195" s="1"/>
  <c r="M195" s="1"/>
  <c r="F177"/>
  <c r="K177"/>
  <c r="L177" s="1"/>
  <c r="M177" s="1"/>
  <c r="F156"/>
  <c r="K156"/>
  <c r="L156" s="1"/>
  <c r="F148"/>
  <c r="K148"/>
  <c r="L148" s="1"/>
  <c r="M148" s="1"/>
  <c r="F132"/>
  <c r="K132"/>
  <c r="L132" s="1"/>
  <c r="M132" s="1"/>
  <c r="U128"/>
  <c r="S128"/>
  <c r="F128"/>
  <c r="K128"/>
  <c r="L128" s="1"/>
  <c r="M128" s="1"/>
  <c r="F124"/>
  <c r="K124"/>
  <c r="L124" s="1"/>
  <c r="M124" s="1"/>
  <c r="F110"/>
  <c r="K110"/>
  <c r="L110" s="1"/>
  <c r="M110" s="1"/>
  <c r="F80"/>
  <c r="K80"/>
  <c r="L80" s="1"/>
  <c r="M80" s="1"/>
  <c r="F252"/>
  <c r="K252"/>
  <c r="L252" s="1"/>
  <c r="M252" s="1"/>
  <c r="S233"/>
  <c r="U233"/>
  <c r="F233"/>
  <c r="K233"/>
  <c r="L233" s="1"/>
  <c r="M233" s="1"/>
  <c r="F164"/>
  <c r="K164"/>
  <c r="L164" s="1"/>
  <c r="M164" s="1"/>
  <c r="U159"/>
  <c r="S159"/>
  <c r="F159"/>
  <c r="K159"/>
  <c r="L159" s="1"/>
  <c r="M159" s="1"/>
  <c r="S217"/>
  <c r="U217"/>
  <c r="U190"/>
  <c r="U203" s="1"/>
  <c r="S270" s="1"/>
  <c r="U270" s="1"/>
  <c r="S190"/>
  <c r="S203" s="1"/>
  <c r="T203" s="1"/>
  <c r="U199" i="10"/>
  <c r="S199"/>
  <c r="S97"/>
  <c r="U97"/>
  <c r="S184"/>
  <c r="U184"/>
  <c r="S215"/>
  <c r="U215"/>
  <c r="U250"/>
  <c r="S250"/>
  <c r="S180"/>
  <c r="U180"/>
  <c r="U126"/>
  <c r="S126"/>
  <c r="S99"/>
  <c r="U99"/>
  <c r="S60"/>
  <c r="U60"/>
  <c r="S217"/>
  <c r="U217"/>
  <c r="U182"/>
  <c r="S182"/>
  <c r="U114"/>
  <c r="S114"/>
  <c r="S241"/>
  <c r="U241"/>
  <c r="U233"/>
  <c r="S233"/>
  <c r="S207"/>
  <c r="U207"/>
  <c r="S198"/>
  <c r="U198"/>
  <c r="S175"/>
  <c r="U175"/>
  <c r="S167"/>
  <c r="U167"/>
  <c r="S139"/>
  <c r="S152" s="1"/>
  <c r="T152" s="1"/>
  <c r="U139"/>
  <c r="U152" s="1"/>
  <c r="S267" s="1"/>
  <c r="U267" s="1"/>
  <c r="S125"/>
  <c r="U125"/>
  <c r="S89"/>
  <c r="U89"/>
  <c r="S249"/>
  <c r="U249"/>
  <c r="S150"/>
  <c r="U150"/>
  <c r="K150"/>
  <c r="L150" s="1"/>
  <c r="M150" s="1"/>
  <c r="F150"/>
  <c r="S146"/>
  <c r="U146"/>
  <c r="S142"/>
  <c r="U142"/>
  <c r="U109"/>
  <c r="S109"/>
  <c r="S93"/>
  <c r="U93"/>
  <c r="U80"/>
  <c r="S80"/>
  <c r="U216"/>
  <c r="S216"/>
  <c r="U141"/>
  <c r="S141"/>
  <c r="S131"/>
  <c r="U131"/>
  <c r="U123"/>
  <c r="S123"/>
  <c r="U225"/>
  <c r="S225"/>
  <c r="S209"/>
  <c r="U209"/>
  <c r="U193"/>
  <c r="S193"/>
  <c r="S177"/>
  <c r="U177"/>
  <c r="S56"/>
  <c r="U56"/>
  <c r="S74"/>
  <c r="U74"/>
  <c r="S243"/>
  <c r="U243"/>
  <c r="F202"/>
  <c r="K202"/>
  <c r="L202" s="1"/>
  <c r="M202" s="1"/>
  <c r="U178"/>
  <c r="S178"/>
  <c r="U111"/>
  <c r="S111"/>
  <c r="S95"/>
  <c r="U95"/>
  <c r="S58"/>
  <c r="U58"/>
  <c r="S218"/>
  <c r="U218"/>
  <c r="S213"/>
  <c r="U213"/>
  <c r="S197"/>
  <c r="U197"/>
  <c r="S168"/>
  <c r="U168"/>
  <c r="S162"/>
  <c r="U162"/>
  <c r="S158"/>
  <c r="U158"/>
  <c r="S252"/>
  <c r="S254" s="1"/>
  <c r="T254" s="1"/>
  <c r="U252"/>
  <c r="U254" s="1"/>
  <c r="S273" s="1"/>
  <c r="U273" s="1"/>
  <c r="S159"/>
  <c r="U159"/>
  <c r="U165"/>
  <c r="S165"/>
  <c r="F165"/>
  <c r="K165"/>
  <c r="L165" s="1"/>
  <c r="M165" s="1"/>
  <c r="U157"/>
  <c r="S157"/>
  <c r="S144" i="16"/>
  <c r="U144"/>
  <c r="U185"/>
  <c r="S185"/>
  <c r="U242"/>
  <c r="S242"/>
  <c r="S109"/>
  <c r="U109"/>
  <c r="S228"/>
  <c r="U228"/>
  <c r="S93"/>
  <c r="U93"/>
  <c r="S213"/>
  <c r="U213"/>
  <c r="U140"/>
  <c r="S140"/>
  <c r="S106"/>
  <c r="U106"/>
  <c r="S81"/>
  <c r="U81"/>
  <c r="U72"/>
  <c r="S72"/>
  <c r="U246"/>
  <c r="S246"/>
  <c r="S241"/>
  <c r="S254" s="1"/>
  <c r="U241"/>
  <c r="U254" s="1"/>
  <c r="S273" s="1"/>
  <c r="U273" s="1"/>
  <c r="U212"/>
  <c r="S212"/>
  <c r="U200"/>
  <c r="S200"/>
  <c r="U177"/>
  <c r="S177"/>
  <c r="S156"/>
  <c r="S169" s="1"/>
  <c r="T169" s="1"/>
  <c r="U156"/>
  <c r="U169" s="1"/>
  <c r="S268" s="1"/>
  <c r="U268" s="1"/>
  <c r="S148"/>
  <c r="U148"/>
  <c r="S132"/>
  <c r="U132"/>
  <c r="U124"/>
  <c r="S124"/>
  <c r="S110"/>
  <c r="U110"/>
  <c r="U80"/>
  <c r="S80"/>
  <c r="S252"/>
  <c r="U252"/>
  <c r="U164"/>
  <c r="S164"/>
  <c r="S129"/>
  <c r="U129"/>
  <c r="U60"/>
  <c r="S60"/>
  <c r="S236"/>
  <c r="U236"/>
  <c r="U230"/>
  <c r="S230"/>
  <c r="U113"/>
  <c r="S113"/>
  <c r="U108"/>
  <c r="S108"/>
  <c r="U98"/>
  <c r="S98"/>
  <c r="S83"/>
  <c r="U83"/>
  <c r="U56"/>
  <c r="S56"/>
  <c r="S229"/>
  <c r="U229"/>
  <c r="S105"/>
  <c r="S118" s="1"/>
  <c r="T118" s="1"/>
  <c r="U105"/>
  <c r="U118" s="1"/>
  <c r="S265" s="1"/>
  <c r="U265" s="1"/>
  <c r="S97"/>
  <c r="U97"/>
  <c r="S92"/>
  <c r="U92"/>
  <c r="U75"/>
  <c r="S75"/>
  <c r="U71"/>
  <c r="U84" s="1"/>
  <c r="S263" s="1"/>
  <c r="U263" s="1"/>
  <c r="S71"/>
  <c r="S84" s="1"/>
  <c r="T84" s="1"/>
  <c r="S214"/>
  <c r="U214"/>
  <c r="S180"/>
  <c r="U180"/>
  <c r="U175"/>
  <c r="S175"/>
  <c r="U133"/>
  <c r="S133"/>
  <c r="U127"/>
  <c r="S127"/>
  <c r="S63"/>
  <c r="U63"/>
  <c r="S248"/>
  <c r="U248"/>
  <c r="U226"/>
  <c r="S226"/>
  <c r="S199"/>
  <c r="U199"/>
  <c r="S179"/>
  <c r="U179"/>
  <c r="S147"/>
  <c r="U147"/>
  <c r="S112"/>
  <c r="U112"/>
  <c r="S77"/>
  <c r="U77"/>
  <c r="S55"/>
  <c r="U55"/>
  <c r="U253"/>
  <c r="S253"/>
  <c r="U191"/>
  <c r="S191"/>
  <c r="U166"/>
  <c r="S166"/>
  <c r="S134"/>
  <c r="U134"/>
  <c r="S96"/>
  <c r="U96"/>
  <c r="S64"/>
  <c r="U64"/>
  <c r="U229" i="10"/>
  <c r="S229"/>
  <c r="S253"/>
  <c r="U253"/>
  <c r="S116"/>
  <c r="U116"/>
  <c r="S230"/>
  <c r="U230"/>
  <c r="S200"/>
  <c r="U200"/>
  <c r="S156"/>
  <c r="U156"/>
  <c r="S128"/>
  <c r="U128"/>
  <c r="U124"/>
  <c r="S124"/>
  <c r="U105"/>
  <c r="U118" s="1"/>
  <c r="S265" s="1"/>
  <c r="U265" s="1"/>
  <c r="S105"/>
  <c r="S118" s="1"/>
  <c r="T118" s="1"/>
  <c r="U96"/>
  <c r="S96"/>
  <c r="S54"/>
  <c r="U54"/>
  <c r="U113"/>
  <c r="S113"/>
  <c r="S214"/>
  <c r="U214"/>
  <c r="U191"/>
  <c r="S191"/>
  <c r="U176"/>
  <c r="S176"/>
  <c r="S245"/>
  <c r="U245"/>
  <c r="U235"/>
  <c r="S235"/>
  <c r="U231"/>
  <c r="S231"/>
  <c r="U224"/>
  <c r="S224"/>
  <c r="S201"/>
  <c r="U201"/>
  <c r="S192"/>
  <c r="U192"/>
  <c r="S173"/>
  <c r="U173"/>
  <c r="S149"/>
  <c r="U149"/>
  <c r="U143"/>
  <c r="S143"/>
  <c r="U129"/>
  <c r="S129"/>
  <c r="S247"/>
  <c r="U247"/>
  <c r="S234"/>
  <c r="U234"/>
  <c r="U148"/>
  <c r="S148"/>
  <c r="U144"/>
  <c r="S144"/>
  <c r="S140"/>
  <c r="U140"/>
  <c r="U107"/>
  <c r="S107"/>
  <c r="S91"/>
  <c r="U91"/>
  <c r="U63"/>
  <c r="S63"/>
  <c r="S64"/>
  <c r="U64"/>
  <c r="S226"/>
  <c r="U226"/>
  <c r="S196"/>
  <c r="U196"/>
  <c r="U133"/>
  <c r="S133"/>
  <c r="S127"/>
  <c r="U127"/>
  <c r="S211"/>
  <c r="U211"/>
  <c r="U195"/>
  <c r="S195"/>
  <c r="S179"/>
  <c r="U179"/>
  <c r="S62"/>
  <c r="U62"/>
  <c r="S181"/>
  <c r="U181"/>
  <c r="S166"/>
  <c r="U166"/>
  <c r="S92"/>
  <c r="U92"/>
  <c r="U251"/>
  <c r="S251"/>
  <c r="U227"/>
  <c r="S227"/>
  <c r="S210"/>
  <c r="U210"/>
  <c r="U194"/>
  <c r="S194"/>
  <c r="S164"/>
  <c r="U164"/>
  <c r="S160"/>
  <c r="U160"/>
  <c r="K151"/>
  <c r="L151" s="1"/>
  <c r="M151" s="1"/>
  <c r="F151"/>
  <c r="U66"/>
  <c r="S66"/>
  <c r="S163"/>
  <c r="U163"/>
  <c r="F163"/>
  <c r="K163"/>
  <c r="L163" s="1"/>
  <c r="M163" s="1"/>
  <c r="U161"/>
  <c r="S161"/>
  <c r="U168" i="16"/>
  <c r="S168"/>
  <c r="U219"/>
  <c r="S219"/>
  <c r="S139"/>
  <c r="S152" s="1"/>
  <c r="T152" s="1"/>
  <c r="U139"/>
  <c r="U152" s="1"/>
  <c r="S267" s="1"/>
  <c r="U267" s="1"/>
  <c r="S143"/>
  <c r="U143"/>
  <c r="S224"/>
  <c r="S237" s="1"/>
  <c r="T237" s="1"/>
  <c r="U224"/>
  <c r="U208"/>
  <c r="S208"/>
  <c r="U249"/>
  <c r="S249"/>
  <c r="U209"/>
  <c r="S209"/>
  <c r="S162"/>
  <c r="U162"/>
  <c r="S149"/>
  <c r="U149"/>
  <c r="S125"/>
  <c r="U125"/>
  <c r="S232"/>
  <c r="U232"/>
  <c r="S227"/>
  <c r="U227"/>
  <c r="S176"/>
  <c r="U176"/>
  <c r="U54"/>
  <c r="U67" s="1"/>
  <c r="S262" s="1"/>
  <c r="U262" s="1"/>
  <c r="U274" s="1"/>
  <c r="S54"/>
  <c r="S67" s="1"/>
  <c r="T67" s="1"/>
  <c r="U193"/>
  <c r="S193"/>
  <c r="U95"/>
  <c r="S95"/>
  <c r="U88"/>
  <c r="U101" s="1"/>
  <c r="S264" s="1"/>
  <c r="U264" s="1"/>
  <c r="S88"/>
  <c r="S73"/>
  <c r="U73"/>
  <c r="U211"/>
  <c r="S211"/>
  <c r="U192"/>
  <c r="S192"/>
  <c r="S157"/>
  <c r="U157"/>
  <c r="U131"/>
  <c r="S131"/>
  <c r="U114"/>
  <c r="S114"/>
  <c r="S58"/>
  <c r="U58"/>
  <c r="S158"/>
  <c r="U158"/>
  <c r="S91"/>
  <c r="U91"/>
  <c r="S62"/>
  <c r="U62"/>
  <c r="S82"/>
  <c r="U82"/>
  <c r="U234"/>
  <c r="S234"/>
  <c r="S210"/>
  <c r="U210"/>
  <c r="S194"/>
  <c r="U194"/>
  <c r="U174"/>
  <c r="S174"/>
  <c r="S163"/>
  <c r="U163"/>
  <c r="U107"/>
  <c r="S107"/>
  <c r="U66"/>
  <c r="S66"/>
  <c r="U61"/>
  <c r="S61"/>
  <c r="F129"/>
  <c r="K129"/>
  <c r="L129" s="1"/>
  <c r="M129" s="1"/>
  <c r="F60"/>
  <c r="K60"/>
  <c r="L60" s="1"/>
  <c r="M60" s="1"/>
  <c r="F236"/>
  <c r="K236"/>
  <c r="L236" s="1"/>
  <c r="M236" s="1"/>
  <c r="F230"/>
  <c r="K230"/>
  <c r="L230" s="1"/>
  <c r="M230" s="1"/>
  <c r="F217"/>
  <c r="K217"/>
  <c r="L217" s="1"/>
  <c r="M217" s="1"/>
  <c r="F190"/>
  <c r="K190"/>
  <c r="L190" s="1"/>
  <c r="U165"/>
  <c r="S165"/>
  <c r="F165"/>
  <c r="K165"/>
  <c r="L165" s="1"/>
  <c r="M165" s="1"/>
  <c r="S145"/>
  <c r="U145"/>
  <c r="F145"/>
  <c r="K145"/>
  <c r="L145" s="1"/>
  <c r="M145" s="1"/>
  <c r="F113"/>
  <c r="K113"/>
  <c r="L113" s="1"/>
  <c r="M113" s="1"/>
  <c r="F108"/>
  <c r="K108"/>
  <c r="L108" s="1"/>
  <c r="M108" s="1"/>
  <c r="F98"/>
  <c r="K98"/>
  <c r="L98" s="1"/>
  <c r="M98" s="1"/>
  <c r="F83"/>
  <c r="K83"/>
  <c r="L83" s="1"/>
  <c r="M83" s="1"/>
  <c r="F56"/>
  <c r="K56"/>
  <c r="L56" s="1"/>
  <c r="M56" s="1"/>
  <c r="F229"/>
  <c r="K229"/>
  <c r="L229" s="1"/>
  <c r="M229" s="1"/>
  <c r="U181"/>
  <c r="S181"/>
  <c r="F181"/>
  <c r="K181"/>
  <c r="L181" s="1"/>
  <c r="M181" s="1"/>
  <c r="F105"/>
  <c r="K105"/>
  <c r="L105" s="1"/>
  <c r="F97"/>
  <c r="K97"/>
  <c r="L97" s="1"/>
  <c r="M97" s="1"/>
  <c r="F92"/>
  <c r="K92"/>
  <c r="L92" s="1"/>
  <c r="M92" s="1"/>
  <c r="F75"/>
  <c r="K75"/>
  <c r="L75" s="1"/>
  <c r="M75" s="1"/>
  <c r="F71"/>
  <c r="K71"/>
  <c r="L71" s="1"/>
  <c r="S247"/>
  <c r="U247"/>
  <c r="F247"/>
  <c r="K247"/>
  <c r="L247" s="1"/>
  <c r="M247" s="1"/>
  <c r="F214"/>
  <c r="K214"/>
  <c r="L214" s="1"/>
  <c r="M214" s="1"/>
  <c r="U201"/>
  <c r="S201"/>
  <c r="F201"/>
  <c r="K201"/>
  <c r="L201" s="1"/>
  <c r="M201" s="1"/>
  <c r="F180"/>
  <c r="K180"/>
  <c r="L180" s="1"/>
  <c r="M180" s="1"/>
  <c r="F175"/>
  <c r="K175"/>
  <c r="L175" s="1"/>
  <c r="M175" s="1"/>
  <c r="F133"/>
  <c r="K133"/>
  <c r="L133" s="1"/>
  <c r="M133" s="1"/>
  <c r="F127"/>
  <c r="K127"/>
  <c r="L127" s="1"/>
  <c r="M127" s="1"/>
  <c r="F63"/>
  <c r="K63"/>
  <c r="L63" s="1"/>
  <c r="M63" s="1"/>
  <c r="F248"/>
  <c r="K248"/>
  <c r="L248" s="1"/>
  <c r="M248" s="1"/>
  <c r="F226"/>
  <c r="K226"/>
  <c r="L226" s="1"/>
  <c r="M226" s="1"/>
  <c r="F199"/>
  <c r="K199"/>
  <c r="L199" s="1"/>
  <c r="M199" s="1"/>
  <c r="F179"/>
  <c r="K179"/>
  <c r="L179" s="1"/>
  <c r="M179" s="1"/>
  <c r="F147"/>
  <c r="K147"/>
  <c r="L147" s="1"/>
  <c r="M147" s="1"/>
  <c r="F112"/>
  <c r="K112"/>
  <c r="L112" s="1"/>
  <c r="M112" s="1"/>
  <c r="F77"/>
  <c r="K77"/>
  <c r="L77" s="1"/>
  <c r="M77" s="1"/>
  <c r="F55"/>
  <c r="K55"/>
  <c r="L55" s="1"/>
  <c r="M55" s="1"/>
  <c r="S59"/>
  <c r="U59"/>
  <c r="F59"/>
  <c r="K59"/>
  <c r="L59" s="1"/>
  <c r="M59" s="1"/>
  <c r="S116"/>
  <c r="U116"/>
  <c r="F116"/>
  <c r="K116"/>
  <c r="L116" s="1"/>
  <c r="M116" s="1"/>
  <c r="F253"/>
  <c r="K253"/>
  <c r="L253" s="1"/>
  <c r="M253" s="1"/>
  <c r="S231"/>
  <c r="U231"/>
  <c r="F231"/>
  <c r="K231"/>
  <c r="L231" s="1"/>
  <c r="M231" s="1"/>
  <c r="S202"/>
  <c r="U202"/>
  <c r="K202"/>
  <c r="L202" s="1"/>
  <c r="M202" s="1"/>
  <c r="F202"/>
  <c r="F191"/>
  <c r="K191"/>
  <c r="L191" s="1"/>
  <c r="M191" s="1"/>
  <c r="F166"/>
  <c r="K166"/>
  <c r="L166" s="1"/>
  <c r="M166" s="1"/>
  <c r="F134"/>
  <c r="K134"/>
  <c r="L134" s="1"/>
  <c r="M134" s="1"/>
  <c r="F96"/>
  <c r="K96"/>
  <c r="L96" s="1"/>
  <c r="M96" s="1"/>
  <c r="S235"/>
  <c r="U235"/>
  <c r="F235"/>
  <c r="K235"/>
  <c r="L235" s="1"/>
  <c r="M235" s="1"/>
  <c r="F64"/>
  <c r="K64"/>
  <c r="L64" s="1"/>
  <c r="M64" s="1"/>
  <c r="G125" i="9"/>
  <c r="H125" s="1"/>
  <c r="I125" s="1"/>
  <c r="J125" s="1"/>
  <c r="U117" i="10"/>
  <c r="S117"/>
  <c r="F117"/>
  <c r="K117"/>
  <c r="L117" s="1"/>
  <c r="M117" s="1"/>
  <c r="F229"/>
  <c r="K229"/>
  <c r="L229" s="1"/>
  <c r="M229" s="1"/>
  <c r="S183"/>
  <c r="U183"/>
  <c r="F183"/>
  <c r="K183"/>
  <c r="L183" s="1"/>
  <c r="M183" s="1"/>
  <c r="S185"/>
  <c r="U185"/>
  <c r="K185"/>
  <c r="L185" s="1"/>
  <c r="M185" s="1"/>
  <c r="F185"/>
  <c r="F253"/>
  <c r="K253"/>
  <c r="L253" s="1"/>
  <c r="M253" s="1"/>
  <c r="F116"/>
  <c r="K116"/>
  <c r="L116" s="1"/>
  <c r="M116" s="1"/>
  <c r="F230"/>
  <c r="K230"/>
  <c r="L230" s="1"/>
  <c r="M230" s="1"/>
  <c r="K200"/>
  <c r="L200" s="1"/>
  <c r="M200" s="1"/>
  <c r="F200"/>
  <c r="F156"/>
  <c r="K156"/>
  <c r="L156" s="1"/>
  <c r="S132"/>
  <c r="U132"/>
  <c r="F132"/>
  <c r="K132"/>
  <c r="L132" s="1"/>
  <c r="M132" s="1"/>
  <c r="F128"/>
  <c r="K128"/>
  <c r="L128" s="1"/>
  <c r="M128" s="1"/>
  <c r="F124"/>
  <c r="K124"/>
  <c r="L124" s="1"/>
  <c r="M124" s="1"/>
  <c r="F105"/>
  <c r="K105"/>
  <c r="L105" s="1"/>
  <c r="F96"/>
  <c r="K96"/>
  <c r="L96" s="1"/>
  <c r="M96" s="1"/>
  <c r="F54"/>
  <c r="K54"/>
  <c r="L54" s="1"/>
  <c r="M54" s="1"/>
  <c r="M67" s="1"/>
  <c r="C258" s="1"/>
  <c r="E258" s="1"/>
  <c r="E270" s="1"/>
  <c r="E271" s="1"/>
  <c r="E272" s="1"/>
  <c r="F113"/>
  <c r="K113"/>
  <c r="L113" s="1"/>
  <c r="M113" s="1"/>
  <c r="S219"/>
  <c r="U219"/>
  <c r="F219"/>
  <c r="K219"/>
  <c r="L219" s="1"/>
  <c r="M219" s="1"/>
  <c r="F214"/>
  <c r="K214"/>
  <c r="L214" s="1"/>
  <c r="M214" s="1"/>
  <c r="F191"/>
  <c r="K191"/>
  <c r="L191" s="1"/>
  <c r="M191" s="1"/>
  <c r="F176"/>
  <c r="K176"/>
  <c r="L176" s="1"/>
  <c r="M176" s="1"/>
  <c r="U94"/>
  <c r="S94"/>
  <c r="F94"/>
  <c r="K94"/>
  <c r="L94" s="1"/>
  <c r="M94" s="1"/>
  <c r="F245"/>
  <c r="K245"/>
  <c r="L245" s="1"/>
  <c r="M245" s="1"/>
  <c r="F235"/>
  <c r="K235"/>
  <c r="L235" s="1"/>
  <c r="M235" s="1"/>
  <c r="F231"/>
  <c r="K231"/>
  <c r="L231" s="1"/>
  <c r="M231" s="1"/>
  <c r="F224"/>
  <c r="K224"/>
  <c r="L224" s="1"/>
  <c r="F201"/>
  <c r="K201"/>
  <c r="L201" s="1"/>
  <c r="M201" s="1"/>
  <c r="F192"/>
  <c r="K192"/>
  <c r="L192" s="1"/>
  <c r="M192" s="1"/>
  <c r="F173"/>
  <c r="K173"/>
  <c r="L173" s="1"/>
  <c r="F149"/>
  <c r="K149"/>
  <c r="L149" s="1"/>
  <c r="M149" s="1"/>
  <c r="F143"/>
  <c r="K143"/>
  <c r="L143" s="1"/>
  <c r="M143" s="1"/>
  <c r="F129"/>
  <c r="K129"/>
  <c r="L129" s="1"/>
  <c r="M129" s="1"/>
  <c r="S115"/>
  <c r="U115"/>
  <c r="F115"/>
  <c r="K115"/>
  <c r="L115" s="1"/>
  <c r="M115" s="1"/>
  <c r="U106"/>
  <c r="S106"/>
  <c r="K106"/>
  <c r="L106" s="1"/>
  <c r="M106" s="1"/>
  <c r="F106"/>
  <c r="U59"/>
  <c r="S59"/>
  <c r="F59"/>
  <c r="K59"/>
  <c r="L59" s="1"/>
  <c r="M59" s="1"/>
  <c r="F247"/>
  <c r="K247"/>
  <c r="L247" s="1"/>
  <c r="M247" s="1"/>
  <c r="F234"/>
  <c r="K234"/>
  <c r="L234" s="1"/>
  <c r="M234" s="1"/>
  <c r="F148"/>
  <c r="K148"/>
  <c r="L148" s="1"/>
  <c r="M148" s="1"/>
  <c r="F144"/>
  <c r="K144"/>
  <c r="L144" s="1"/>
  <c r="M144" s="1"/>
  <c r="F140"/>
  <c r="K140"/>
  <c r="L140" s="1"/>
  <c r="M140" s="1"/>
  <c r="F107"/>
  <c r="K107"/>
  <c r="L107" s="1"/>
  <c r="M107" s="1"/>
  <c r="F91"/>
  <c r="K91"/>
  <c r="L91" s="1"/>
  <c r="M91" s="1"/>
  <c r="F63"/>
  <c r="K63"/>
  <c r="L63" s="1"/>
  <c r="M63" s="1"/>
  <c r="F64"/>
  <c r="K64"/>
  <c r="L64" s="1"/>
  <c r="M64" s="1"/>
  <c r="U76"/>
  <c r="S76"/>
  <c r="F76"/>
  <c r="K76"/>
  <c r="L76" s="1"/>
  <c r="M76" s="1"/>
  <c r="F226"/>
  <c r="K226"/>
  <c r="L226" s="1"/>
  <c r="M226" s="1"/>
  <c r="F196"/>
  <c r="K196"/>
  <c r="L196" s="1"/>
  <c r="M196" s="1"/>
  <c r="S145"/>
  <c r="U145"/>
  <c r="F145"/>
  <c r="K145"/>
  <c r="L145" s="1"/>
  <c r="M145" s="1"/>
  <c r="F133"/>
  <c r="K133"/>
  <c r="L133" s="1"/>
  <c r="M133" s="1"/>
  <c r="F127"/>
  <c r="K127"/>
  <c r="L127" s="1"/>
  <c r="M127" s="1"/>
  <c r="U110"/>
  <c r="S110"/>
  <c r="F110"/>
  <c r="K110"/>
  <c r="L110" s="1"/>
  <c r="M110" s="1"/>
  <c r="S57"/>
  <c r="U57"/>
  <c r="F57"/>
  <c r="K57"/>
  <c r="L57" s="1"/>
  <c r="M57" s="1"/>
  <c r="U242"/>
  <c r="S242"/>
  <c r="F242"/>
  <c r="K242"/>
  <c r="L242" s="1"/>
  <c r="M242" s="1"/>
  <c r="F211"/>
  <c r="K211"/>
  <c r="L211" s="1"/>
  <c r="M211" s="1"/>
  <c r="F195"/>
  <c r="K195"/>
  <c r="L195" s="1"/>
  <c r="M195" s="1"/>
  <c r="F179"/>
  <c r="K179"/>
  <c r="L179" s="1"/>
  <c r="M179" s="1"/>
  <c r="U174"/>
  <c r="S174"/>
  <c r="K174"/>
  <c r="L174" s="1"/>
  <c r="M174" s="1"/>
  <c r="F174"/>
  <c r="S78"/>
  <c r="U78"/>
  <c r="F78"/>
  <c r="K78"/>
  <c r="L78" s="1"/>
  <c r="M78" s="1"/>
  <c r="F62"/>
  <c r="K62"/>
  <c r="L62" s="1"/>
  <c r="M62" s="1"/>
  <c r="S232"/>
  <c r="U232"/>
  <c r="F232"/>
  <c r="K232"/>
  <c r="L232" s="1"/>
  <c r="M232" s="1"/>
  <c r="F181"/>
  <c r="K181"/>
  <c r="L181" s="1"/>
  <c r="M181" s="1"/>
  <c r="F166"/>
  <c r="K166"/>
  <c r="L166" s="1"/>
  <c r="M166" s="1"/>
  <c r="S108"/>
  <c r="U108"/>
  <c r="F108"/>
  <c r="K108"/>
  <c r="L108" s="1"/>
  <c r="M108" s="1"/>
  <c r="F92"/>
  <c r="K92"/>
  <c r="L92" s="1"/>
  <c r="M92" s="1"/>
  <c r="S55"/>
  <c r="U55"/>
  <c r="F55"/>
  <c r="K55"/>
  <c r="L55" s="1"/>
  <c r="M55" s="1"/>
  <c r="S77"/>
  <c r="U77"/>
  <c r="F77"/>
  <c r="K77"/>
  <c r="L77" s="1"/>
  <c r="M77" s="1"/>
  <c r="F251"/>
  <c r="K251"/>
  <c r="L251" s="1"/>
  <c r="M251" s="1"/>
  <c r="F227"/>
  <c r="K227"/>
  <c r="L227" s="1"/>
  <c r="M227" s="1"/>
  <c r="F210"/>
  <c r="K210"/>
  <c r="L210" s="1"/>
  <c r="M210" s="1"/>
  <c r="F194"/>
  <c r="K194"/>
  <c r="L194" s="1"/>
  <c r="M194" s="1"/>
  <c r="F164"/>
  <c r="K164"/>
  <c r="L164" s="1"/>
  <c r="M164" s="1"/>
  <c r="F160"/>
  <c r="K160"/>
  <c r="L160" s="1"/>
  <c r="M160" s="1"/>
  <c r="S151"/>
  <c r="U151"/>
  <c r="F66"/>
  <c r="K66"/>
  <c r="L66" s="1"/>
  <c r="M66" s="1"/>
  <c r="U79"/>
  <c r="S79"/>
  <c r="F79"/>
  <c r="K79"/>
  <c r="L79" s="1"/>
  <c r="M79" s="1"/>
  <c r="F161"/>
  <c r="K161"/>
  <c r="L161" s="1"/>
  <c r="M161" s="1"/>
  <c r="S82"/>
  <c r="U82"/>
  <c r="S141" i="16"/>
  <c r="U141"/>
  <c r="S196"/>
  <c r="U196"/>
  <c r="U79"/>
  <c r="S79"/>
  <c r="S142"/>
  <c r="U142"/>
  <c r="S123"/>
  <c r="U123"/>
  <c r="U94"/>
  <c r="S94"/>
  <c r="U78"/>
  <c r="S78"/>
  <c r="U250"/>
  <c r="S250"/>
  <c r="S244"/>
  <c r="U244"/>
  <c r="U198"/>
  <c r="S198"/>
  <c r="U183"/>
  <c r="S183"/>
  <c r="U160"/>
  <c r="S160"/>
  <c r="U146"/>
  <c r="S146"/>
  <c r="U130"/>
  <c r="S130"/>
  <c r="S126"/>
  <c r="U126"/>
  <c r="U122"/>
  <c r="U135" s="1"/>
  <c r="S266" s="1"/>
  <c r="U266" s="1"/>
  <c r="S122"/>
  <c r="S135" s="1"/>
  <c r="T135" s="1"/>
  <c r="S57"/>
  <c r="U57"/>
  <c r="S151"/>
  <c r="U151"/>
  <c r="S111"/>
  <c r="U111"/>
  <c r="U89"/>
  <c r="S89"/>
  <c r="E225" i="13"/>
  <c r="Q225"/>
  <c r="R225"/>
  <c r="E233"/>
  <c r="Q233"/>
  <c r="R233"/>
  <c r="E76"/>
  <c r="Q76"/>
  <c r="R76"/>
  <c r="E231"/>
  <c r="Q231"/>
  <c r="R231"/>
  <c r="E184"/>
  <c r="R184"/>
  <c r="Q184"/>
  <c r="E59"/>
  <c r="R59"/>
  <c r="Q59"/>
  <c r="E78"/>
  <c r="Q78"/>
  <c r="R78"/>
  <c r="E80"/>
  <c r="R80"/>
  <c r="Q80"/>
  <c r="E112"/>
  <c r="Q112"/>
  <c r="R112"/>
  <c r="E134"/>
  <c r="Q134"/>
  <c r="R134"/>
  <c r="E163"/>
  <c r="R163"/>
  <c r="Q163"/>
  <c r="E179"/>
  <c r="Q179"/>
  <c r="R179"/>
  <c r="E208"/>
  <c r="R208"/>
  <c r="Q208"/>
  <c r="E212"/>
  <c r="R212"/>
  <c r="Q212"/>
  <c r="E216"/>
  <c r="R216"/>
  <c r="Q216"/>
  <c r="E116"/>
  <c r="R116"/>
  <c r="Q116"/>
  <c r="E96"/>
  <c r="Q96"/>
  <c r="R96"/>
  <c r="E126"/>
  <c r="Q126"/>
  <c r="R126"/>
  <c r="E144"/>
  <c r="R144"/>
  <c r="Q144"/>
  <c r="E168"/>
  <c r="Q168"/>
  <c r="R168"/>
  <c r="E243"/>
  <c r="R243"/>
  <c r="Q243"/>
  <c r="E253"/>
  <c r="Q253"/>
  <c r="R253"/>
  <c r="E74"/>
  <c r="Q74"/>
  <c r="R74"/>
  <c r="E58"/>
  <c r="Q58"/>
  <c r="R58"/>
  <c r="E92"/>
  <c r="Q92"/>
  <c r="R92"/>
  <c r="E97"/>
  <c r="Q97"/>
  <c r="R97"/>
  <c r="E146"/>
  <c r="R146"/>
  <c r="Q146"/>
  <c r="E178"/>
  <c r="R178"/>
  <c r="Q178"/>
  <c r="E63"/>
  <c r="R63"/>
  <c r="Q63"/>
  <c r="E98"/>
  <c r="R98"/>
  <c r="Q98"/>
  <c r="E111"/>
  <c r="Q111"/>
  <c r="R111"/>
  <c r="E117"/>
  <c r="Q117"/>
  <c r="R117"/>
  <c r="E158"/>
  <c r="R158"/>
  <c r="Q158"/>
  <c r="E194"/>
  <c r="Q194"/>
  <c r="R194"/>
  <c r="E201"/>
  <c r="R201"/>
  <c r="Q201"/>
  <c r="E245"/>
  <c r="Q245"/>
  <c r="R245"/>
  <c r="E56"/>
  <c r="Q56"/>
  <c r="R56"/>
  <c r="E89"/>
  <c r="Q89"/>
  <c r="R89"/>
  <c r="E105"/>
  <c r="Q105"/>
  <c r="R105"/>
  <c r="E125"/>
  <c r="Q125"/>
  <c r="R125"/>
  <c r="E131"/>
  <c r="R131"/>
  <c r="Q131"/>
  <c r="E156"/>
  <c r="R156"/>
  <c r="Q156"/>
  <c r="E161"/>
  <c r="R161"/>
  <c r="Q161"/>
  <c r="E182"/>
  <c r="R182"/>
  <c r="Q182"/>
  <c r="E207"/>
  <c r="R207"/>
  <c r="Q207"/>
  <c r="E215"/>
  <c r="Q215"/>
  <c r="R215"/>
  <c r="E200"/>
  <c r="Q200"/>
  <c r="R200"/>
  <c r="E90"/>
  <c r="R90"/>
  <c r="Q90"/>
  <c r="E130"/>
  <c r="Q130"/>
  <c r="R130"/>
  <c r="E148"/>
  <c r="R148"/>
  <c r="Q148"/>
  <c r="E167"/>
  <c r="R167"/>
  <c r="Q167"/>
  <c r="E183"/>
  <c r="Q183"/>
  <c r="R183"/>
  <c r="E228"/>
  <c r="Q228"/>
  <c r="R228"/>
  <c r="E232"/>
  <c r="Q232"/>
  <c r="R232"/>
  <c r="E242"/>
  <c r="Q242"/>
  <c r="R242"/>
  <c r="E61"/>
  <c r="Q61"/>
  <c r="R61"/>
  <c r="E94"/>
  <c r="R94"/>
  <c r="Q94"/>
  <c r="E124"/>
  <c r="R124"/>
  <c r="Q124"/>
  <c r="E143"/>
  <c r="Q143"/>
  <c r="R143"/>
  <c r="E149"/>
  <c r="Q149"/>
  <c r="R149"/>
  <c r="E166"/>
  <c r="Q166"/>
  <c r="R166"/>
  <c r="E177"/>
  <c r="Q177"/>
  <c r="R177"/>
  <c r="E192"/>
  <c r="R192"/>
  <c r="Q192"/>
  <c r="E241"/>
  <c r="R241"/>
  <c r="Q241"/>
  <c r="E250"/>
  <c r="Q250"/>
  <c r="R250"/>
  <c r="E110"/>
  <c r="R110"/>
  <c r="Q110"/>
  <c r="E150"/>
  <c r="R150"/>
  <c r="Q150"/>
  <c r="E196"/>
  <c r="Q196"/>
  <c r="R196"/>
  <c r="E213"/>
  <c r="Q213"/>
  <c r="R213"/>
  <c r="E83"/>
  <c r="Q83"/>
  <c r="R83"/>
  <c r="E202"/>
  <c r="Q202"/>
  <c r="R202"/>
  <c r="E173"/>
  <c r="Q173"/>
  <c r="R173"/>
  <c r="E109"/>
  <c r="Q109"/>
  <c r="R109"/>
  <c r="E99"/>
  <c r="R99"/>
  <c r="Q99"/>
  <c r="E236"/>
  <c r="Q236"/>
  <c r="R236"/>
  <c r="E218"/>
  <c r="R218"/>
  <c r="Q218"/>
  <c r="E157"/>
  <c r="Q157"/>
  <c r="R157"/>
  <c r="E65"/>
  <c r="Q65"/>
  <c r="R65"/>
  <c r="L135" i="11"/>
  <c r="M122"/>
  <c r="M135" s="1"/>
  <c r="C262" s="1"/>
  <c r="E262" s="1"/>
  <c r="G168"/>
  <c r="H168" s="1"/>
  <c r="I168" s="1"/>
  <c r="J168" s="1"/>
  <c r="M241"/>
  <c r="M254" s="1"/>
  <c r="C269" s="1"/>
  <c r="E269" s="1"/>
  <c r="L254"/>
  <c r="U81" i="10"/>
  <c r="U84" s="1"/>
  <c r="S263" s="1"/>
  <c r="U263" s="1"/>
  <c r="S81"/>
  <c r="S84" s="1"/>
  <c r="T84" s="1"/>
  <c r="F81"/>
  <c r="K81"/>
  <c r="L81" s="1"/>
  <c r="M81" s="1"/>
  <c r="F82"/>
  <c r="K82"/>
  <c r="L82" s="1"/>
  <c r="M82" s="1"/>
  <c r="F141" i="16"/>
  <c r="K141"/>
  <c r="L141" s="1"/>
  <c r="M141" s="1"/>
  <c r="U184"/>
  <c r="S184"/>
  <c r="K184"/>
  <c r="L184" s="1"/>
  <c r="M184" s="1"/>
  <c r="F184"/>
  <c r="F196"/>
  <c r="K196"/>
  <c r="L196" s="1"/>
  <c r="M196" s="1"/>
  <c r="F79"/>
  <c r="K79"/>
  <c r="L79" s="1"/>
  <c r="M79" s="1"/>
  <c r="F168"/>
  <c r="K168"/>
  <c r="L168" s="1"/>
  <c r="M168" s="1"/>
  <c r="F219"/>
  <c r="K219"/>
  <c r="L219" s="1"/>
  <c r="M219" s="1"/>
  <c r="F139"/>
  <c r="K139"/>
  <c r="L139" s="1"/>
  <c r="F143"/>
  <c r="K143"/>
  <c r="L143" s="1"/>
  <c r="M143" s="1"/>
  <c r="S225"/>
  <c r="U225"/>
  <c r="F225"/>
  <c r="K225"/>
  <c r="L225" s="1"/>
  <c r="M225" s="1"/>
  <c r="S197"/>
  <c r="U197"/>
  <c r="F197"/>
  <c r="K197"/>
  <c r="L197" s="1"/>
  <c r="M197" s="1"/>
  <c r="F142"/>
  <c r="K142"/>
  <c r="L142" s="1"/>
  <c r="M142" s="1"/>
  <c r="F123"/>
  <c r="K123"/>
  <c r="L123" s="1"/>
  <c r="M123" s="1"/>
  <c r="F94"/>
  <c r="K94"/>
  <c r="L94" s="1"/>
  <c r="M94" s="1"/>
  <c r="F78"/>
  <c r="K78"/>
  <c r="L78" s="1"/>
  <c r="M78" s="1"/>
  <c r="F250"/>
  <c r="K250"/>
  <c r="L250" s="1"/>
  <c r="M250" s="1"/>
  <c r="F244"/>
  <c r="K244"/>
  <c r="L244" s="1"/>
  <c r="M244" s="1"/>
  <c r="F224"/>
  <c r="K224"/>
  <c r="L224" s="1"/>
  <c r="F208"/>
  <c r="K208"/>
  <c r="L208" s="1"/>
  <c r="M208" s="1"/>
  <c r="F198"/>
  <c r="K198"/>
  <c r="L198" s="1"/>
  <c r="M198" s="1"/>
  <c r="K183"/>
  <c r="L183" s="1"/>
  <c r="M183" s="1"/>
  <c r="F183"/>
  <c r="F160"/>
  <c r="K160"/>
  <c r="L160" s="1"/>
  <c r="M160" s="1"/>
  <c r="S150"/>
  <c r="U150"/>
  <c r="K150"/>
  <c r="L150" s="1"/>
  <c r="M150" s="1"/>
  <c r="F150"/>
  <c r="F146"/>
  <c r="K146"/>
  <c r="L146" s="1"/>
  <c r="M146" s="1"/>
  <c r="F130"/>
  <c r="K130"/>
  <c r="L130" s="1"/>
  <c r="M130" s="1"/>
  <c r="F126"/>
  <c r="K126"/>
  <c r="L126" s="1"/>
  <c r="M126" s="1"/>
  <c r="F122"/>
  <c r="K122"/>
  <c r="L122" s="1"/>
  <c r="U90"/>
  <c r="S90"/>
  <c r="F90"/>
  <c r="K90"/>
  <c r="L90" s="1"/>
  <c r="M90" s="1"/>
  <c r="F57"/>
  <c r="K57"/>
  <c r="L57" s="1"/>
  <c r="M57" s="1"/>
  <c r="F249"/>
  <c r="K249"/>
  <c r="L249" s="1"/>
  <c r="M249" s="1"/>
  <c r="F209"/>
  <c r="K209"/>
  <c r="L209" s="1"/>
  <c r="M209" s="1"/>
  <c r="F162"/>
  <c r="K162"/>
  <c r="L162" s="1"/>
  <c r="M162" s="1"/>
  <c r="F149"/>
  <c r="K149"/>
  <c r="L149" s="1"/>
  <c r="M149" s="1"/>
  <c r="F125"/>
  <c r="K125"/>
  <c r="L125" s="1"/>
  <c r="M125" s="1"/>
  <c r="U251"/>
  <c r="S251"/>
  <c r="F251"/>
  <c r="K251"/>
  <c r="L251" s="1"/>
  <c r="M251" s="1"/>
  <c r="F232"/>
  <c r="K232"/>
  <c r="L232" s="1"/>
  <c r="M232" s="1"/>
  <c r="F227"/>
  <c r="K227"/>
  <c r="L227" s="1"/>
  <c r="M227" s="1"/>
  <c r="S207"/>
  <c r="U207"/>
  <c r="U220" s="1"/>
  <c r="S271" s="1"/>
  <c r="U271" s="1"/>
  <c r="F207"/>
  <c r="K207"/>
  <c r="L207" s="1"/>
  <c r="F176"/>
  <c r="K176"/>
  <c r="L176" s="1"/>
  <c r="M176" s="1"/>
  <c r="F151"/>
  <c r="K151"/>
  <c r="L151" s="1"/>
  <c r="M151" s="1"/>
  <c r="S117"/>
  <c r="U117"/>
  <c r="F117"/>
  <c r="K117"/>
  <c r="L117" s="1"/>
  <c r="M117" s="1"/>
  <c r="F111"/>
  <c r="K111"/>
  <c r="L111" s="1"/>
  <c r="M111" s="1"/>
  <c r="S100"/>
  <c r="U100"/>
  <c r="F100"/>
  <c r="K100"/>
  <c r="L100" s="1"/>
  <c r="M100" s="1"/>
  <c r="F89"/>
  <c r="K89"/>
  <c r="L89" s="1"/>
  <c r="M89" s="1"/>
  <c r="U76"/>
  <c r="S76"/>
  <c r="F76"/>
  <c r="K76"/>
  <c r="L76" s="1"/>
  <c r="M76" s="1"/>
  <c r="F54"/>
  <c r="K54"/>
  <c r="L54" s="1"/>
  <c r="M54" s="1"/>
  <c r="M67" s="1"/>
  <c r="C258" s="1"/>
  <c r="E258" s="1"/>
  <c r="E270" s="1"/>
  <c r="E271" s="1"/>
  <c r="E272" s="1"/>
  <c r="F193"/>
  <c r="K193"/>
  <c r="L193" s="1"/>
  <c r="M193" s="1"/>
  <c r="S173"/>
  <c r="S186" s="1"/>
  <c r="T186" s="1"/>
  <c r="U173"/>
  <c r="U186" s="1"/>
  <c r="S269" s="1"/>
  <c r="U269" s="1"/>
  <c r="F173"/>
  <c r="K173"/>
  <c r="L173" s="1"/>
  <c r="U99"/>
  <c r="S99"/>
  <c r="F99"/>
  <c r="K99"/>
  <c r="L99" s="1"/>
  <c r="M99" s="1"/>
  <c r="F95"/>
  <c r="K95"/>
  <c r="L95" s="1"/>
  <c r="M95" s="1"/>
  <c r="F88"/>
  <c r="K88"/>
  <c r="L88" s="1"/>
  <c r="F73"/>
  <c r="K73"/>
  <c r="L73" s="1"/>
  <c r="M73" s="1"/>
  <c r="U65"/>
  <c r="S65"/>
  <c r="F65"/>
  <c r="K65"/>
  <c r="L65" s="1"/>
  <c r="M65" s="1"/>
  <c r="U216"/>
  <c r="S216"/>
  <c r="F216"/>
  <c r="K216"/>
  <c r="L216" s="1"/>
  <c r="M216" s="1"/>
  <c r="F211"/>
  <c r="K211"/>
  <c r="L211" s="1"/>
  <c r="M211" s="1"/>
  <c r="F192"/>
  <c r="K192"/>
  <c r="L192" s="1"/>
  <c r="M192" s="1"/>
  <c r="S178"/>
  <c r="U178"/>
  <c r="F178"/>
  <c r="K178"/>
  <c r="L178" s="1"/>
  <c r="M178" s="1"/>
  <c r="F157"/>
  <c r="K157"/>
  <c r="L157" s="1"/>
  <c r="M157" s="1"/>
  <c r="F131"/>
  <c r="K131"/>
  <c r="L131" s="1"/>
  <c r="M131" s="1"/>
  <c r="F114"/>
  <c r="K114"/>
  <c r="L114" s="1"/>
  <c r="M114" s="1"/>
  <c r="F58"/>
  <c r="K58"/>
  <c r="L58" s="1"/>
  <c r="M58" s="1"/>
  <c r="U245"/>
  <c r="S245"/>
  <c r="F245"/>
  <c r="K245"/>
  <c r="L245" s="1"/>
  <c r="M245" s="1"/>
  <c r="U215"/>
  <c r="S215"/>
  <c r="F215"/>
  <c r="K215"/>
  <c r="L215" s="1"/>
  <c r="M215" s="1"/>
  <c r="U182"/>
  <c r="S182"/>
  <c r="K182"/>
  <c r="L182" s="1"/>
  <c r="M182" s="1"/>
  <c r="F182"/>
  <c r="F158"/>
  <c r="K158"/>
  <c r="L158" s="1"/>
  <c r="M158" s="1"/>
  <c r="S115"/>
  <c r="U115"/>
  <c r="F115"/>
  <c r="K115"/>
  <c r="L115" s="1"/>
  <c r="M115" s="1"/>
  <c r="F91"/>
  <c r="K91"/>
  <c r="L91" s="1"/>
  <c r="M91" s="1"/>
  <c r="U74"/>
  <c r="S74"/>
  <c r="F74"/>
  <c r="K74"/>
  <c r="L74" s="1"/>
  <c r="M74" s="1"/>
  <c r="F62"/>
  <c r="K62"/>
  <c r="L62" s="1"/>
  <c r="M62" s="1"/>
  <c r="U167"/>
  <c r="S167"/>
  <c r="F167"/>
  <c r="K167"/>
  <c r="L167" s="1"/>
  <c r="M167" s="1"/>
  <c r="F82"/>
  <c r="K82"/>
  <c r="L82" s="1"/>
  <c r="M82" s="1"/>
  <c r="F234"/>
  <c r="K234"/>
  <c r="L234" s="1"/>
  <c r="M234" s="1"/>
  <c r="F210"/>
  <c r="K210"/>
  <c r="L210" s="1"/>
  <c r="M210" s="1"/>
  <c r="F194"/>
  <c r="K194"/>
  <c r="L194" s="1"/>
  <c r="M194" s="1"/>
  <c r="F174"/>
  <c r="K174"/>
  <c r="L174" s="1"/>
  <c r="M174" s="1"/>
  <c r="F163"/>
  <c r="K163"/>
  <c r="L163" s="1"/>
  <c r="M163" s="1"/>
  <c r="F107"/>
  <c r="K107"/>
  <c r="L107" s="1"/>
  <c r="M107" s="1"/>
  <c r="F66"/>
  <c r="K66"/>
  <c r="L66" s="1"/>
  <c r="M66" s="1"/>
  <c r="F61"/>
  <c r="K61"/>
  <c r="L61" s="1"/>
  <c r="M61" s="1"/>
  <c r="E229" i="13"/>
  <c r="Q229"/>
  <c r="R229"/>
  <c r="E77"/>
  <c r="Q77"/>
  <c r="R77"/>
  <c r="E227"/>
  <c r="Q227"/>
  <c r="R227"/>
  <c r="E235"/>
  <c r="R235"/>
  <c r="Q235"/>
  <c r="E82"/>
  <c r="Q82"/>
  <c r="R82"/>
  <c r="E62"/>
  <c r="Q62"/>
  <c r="R62"/>
  <c r="E81"/>
  <c r="Q81"/>
  <c r="R81"/>
  <c r="E91"/>
  <c r="Q91"/>
  <c r="R91"/>
  <c r="E115"/>
  <c r="Q115"/>
  <c r="R115"/>
  <c r="E160"/>
  <c r="Q160"/>
  <c r="R160"/>
  <c r="E176"/>
  <c r="Q176"/>
  <c r="R176"/>
  <c r="E193"/>
  <c r="Q193"/>
  <c r="R193"/>
  <c r="E210"/>
  <c r="R210"/>
  <c r="Q210"/>
  <c r="E214"/>
  <c r="R214"/>
  <c r="Q214"/>
  <c r="E251"/>
  <c r="Q251"/>
  <c r="R251"/>
  <c r="E73"/>
  <c r="Q73"/>
  <c r="R73"/>
  <c r="E107"/>
  <c r="Q107"/>
  <c r="R107"/>
  <c r="E129"/>
  <c r="R129"/>
  <c r="Q129"/>
  <c r="E147"/>
  <c r="Q147"/>
  <c r="R147"/>
  <c r="E198"/>
  <c r="Q198"/>
  <c r="R198"/>
  <c r="E246"/>
  <c r="Q246"/>
  <c r="R246"/>
  <c r="E79"/>
  <c r="Q79"/>
  <c r="R79"/>
  <c r="E55"/>
  <c r="R55"/>
  <c r="Q55"/>
  <c r="E60"/>
  <c r="Q60"/>
  <c r="R60"/>
  <c r="E95"/>
  <c r="Q95"/>
  <c r="R95"/>
  <c r="E128"/>
  <c r="R128"/>
  <c r="Q128"/>
  <c r="E162"/>
  <c r="Q162"/>
  <c r="R162"/>
  <c r="E57"/>
  <c r="Q57"/>
  <c r="R57"/>
  <c r="E88"/>
  <c r="Q88"/>
  <c r="R88"/>
  <c r="E108"/>
  <c r="Q108"/>
  <c r="R108"/>
  <c r="E113"/>
  <c r="Q113"/>
  <c r="R113"/>
  <c r="E132"/>
  <c r="Q132"/>
  <c r="R132"/>
  <c r="E190"/>
  <c r="R190"/>
  <c r="Q190"/>
  <c r="E197"/>
  <c r="R197"/>
  <c r="Q197"/>
  <c r="E224"/>
  <c r="Q224"/>
  <c r="R224"/>
  <c r="E54"/>
  <c r="Q54"/>
  <c r="R54"/>
  <c r="E71"/>
  <c r="Q71"/>
  <c r="R71"/>
  <c r="E93"/>
  <c r="Q93"/>
  <c r="R93"/>
  <c r="E122"/>
  <c r="Q122"/>
  <c r="R122"/>
  <c r="E127"/>
  <c r="Q127"/>
  <c r="R127"/>
  <c r="E139"/>
  <c r="Q139"/>
  <c r="R139"/>
  <c r="E159"/>
  <c r="Q159"/>
  <c r="R159"/>
  <c r="E165"/>
  <c r="R165"/>
  <c r="Q165"/>
  <c r="E191"/>
  <c r="Q191"/>
  <c r="R191"/>
  <c r="E211"/>
  <c r="Q211"/>
  <c r="R211"/>
  <c r="E249"/>
  <c r="Q249"/>
  <c r="R249"/>
  <c r="E75"/>
  <c r="Q75"/>
  <c r="R75"/>
  <c r="E114"/>
  <c r="R114"/>
  <c r="Q114"/>
  <c r="E133"/>
  <c r="R133"/>
  <c r="Q133"/>
  <c r="E164"/>
  <c r="Q164"/>
  <c r="R164"/>
  <c r="E180"/>
  <c r="R180"/>
  <c r="Q180"/>
  <c r="E226"/>
  <c r="Q226"/>
  <c r="R226"/>
  <c r="E230"/>
  <c r="Q230"/>
  <c r="R230"/>
  <c r="E234"/>
  <c r="Q234"/>
  <c r="R234"/>
  <c r="E244"/>
  <c r="Q244"/>
  <c r="R244"/>
  <c r="E72"/>
  <c r="Q72"/>
  <c r="R72"/>
  <c r="E106"/>
  <c r="R106"/>
  <c r="Q106"/>
  <c r="E140"/>
  <c r="Q140"/>
  <c r="R140"/>
  <c r="E145"/>
  <c r="Q145"/>
  <c r="R145"/>
  <c r="E151"/>
  <c r="Q151"/>
  <c r="R151"/>
  <c r="E175"/>
  <c r="Q175"/>
  <c r="R175"/>
  <c r="E181"/>
  <c r="Q181"/>
  <c r="R181"/>
  <c r="E199"/>
  <c r="R199"/>
  <c r="Q199"/>
  <c r="E247"/>
  <c r="Q247"/>
  <c r="R247"/>
  <c r="E252"/>
  <c r="R252"/>
  <c r="Q252"/>
  <c r="E142"/>
  <c r="Q142"/>
  <c r="R142"/>
  <c r="E174"/>
  <c r="Q174"/>
  <c r="R174"/>
  <c r="E209"/>
  <c r="Q209"/>
  <c r="R209"/>
  <c r="E217"/>
  <c r="Q217"/>
  <c r="R217"/>
  <c r="E248"/>
  <c r="Q248"/>
  <c r="R248"/>
  <c r="E195"/>
  <c r="Q195"/>
  <c r="R195"/>
  <c r="E141"/>
  <c r="Q141"/>
  <c r="R141"/>
  <c r="E100"/>
  <c r="R100"/>
  <c r="Q100"/>
  <c r="E66"/>
  <c r="Q66"/>
  <c r="R66"/>
  <c r="E219"/>
  <c r="Q219"/>
  <c r="R219"/>
  <c r="E185"/>
  <c r="Q185"/>
  <c r="R185"/>
  <c r="E123"/>
  <c r="Q123"/>
  <c r="R123"/>
  <c r="E64"/>
  <c r="Q64"/>
  <c r="R64"/>
  <c r="G58" i="11"/>
  <c r="H58"/>
  <c r="I58" s="1"/>
  <c r="J58" s="1"/>
  <c r="G97"/>
  <c r="H97" s="1"/>
  <c r="I97" s="1"/>
  <c r="J97" s="1"/>
  <c r="G122"/>
  <c r="H122" s="1"/>
  <c r="I122" s="1"/>
  <c r="J122" s="1"/>
  <c r="G149"/>
  <c r="H149" s="1"/>
  <c r="I149" s="1"/>
  <c r="J149" s="1"/>
  <c r="G162"/>
  <c r="H162" s="1"/>
  <c r="I162" s="1"/>
  <c r="J162" s="1"/>
  <c r="G201"/>
  <c r="H201" s="1"/>
  <c r="I201" s="1"/>
  <c r="J201" s="1"/>
  <c r="G241"/>
  <c r="H241" s="1"/>
  <c r="I241" s="1"/>
  <c r="J241" s="1"/>
  <c r="G212"/>
  <c r="H212" s="1"/>
  <c r="I212" s="1"/>
  <c r="J212" s="1"/>
  <c r="G100"/>
  <c r="H100" s="1"/>
  <c r="I100" s="1"/>
  <c r="J100" s="1"/>
  <c r="G176"/>
  <c r="H176" s="1"/>
  <c r="I176" s="1"/>
  <c r="J176" s="1"/>
  <c r="G78"/>
  <c r="H78" s="1"/>
  <c r="I78" s="1"/>
  <c r="J78" s="1"/>
  <c r="G79"/>
  <c r="H79" s="1"/>
  <c r="I79" s="1"/>
  <c r="J79" s="1"/>
  <c r="G129"/>
  <c r="H129" s="1"/>
  <c r="I129" s="1"/>
  <c r="J129" s="1"/>
  <c r="G157"/>
  <c r="H157" s="1"/>
  <c r="I157" s="1"/>
  <c r="J157" s="1"/>
  <c r="G211"/>
  <c r="H211" s="1"/>
  <c r="I211" s="1"/>
  <c r="J211" s="1"/>
  <c r="G216"/>
  <c r="H216" s="1"/>
  <c r="I216" s="1"/>
  <c r="J216" s="1"/>
  <c r="G224"/>
  <c r="H224" s="1"/>
  <c r="I224" s="1"/>
  <c r="J224" s="1"/>
  <c r="G243"/>
  <c r="H243" s="1"/>
  <c r="I243" s="1"/>
  <c r="J243" s="1"/>
  <c r="G252"/>
  <c r="H252" s="1"/>
  <c r="I252" s="1"/>
  <c r="J252" s="1"/>
  <c r="G160"/>
  <c r="H160"/>
  <c r="I160" s="1"/>
  <c r="J160" s="1"/>
  <c r="G236"/>
  <c r="H236" s="1"/>
  <c r="I236" s="1"/>
  <c r="J236" s="1"/>
  <c r="G116"/>
  <c r="H116" s="1"/>
  <c r="I116" s="1"/>
  <c r="J116" s="1"/>
  <c r="G98"/>
  <c r="H98" s="1"/>
  <c r="I98" s="1"/>
  <c r="J98" s="1"/>
  <c r="G194" i="17"/>
  <c r="H194" s="1"/>
  <c r="I194" s="1"/>
  <c r="J194" s="1"/>
  <c r="G91"/>
  <c r="H91" s="1"/>
  <c r="I91" s="1"/>
  <c r="J91" s="1"/>
  <c r="G150"/>
  <c r="H150" s="1"/>
  <c r="I150" s="1"/>
  <c r="J150" s="1"/>
  <c r="G83"/>
  <c r="H83" s="1"/>
  <c r="I83" s="1"/>
  <c r="J83" s="1"/>
  <c r="G201"/>
  <c r="H201" s="1"/>
  <c r="I201" s="1"/>
  <c r="J201" s="1"/>
  <c r="G99"/>
  <c r="H99" s="1"/>
  <c r="I99" s="1"/>
  <c r="J99" s="1"/>
  <c r="G81"/>
  <c r="H81" s="1"/>
  <c r="I81" s="1"/>
  <c r="J81" s="1"/>
  <c r="G252" i="14"/>
  <c r="H252" s="1"/>
  <c r="I252" s="1"/>
  <c r="J252" s="1"/>
  <c r="G253"/>
  <c r="H253" s="1"/>
  <c r="I253" s="1"/>
  <c r="J253" s="1"/>
  <c r="G117"/>
  <c r="H117" s="1"/>
  <c r="I117" s="1"/>
  <c r="J117" s="1"/>
  <c r="G139"/>
  <c r="H139" s="1"/>
  <c r="I139" s="1"/>
  <c r="J139" s="1"/>
  <c r="G96" i="12"/>
  <c r="H96" s="1"/>
  <c r="I96" s="1"/>
  <c r="J96" s="1"/>
  <c r="G174"/>
  <c r="H174" s="1"/>
  <c r="I174" s="1"/>
  <c r="J174" s="1"/>
  <c r="G228"/>
  <c r="H228" s="1"/>
  <c r="I228" s="1"/>
  <c r="J228" s="1"/>
  <c r="G94"/>
  <c r="H94" s="1"/>
  <c r="I94" s="1"/>
  <c r="J94" s="1"/>
  <c r="G107"/>
  <c r="H107" s="1"/>
  <c r="I107" s="1"/>
  <c r="J107" s="1"/>
  <c r="G147"/>
  <c r="H147" s="1"/>
  <c r="I147" s="1"/>
  <c r="J147" s="1"/>
  <c r="G173"/>
  <c r="H173" s="1"/>
  <c r="I173" s="1"/>
  <c r="J173" s="1"/>
  <c r="G252"/>
  <c r="H252" s="1"/>
  <c r="I252" s="1"/>
  <c r="J252" s="1"/>
  <c r="G115"/>
  <c r="H115" s="1"/>
  <c r="I115" s="1"/>
  <c r="J115" s="1"/>
  <c r="G112"/>
  <c r="H112" s="1"/>
  <c r="I112" s="1"/>
  <c r="J112" s="1"/>
  <c r="G78"/>
  <c r="H78" s="1"/>
  <c r="I78" s="1"/>
  <c r="J78" s="1"/>
  <c r="G97"/>
  <c r="H97" s="1"/>
  <c r="I97" s="1"/>
  <c r="J97" s="1"/>
  <c r="G126"/>
  <c r="H126" s="1"/>
  <c r="I126" s="1"/>
  <c r="J126" s="1"/>
  <c r="G149"/>
  <c r="H149" s="1"/>
  <c r="I149" s="1"/>
  <c r="J149" s="1"/>
  <c r="G190"/>
  <c r="H190" s="1"/>
  <c r="I190" s="1"/>
  <c r="J190" s="1"/>
  <c r="G251"/>
  <c r="H251" s="1"/>
  <c r="I251" s="1"/>
  <c r="J251" s="1"/>
  <c r="G133"/>
  <c r="H133" s="1"/>
  <c r="I133" s="1"/>
  <c r="J133" s="1"/>
  <c r="G77"/>
  <c r="H77" s="1"/>
  <c r="I77" s="1"/>
  <c r="J77" s="1"/>
  <c r="G76"/>
  <c r="H76" s="1"/>
  <c r="I76" s="1"/>
  <c r="J76" s="1"/>
  <c r="G81"/>
  <c r="H81" s="1"/>
  <c r="I81" s="1"/>
  <c r="J81" s="1"/>
  <c r="G91"/>
  <c r="H91" s="1"/>
  <c r="I91" s="1"/>
  <c r="J91" s="1"/>
  <c r="G114"/>
  <c r="H114" s="1"/>
  <c r="I114" s="1"/>
  <c r="J114" s="1"/>
  <c r="G139"/>
  <c r="H139" s="1"/>
  <c r="I139" s="1"/>
  <c r="J139" s="1"/>
  <c r="G179"/>
  <c r="H179" s="1"/>
  <c r="I179" s="1"/>
  <c r="J179" s="1"/>
  <c r="G224"/>
  <c r="H224" s="1"/>
  <c r="I224" s="1"/>
  <c r="J224" s="1"/>
  <c r="G233"/>
  <c r="H233" s="1"/>
  <c r="I233" s="1"/>
  <c r="J233" s="1"/>
  <c r="G241"/>
  <c r="H241" s="1"/>
  <c r="I241" s="1"/>
  <c r="J241" s="1"/>
  <c r="G63"/>
  <c r="H63" s="1"/>
  <c r="I63" s="1"/>
  <c r="J63" s="1"/>
  <c r="G73"/>
  <c r="H73" s="1"/>
  <c r="I73" s="1"/>
  <c r="J73" s="1"/>
  <c r="G92"/>
  <c r="H92" s="1"/>
  <c r="I92" s="1"/>
  <c r="J92" s="1"/>
  <c r="G130"/>
  <c r="H130" s="1"/>
  <c r="I130" s="1"/>
  <c r="J130" s="1"/>
  <c r="G178"/>
  <c r="H178" s="1"/>
  <c r="I178" s="1"/>
  <c r="J178" s="1"/>
  <c r="G195"/>
  <c r="H195" s="1"/>
  <c r="I195" s="1"/>
  <c r="J195" s="1"/>
  <c r="G201"/>
  <c r="H201" s="1"/>
  <c r="I201" s="1"/>
  <c r="J201" s="1"/>
  <c r="G209"/>
  <c r="H209" s="1"/>
  <c r="I209" s="1"/>
  <c r="J209" s="1"/>
  <c r="G244"/>
  <c r="H244" s="1"/>
  <c r="I244" s="1"/>
  <c r="J244" s="1"/>
  <c r="G253"/>
  <c r="H253" s="1"/>
  <c r="I253" s="1"/>
  <c r="J253" s="1"/>
  <c r="G177"/>
  <c r="H177" s="1"/>
  <c r="I177" s="1"/>
  <c r="J177" s="1"/>
  <c r="G117"/>
  <c r="H117" s="1"/>
  <c r="I117" s="1"/>
  <c r="J117" s="1"/>
  <c r="G66"/>
  <c r="H66"/>
  <c r="I66" s="1"/>
  <c r="J66" s="1"/>
  <c r="G71" i="9"/>
  <c r="H71"/>
  <c r="I71" s="1"/>
  <c r="J71" s="1"/>
  <c r="G90"/>
  <c r="H90" s="1"/>
  <c r="I90" s="1"/>
  <c r="J90" s="1"/>
  <c r="G115"/>
  <c r="H115" s="1"/>
  <c r="I115" s="1"/>
  <c r="J115" s="1"/>
  <c r="G191"/>
  <c r="H191"/>
  <c r="I191" s="1"/>
  <c r="J191" s="1"/>
  <c r="G197"/>
  <c r="H197"/>
  <c r="I197" s="1"/>
  <c r="J197" s="1"/>
  <c r="G229"/>
  <c r="H229"/>
  <c r="I229" s="1"/>
  <c r="J229" s="1"/>
  <c r="G235"/>
  <c r="H235"/>
  <c r="I235" s="1"/>
  <c r="J235" s="1"/>
  <c r="G95"/>
  <c r="H95" s="1"/>
  <c r="I95" s="1"/>
  <c r="J95" s="1"/>
  <c r="G73"/>
  <c r="H73" s="1"/>
  <c r="I73" s="1"/>
  <c r="J73" s="1"/>
  <c r="G74"/>
  <c r="H74" s="1"/>
  <c r="I74" s="1"/>
  <c r="J74" s="1"/>
  <c r="G92"/>
  <c r="H92" s="1"/>
  <c r="I92" s="1"/>
  <c r="J92" s="1"/>
  <c r="G142"/>
  <c r="H142" s="1"/>
  <c r="I142" s="1"/>
  <c r="J142" s="1"/>
  <c r="G174"/>
  <c r="H174" s="1"/>
  <c r="I174" s="1"/>
  <c r="J174" s="1"/>
  <c r="G224"/>
  <c r="H224" s="1"/>
  <c r="I224" s="1"/>
  <c r="J224" s="1"/>
  <c r="G157"/>
  <c r="H157" s="1"/>
  <c r="I157" s="1"/>
  <c r="J157" s="1"/>
  <c r="G209"/>
  <c r="H209" s="1"/>
  <c r="I209" s="1"/>
  <c r="J209" s="1"/>
  <c r="G62"/>
  <c r="H62" s="1"/>
  <c r="I62" s="1"/>
  <c r="J62" s="1"/>
  <c r="G247" i="8"/>
  <c r="H247"/>
  <c r="I247" s="1"/>
  <c r="J247" s="1"/>
  <c r="M71"/>
  <c r="M84" s="1"/>
  <c r="C259" s="1"/>
  <c r="E259" s="1"/>
  <c r="L84"/>
  <c r="G123"/>
  <c r="H123" s="1"/>
  <c r="I123" s="1"/>
  <c r="J123" s="1"/>
  <c r="G128"/>
  <c r="H128" s="1"/>
  <c r="I128" s="1"/>
  <c r="J128" s="1"/>
  <c r="G158"/>
  <c r="H158" s="1"/>
  <c r="I158" s="1"/>
  <c r="J158" s="1"/>
  <c r="G164"/>
  <c r="H164" s="1"/>
  <c r="I164" s="1"/>
  <c r="J164" s="1"/>
  <c r="G209"/>
  <c r="H209" s="1"/>
  <c r="I209" s="1"/>
  <c r="J209" s="1"/>
  <c r="G245"/>
  <c r="H245" s="1"/>
  <c r="I245" s="1"/>
  <c r="J245" s="1"/>
  <c r="G224"/>
  <c r="H224" s="1"/>
  <c r="I224" s="1"/>
  <c r="J224" s="1"/>
  <c r="G78"/>
  <c r="H78" s="1"/>
  <c r="I78" s="1"/>
  <c r="J78" s="1"/>
  <c r="G208"/>
  <c r="H208"/>
  <c r="I208" s="1"/>
  <c r="J208" s="1"/>
  <c r="G140"/>
  <c r="H140" s="1"/>
  <c r="I140" s="1"/>
  <c r="J140" s="1"/>
  <c r="E59" i="15"/>
  <c r="Q59"/>
  <c r="R59"/>
  <c r="E90"/>
  <c r="Q90"/>
  <c r="R90"/>
  <c r="E94"/>
  <c r="Q94"/>
  <c r="R94"/>
  <c r="E98"/>
  <c r="R98"/>
  <c r="Q98"/>
  <c r="E123"/>
  <c r="R123"/>
  <c r="Q123"/>
  <c r="E147"/>
  <c r="R147"/>
  <c r="Q147"/>
  <c r="E179"/>
  <c r="R179"/>
  <c r="Q179"/>
  <c r="E199"/>
  <c r="Q199"/>
  <c r="R199"/>
  <c r="E231"/>
  <c r="R231"/>
  <c r="Q231"/>
  <c r="E65"/>
  <c r="R65"/>
  <c r="Q65"/>
  <c r="E100"/>
  <c r="R100"/>
  <c r="Q100"/>
  <c r="E201"/>
  <c r="Q201"/>
  <c r="R201"/>
  <c r="E141"/>
  <c r="R141"/>
  <c r="Q141"/>
  <c r="E193"/>
  <c r="Q193"/>
  <c r="R193"/>
  <c r="E253"/>
  <c r="Q253"/>
  <c r="R253"/>
  <c r="E235"/>
  <c r="Q235"/>
  <c r="R235"/>
  <c r="E77"/>
  <c r="Q77"/>
  <c r="R77"/>
  <c r="E107"/>
  <c r="Q107"/>
  <c r="R107"/>
  <c r="E114"/>
  <c r="Q114"/>
  <c r="R114"/>
  <c r="E142"/>
  <c r="Q142"/>
  <c r="R142"/>
  <c r="E166"/>
  <c r="R166"/>
  <c r="Q166"/>
  <c r="E191"/>
  <c r="Q191"/>
  <c r="R191"/>
  <c r="E215"/>
  <c r="R215"/>
  <c r="Q215"/>
  <c r="E245"/>
  <c r="R245"/>
  <c r="Q245"/>
  <c r="E66"/>
  <c r="Q66"/>
  <c r="R66"/>
  <c r="E99"/>
  <c r="R99"/>
  <c r="Q99"/>
  <c r="E133"/>
  <c r="Q133"/>
  <c r="R133"/>
  <c r="E125"/>
  <c r="R125"/>
  <c r="Q125"/>
  <c r="E233"/>
  <c r="R233"/>
  <c r="Q233"/>
  <c r="E81"/>
  <c r="R81"/>
  <c r="Q81"/>
  <c r="E95"/>
  <c r="Q95"/>
  <c r="R95"/>
  <c r="E124"/>
  <c r="Q124"/>
  <c r="R124"/>
  <c r="E175"/>
  <c r="R175"/>
  <c r="Q175"/>
  <c r="E180"/>
  <c r="Q180"/>
  <c r="R180"/>
  <c r="E211"/>
  <c r="Q211"/>
  <c r="R211"/>
  <c r="E216"/>
  <c r="R216"/>
  <c r="Q216"/>
  <c r="E246"/>
  <c r="Q246"/>
  <c r="R246"/>
  <c r="E72"/>
  <c r="Q72"/>
  <c r="R72"/>
  <c r="E82"/>
  <c r="Q82"/>
  <c r="R82"/>
  <c r="E106"/>
  <c r="Q106"/>
  <c r="R106"/>
  <c r="E110"/>
  <c r="Q110"/>
  <c r="R110"/>
  <c r="E116"/>
  <c r="Q116"/>
  <c r="R116"/>
  <c r="E139"/>
  <c r="R139"/>
  <c r="Q139"/>
  <c r="E177"/>
  <c r="R177"/>
  <c r="Q177"/>
  <c r="E213"/>
  <c r="Q213"/>
  <c r="R213"/>
  <c r="E241"/>
  <c r="Q241"/>
  <c r="R241"/>
  <c r="E63"/>
  <c r="Q63"/>
  <c r="R63"/>
  <c r="E105"/>
  <c r="Q105"/>
  <c r="R105"/>
  <c r="E130"/>
  <c r="R130"/>
  <c r="Q130"/>
  <c r="E140"/>
  <c r="Q140"/>
  <c r="R140"/>
  <c r="E156"/>
  <c r="Q156"/>
  <c r="R156"/>
  <c r="E176"/>
  <c r="Q176"/>
  <c r="R176"/>
  <c r="E236"/>
  <c r="R236"/>
  <c r="Q236"/>
  <c r="E78"/>
  <c r="Q78"/>
  <c r="R78"/>
  <c r="E93"/>
  <c r="Q93"/>
  <c r="R93"/>
  <c r="E143"/>
  <c r="R143"/>
  <c r="Q143"/>
  <c r="E148"/>
  <c r="Q148"/>
  <c r="R148"/>
  <c r="E162"/>
  <c r="R162"/>
  <c r="Q162"/>
  <c r="E209"/>
  <c r="R209"/>
  <c r="Q209"/>
  <c r="E145"/>
  <c r="R145"/>
  <c r="Q145"/>
  <c r="E183"/>
  <c r="R183"/>
  <c r="Q183"/>
  <c r="E207"/>
  <c r="Q207"/>
  <c r="R207"/>
  <c r="E243"/>
  <c r="Q243"/>
  <c r="R243"/>
  <c r="E57"/>
  <c r="Q57"/>
  <c r="R57"/>
  <c r="E73"/>
  <c r="Q73"/>
  <c r="R73"/>
  <c r="E79"/>
  <c r="Q79"/>
  <c r="R79"/>
  <c r="E117"/>
  <c r="R117"/>
  <c r="Q117"/>
  <c r="E198"/>
  <c r="R198"/>
  <c r="Q198"/>
  <c r="E208"/>
  <c r="Q208"/>
  <c r="R208"/>
  <c r="E227"/>
  <c r="Q227"/>
  <c r="R227"/>
  <c r="E232"/>
  <c r="Q232"/>
  <c r="R232"/>
  <c r="E228"/>
  <c r="Q228"/>
  <c r="R228"/>
  <c r="E128"/>
  <c r="Q128"/>
  <c r="R128"/>
  <c r="E60"/>
  <c r="Q60"/>
  <c r="R60"/>
  <c r="E185"/>
  <c r="Q185"/>
  <c r="R185"/>
  <c r="E151"/>
  <c r="R151"/>
  <c r="Q151"/>
  <c r="E219"/>
  <c r="R219"/>
  <c r="Q219"/>
  <c r="E168"/>
  <c r="Q168"/>
  <c r="R168"/>
  <c r="G94" i="9"/>
  <c r="H94" s="1"/>
  <c r="I94" s="1"/>
  <c r="J94" s="1"/>
  <c r="G99"/>
  <c r="H99" s="1"/>
  <c r="I99" s="1"/>
  <c r="J99" s="1"/>
  <c r="G156"/>
  <c r="H156" s="1"/>
  <c r="I156" s="1"/>
  <c r="J156" s="1"/>
  <c r="G161"/>
  <c r="H161" s="1"/>
  <c r="I161" s="1"/>
  <c r="J161" s="1"/>
  <c r="G193"/>
  <c r="H193" s="1"/>
  <c r="I193" s="1"/>
  <c r="J193" s="1"/>
  <c r="G207"/>
  <c r="H207" s="1"/>
  <c r="I207" s="1"/>
  <c r="J207" s="1"/>
  <c r="G226"/>
  <c r="H226" s="1"/>
  <c r="I226" s="1"/>
  <c r="J226" s="1"/>
  <c r="G231"/>
  <c r="H231" s="1"/>
  <c r="I231" s="1"/>
  <c r="J231" s="1"/>
  <c r="G241"/>
  <c r="H241" s="1"/>
  <c r="I241" s="1"/>
  <c r="J241" s="1"/>
  <c r="G247"/>
  <c r="H247"/>
  <c r="I247" s="1"/>
  <c r="J247" s="1"/>
  <c r="G111"/>
  <c r="H111" s="1"/>
  <c r="I111" s="1"/>
  <c r="J111" s="1"/>
  <c r="G173"/>
  <c r="H173" s="1"/>
  <c r="I173" s="1"/>
  <c r="J173" s="1"/>
  <c r="G54"/>
  <c r="H54" s="1"/>
  <c r="I54" s="1"/>
  <c r="J54" s="1"/>
  <c r="G88"/>
  <c r="H88" s="1"/>
  <c r="I88" s="1"/>
  <c r="J88" s="1"/>
  <c r="G108"/>
  <c r="H108" s="1"/>
  <c r="I108" s="1"/>
  <c r="J108" s="1"/>
  <c r="G150"/>
  <c r="H150" s="1"/>
  <c r="I150" s="1"/>
  <c r="J150" s="1"/>
  <c r="G141"/>
  <c r="H141" s="1"/>
  <c r="I141" s="1"/>
  <c r="J141" s="1"/>
  <c r="G193" i="8"/>
  <c r="H193" s="1"/>
  <c r="I193" s="1"/>
  <c r="J193" s="1"/>
  <c r="G225"/>
  <c r="H225" s="1"/>
  <c r="I225" s="1"/>
  <c r="J225" s="1"/>
  <c r="G253"/>
  <c r="H253" s="1"/>
  <c r="I253" s="1"/>
  <c r="J253" s="1"/>
  <c r="G77"/>
  <c r="H77" s="1"/>
  <c r="I77" s="1"/>
  <c r="J77" s="1"/>
  <c r="G82"/>
  <c r="H82" s="1"/>
  <c r="I82" s="1"/>
  <c r="J82" s="1"/>
  <c r="G90"/>
  <c r="H90" s="1"/>
  <c r="I90" s="1"/>
  <c r="J90" s="1"/>
  <c r="G141"/>
  <c r="H141" s="1"/>
  <c r="I141" s="1"/>
  <c r="J141" s="1"/>
  <c r="G191"/>
  <c r="H191" s="1"/>
  <c r="I191" s="1"/>
  <c r="J191" s="1"/>
  <c r="G196"/>
  <c r="H196" s="1"/>
  <c r="I196" s="1"/>
  <c r="J196" s="1"/>
  <c r="G226"/>
  <c r="H226" s="1"/>
  <c r="I226" s="1"/>
  <c r="J226" s="1"/>
  <c r="G232"/>
  <c r="H232" s="1"/>
  <c r="I232" s="1"/>
  <c r="J232" s="1"/>
  <c r="G248"/>
  <c r="H248" s="1"/>
  <c r="I248" s="1"/>
  <c r="J248" s="1"/>
  <c r="G246"/>
  <c r="H246" s="1"/>
  <c r="I246" s="1"/>
  <c r="J246" s="1"/>
  <c r="G124"/>
  <c r="H124" s="1"/>
  <c r="I124" s="1"/>
  <c r="J124" s="1"/>
  <c r="G190"/>
  <c r="H190" s="1"/>
  <c r="I190" s="1"/>
  <c r="J190" s="1"/>
  <c r="G210"/>
  <c r="H210" s="1"/>
  <c r="I210" s="1"/>
  <c r="J210" s="1"/>
  <c r="G216"/>
  <c r="I216"/>
  <c r="H216"/>
  <c r="J216"/>
  <c r="G54"/>
  <c r="H54" s="1"/>
  <c r="I54" s="1"/>
  <c r="J54" s="1"/>
  <c r="G97" i="9"/>
  <c r="H97" s="1"/>
  <c r="I97" s="1"/>
  <c r="J97" s="1"/>
  <c r="G110"/>
  <c r="H110" s="1"/>
  <c r="I110" s="1"/>
  <c r="J110" s="1"/>
  <c r="G139"/>
  <c r="H139" s="1"/>
  <c r="I139" s="1"/>
  <c r="J139" s="1"/>
  <c r="G159"/>
  <c r="H159" s="1"/>
  <c r="I159" s="1"/>
  <c r="J159" s="1"/>
  <c r="G165"/>
  <c r="H165" s="1"/>
  <c r="I165" s="1"/>
  <c r="J165" s="1"/>
  <c r="G218"/>
  <c r="H218" s="1"/>
  <c r="I218" s="1"/>
  <c r="J218" s="1"/>
  <c r="G243"/>
  <c r="H243" s="1"/>
  <c r="I243" s="1"/>
  <c r="J243" s="1"/>
  <c r="G185"/>
  <c r="H185" s="1"/>
  <c r="I185" s="1"/>
  <c r="J185" s="1"/>
  <c r="G80" i="8"/>
  <c r="H80" s="1"/>
  <c r="I80" s="1"/>
  <c r="J80" s="1"/>
  <c r="G88"/>
  <c r="H88" s="1"/>
  <c r="I88" s="1"/>
  <c r="J88" s="1"/>
  <c r="M173"/>
  <c r="M186" s="1"/>
  <c r="C265" s="1"/>
  <c r="E265" s="1"/>
  <c r="L186"/>
  <c r="G194"/>
  <c r="H194" s="1"/>
  <c r="I194" s="1"/>
  <c r="J194" s="1"/>
  <c r="G217"/>
  <c r="H217" s="1"/>
  <c r="I217" s="1"/>
  <c r="J217" s="1"/>
  <c r="G228"/>
  <c r="H228" s="1"/>
  <c r="I228" s="1"/>
  <c r="J228" s="1"/>
  <c r="G243"/>
  <c r="H243" s="1"/>
  <c r="I243" s="1"/>
  <c r="J243" s="1"/>
  <c r="G252"/>
  <c r="H252" s="1"/>
  <c r="I252" s="1"/>
  <c r="J252" s="1"/>
  <c r="G192"/>
  <c r="H192" s="1"/>
  <c r="I192" s="1"/>
  <c r="J192" s="1"/>
  <c r="G180"/>
  <c r="H180" s="1"/>
  <c r="I180" s="1"/>
  <c r="J180" s="1"/>
  <c r="M207"/>
  <c r="M220" s="1"/>
  <c r="C267" s="1"/>
  <c r="E267" s="1"/>
  <c r="L220"/>
  <c r="G212"/>
  <c r="H212" s="1"/>
  <c r="I212" s="1"/>
  <c r="J212" s="1"/>
  <c r="G233"/>
  <c r="H233" s="1"/>
  <c r="I233" s="1"/>
  <c r="J233" s="1"/>
  <c r="G75"/>
  <c r="H75" s="1"/>
  <c r="I75" s="1"/>
  <c r="J75" s="1"/>
  <c r="G60" i="11"/>
  <c r="H60" s="1"/>
  <c r="I60" s="1"/>
  <c r="J60" s="1"/>
  <c r="G108"/>
  <c r="H108" s="1"/>
  <c r="I108" s="1"/>
  <c r="J108" s="1"/>
  <c r="G139"/>
  <c r="H139" s="1"/>
  <c r="I139" s="1"/>
  <c r="J139" s="1"/>
  <c r="G159"/>
  <c r="H159" s="1"/>
  <c r="I159" s="1"/>
  <c r="J159" s="1"/>
  <c r="G164"/>
  <c r="H164"/>
  <c r="I164" s="1"/>
  <c r="J164" s="1"/>
  <c r="G197"/>
  <c r="H197" s="1"/>
  <c r="I197" s="1"/>
  <c r="J197" s="1"/>
  <c r="G209"/>
  <c r="H209" s="1"/>
  <c r="I209" s="1"/>
  <c r="J209" s="1"/>
  <c r="G247"/>
  <c r="H247" s="1"/>
  <c r="I247" s="1"/>
  <c r="J247" s="1"/>
  <c r="G151"/>
  <c r="H151" s="1"/>
  <c r="I151" s="1"/>
  <c r="J151" s="1"/>
  <c r="G66"/>
  <c r="H66" s="1"/>
  <c r="I66" s="1"/>
  <c r="J66" s="1"/>
  <c r="G117"/>
  <c r="H117" s="1"/>
  <c r="I117" s="1"/>
  <c r="J117" s="1"/>
  <c r="G54"/>
  <c r="H54" s="1"/>
  <c r="I54" s="1"/>
  <c r="J54" s="1"/>
  <c r="G95"/>
  <c r="H95" s="1"/>
  <c r="I95" s="1"/>
  <c r="J95" s="1"/>
  <c r="G145"/>
  <c r="H145" s="1"/>
  <c r="I145" s="1"/>
  <c r="J145" s="1"/>
  <c r="G177"/>
  <c r="H177" s="1"/>
  <c r="I177" s="1"/>
  <c r="J177" s="1"/>
  <c r="G207"/>
  <c r="H207" s="1"/>
  <c r="I207" s="1"/>
  <c r="J207" s="1"/>
  <c r="G214"/>
  <c r="H214" s="1"/>
  <c r="I214" s="1"/>
  <c r="J214" s="1"/>
  <c r="G218"/>
  <c r="H218" s="1"/>
  <c r="I218" s="1"/>
  <c r="J218" s="1"/>
  <c r="G228"/>
  <c r="H228" s="1"/>
  <c r="I228" s="1"/>
  <c r="J228" s="1"/>
  <c r="G249"/>
  <c r="H249" s="1"/>
  <c r="I249" s="1"/>
  <c r="J249" s="1"/>
  <c r="G250"/>
  <c r="H250" s="1"/>
  <c r="I250" s="1"/>
  <c r="J250" s="1"/>
  <c r="G150"/>
  <c r="H150" s="1"/>
  <c r="I150" s="1"/>
  <c r="J150" s="1"/>
  <c r="G128"/>
  <c r="H128" s="1"/>
  <c r="I128" s="1"/>
  <c r="J128" s="1"/>
  <c r="G99"/>
  <c r="H99" s="1"/>
  <c r="I99" s="1"/>
  <c r="J99" s="1"/>
  <c r="G162" i="17"/>
  <c r="H162"/>
  <c r="I162" s="1"/>
  <c r="J162" s="1"/>
  <c r="G100"/>
  <c r="I100"/>
  <c r="H100"/>
  <c r="J100"/>
  <c r="G250"/>
  <c r="I250"/>
  <c r="H250"/>
  <c r="J250"/>
  <c r="G236"/>
  <c r="H236" s="1"/>
  <c r="I236" s="1"/>
  <c r="J236" s="1"/>
  <c r="G113"/>
  <c r="H113" s="1"/>
  <c r="I113" s="1"/>
  <c r="J113" s="1"/>
  <c r="G82"/>
  <c r="H82" s="1"/>
  <c r="I82" s="1"/>
  <c r="J82" s="1"/>
  <c r="G62"/>
  <c r="H62" s="1"/>
  <c r="I62" s="1"/>
  <c r="J62" s="1"/>
  <c r="G201" i="14"/>
  <c r="H201" s="1"/>
  <c r="I201" s="1"/>
  <c r="J201" s="1"/>
  <c r="G208"/>
  <c r="H208" s="1"/>
  <c r="I208" s="1"/>
  <c r="J208" s="1"/>
  <c r="G79"/>
  <c r="H79" s="1"/>
  <c r="I79" s="1"/>
  <c r="J79" s="1"/>
  <c r="G146" i="12"/>
  <c r="H146" s="1"/>
  <c r="I146" s="1"/>
  <c r="J146" s="1"/>
  <c r="G194"/>
  <c r="H194" s="1"/>
  <c r="I194" s="1"/>
  <c r="J194" s="1"/>
  <c r="G55"/>
  <c r="H55" s="1"/>
  <c r="I55" s="1"/>
  <c r="J55" s="1"/>
  <c r="G99"/>
  <c r="H99" s="1"/>
  <c r="I99" s="1"/>
  <c r="J99" s="1"/>
  <c r="G132"/>
  <c r="H132" s="1"/>
  <c r="I132" s="1"/>
  <c r="J132" s="1"/>
  <c r="G157"/>
  <c r="H157" s="1"/>
  <c r="I157" s="1"/>
  <c r="J157" s="1"/>
  <c r="G232"/>
  <c r="H232" s="1"/>
  <c r="I232" s="1"/>
  <c r="J232" s="1"/>
  <c r="G193"/>
  <c r="H193"/>
  <c r="I193" s="1"/>
  <c r="J193" s="1"/>
  <c r="G95"/>
  <c r="H95" s="1"/>
  <c r="I95" s="1"/>
  <c r="J95" s="1"/>
  <c r="G74"/>
  <c r="H74" s="1"/>
  <c r="I74" s="1"/>
  <c r="J74" s="1"/>
  <c r="G162"/>
  <c r="H162" s="1"/>
  <c r="I162" s="1"/>
  <c r="J162" s="1"/>
  <c r="G218"/>
  <c r="H218" s="1"/>
  <c r="I218" s="1"/>
  <c r="J218" s="1"/>
  <c r="G88"/>
  <c r="H88" s="1"/>
  <c r="I88" s="1"/>
  <c r="J88" s="1"/>
  <c r="G105"/>
  <c r="H105" s="1"/>
  <c r="I105" s="1"/>
  <c r="J105" s="1"/>
  <c r="G144"/>
  <c r="H144" s="1"/>
  <c r="I144" s="1"/>
  <c r="J144" s="1"/>
  <c r="G161"/>
  <c r="H161" s="1"/>
  <c r="I161" s="1"/>
  <c r="J161" s="1"/>
  <c r="G248"/>
  <c r="H248" s="1"/>
  <c r="I248" s="1"/>
  <c r="J248" s="1"/>
  <c r="G145"/>
  <c r="H145" s="1"/>
  <c r="I145" s="1"/>
  <c r="J145" s="1"/>
  <c r="G54"/>
  <c r="H54" s="1"/>
  <c r="I54" s="1"/>
  <c r="J54" s="1"/>
  <c r="G79"/>
  <c r="H79" s="1"/>
  <c r="I79" s="1"/>
  <c r="J79" s="1"/>
  <c r="G89"/>
  <c r="H89" s="1"/>
  <c r="I89" s="1"/>
  <c r="J89" s="1"/>
  <c r="G108"/>
  <c r="H108" s="1"/>
  <c r="I108" s="1"/>
  <c r="J108" s="1"/>
  <c r="G125"/>
  <c r="H125" s="1"/>
  <c r="I125" s="1"/>
  <c r="J125" s="1"/>
  <c r="G156"/>
  <c r="H156" s="1"/>
  <c r="I156" s="1"/>
  <c r="J156" s="1"/>
  <c r="G176"/>
  <c r="H176" s="1"/>
  <c r="I176" s="1"/>
  <c r="J176" s="1"/>
  <c r="G181"/>
  <c r="H181" s="1"/>
  <c r="I181" s="1"/>
  <c r="J181" s="1"/>
  <c r="G214"/>
  <c r="H214" s="1"/>
  <c r="I214" s="1"/>
  <c r="J214" s="1"/>
  <c r="G230"/>
  <c r="H230" s="1"/>
  <c r="I230" s="1"/>
  <c r="J230" s="1"/>
  <c r="G235"/>
  <c r="H235" s="1"/>
  <c r="I235" s="1"/>
  <c r="J235" s="1"/>
  <c r="G243"/>
  <c r="H243" s="1"/>
  <c r="I243" s="1"/>
  <c r="J243" s="1"/>
  <c r="G71"/>
  <c r="H71" s="1"/>
  <c r="I71" s="1"/>
  <c r="J71" s="1"/>
  <c r="G82"/>
  <c r="H82" s="1"/>
  <c r="I82" s="1"/>
  <c r="J82" s="1"/>
  <c r="G122"/>
  <c r="H122" s="1"/>
  <c r="I122" s="1"/>
  <c r="J122" s="1"/>
  <c r="G142"/>
  <c r="H142" s="1"/>
  <c r="I142" s="1"/>
  <c r="J142" s="1"/>
  <c r="G192"/>
  <c r="H192" s="1"/>
  <c r="I192" s="1"/>
  <c r="J192" s="1"/>
  <c r="G197"/>
  <c r="H197" s="1"/>
  <c r="I197" s="1"/>
  <c r="J197" s="1"/>
  <c r="G207"/>
  <c r="H207" s="1"/>
  <c r="I207" s="1"/>
  <c r="J207" s="1"/>
  <c r="G213"/>
  <c r="H213" s="1"/>
  <c r="I213" s="1"/>
  <c r="J213" s="1"/>
  <c r="G250"/>
  <c r="H250" s="1"/>
  <c r="I250" s="1"/>
  <c r="J250" s="1"/>
  <c r="G231"/>
  <c r="H231" s="1"/>
  <c r="I231" s="1"/>
  <c r="J231" s="1"/>
  <c r="G116"/>
  <c r="H116" s="1"/>
  <c r="I116" s="1"/>
  <c r="J116" s="1"/>
  <c r="G63" i="9"/>
  <c r="H63" s="1"/>
  <c r="I63" s="1"/>
  <c r="J63" s="1"/>
  <c r="G82"/>
  <c r="H82" s="1"/>
  <c r="I82" s="1"/>
  <c r="J82" s="1"/>
  <c r="G113"/>
  <c r="H113" s="1"/>
  <c r="I113" s="1"/>
  <c r="J113" s="1"/>
  <c r="G123"/>
  <c r="H123" s="1"/>
  <c r="I123" s="1"/>
  <c r="J123" s="1"/>
  <c r="G129"/>
  <c r="H129" s="1"/>
  <c r="I129" s="1"/>
  <c r="J129" s="1"/>
  <c r="G182"/>
  <c r="H182" s="1"/>
  <c r="I182" s="1"/>
  <c r="J182" s="1"/>
  <c r="G210"/>
  <c r="H210" s="1"/>
  <c r="I210" s="1"/>
  <c r="J210" s="1"/>
  <c r="G227"/>
  <c r="H227" s="1"/>
  <c r="I227" s="1"/>
  <c r="J227" s="1"/>
  <c r="G100"/>
  <c r="H100" s="1"/>
  <c r="I100" s="1"/>
  <c r="J100" s="1"/>
  <c r="L118" i="8"/>
  <c r="M105"/>
  <c r="M118" s="1"/>
  <c r="C261" s="1"/>
  <c r="E261" s="1"/>
  <c r="G126"/>
  <c r="H126" s="1"/>
  <c r="I126" s="1"/>
  <c r="J126" s="1"/>
  <c r="G132"/>
  <c r="H132" s="1"/>
  <c r="I132" s="1"/>
  <c r="J132" s="1"/>
  <c r="G149"/>
  <c r="H149" s="1"/>
  <c r="I149" s="1"/>
  <c r="J149" s="1"/>
  <c r="G160"/>
  <c r="H160" s="1"/>
  <c r="I160" s="1"/>
  <c r="J160" s="1"/>
  <c r="M241"/>
  <c r="M254" s="1"/>
  <c r="C269" s="1"/>
  <c r="E269" s="1"/>
  <c r="L254"/>
  <c r="G250"/>
  <c r="H250" s="1"/>
  <c r="I250" s="1"/>
  <c r="J250" s="1"/>
  <c r="G156"/>
  <c r="H156" s="1"/>
  <c r="I156" s="1"/>
  <c r="J156" s="1"/>
  <c r="G236"/>
  <c r="H236" s="1"/>
  <c r="I236" s="1"/>
  <c r="J236" s="1"/>
  <c r="G168"/>
  <c r="H168" s="1"/>
  <c r="I168" s="1"/>
  <c r="J168" s="1"/>
  <c r="G185" i="11"/>
  <c r="H185" s="1"/>
  <c r="I185" s="1"/>
  <c r="J185" s="1"/>
  <c r="M224"/>
  <c r="M237" s="1"/>
  <c r="C268" s="1"/>
  <c r="E268" s="1"/>
  <c r="L237"/>
  <c r="G134" i="17"/>
  <c r="H134" s="1"/>
  <c r="I134" s="1"/>
  <c r="J134" s="1"/>
  <c r="G151"/>
  <c r="H151" s="1"/>
  <c r="I151" s="1"/>
  <c r="J151" s="1"/>
  <c r="M139" i="14"/>
  <c r="M152" s="1"/>
  <c r="C263" s="1"/>
  <c r="E263" s="1"/>
  <c r="L152"/>
  <c r="M173" i="12"/>
  <c r="M186" s="1"/>
  <c r="C265" s="1"/>
  <c r="E265" s="1"/>
  <c r="L186"/>
  <c r="G134"/>
  <c r="H134" s="1"/>
  <c r="I134" s="1"/>
  <c r="J134" s="1"/>
  <c r="G202"/>
  <c r="H202" s="1"/>
  <c r="I202" s="1"/>
  <c r="J202" s="1"/>
  <c r="L203"/>
  <c r="M190"/>
  <c r="M203" s="1"/>
  <c r="C266" s="1"/>
  <c r="E266" s="1"/>
  <c r="L152"/>
  <c r="M139"/>
  <c r="M152" s="1"/>
  <c r="C263" s="1"/>
  <c r="E263" s="1"/>
  <c r="G166"/>
  <c r="H166" s="1"/>
  <c r="I166" s="1"/>
  <c r="J166" s="1"/>
  <c r="G185"/>
  <c r="H185" s="1"/>
  <c r="I185" s="1"/>
  <c r="J185" s="1"/>
  <c r="M224"/>
  <c r="M237" s="1"/>
  <c r="C268" s="1"/>
  <c r="E268" s="1"/>
  <c r="L237"/>
  <c r="M241"/>
  <c r="M254" s="1"/>
  <c r="C269" s="1"/>
  <c r="E269" s="1"/>
  <c r="L254"/>
  <c r="L84" i="9"/>
  <c r="M71"/>
  <c r="M84" s="1"/>
  <c r="C259" s="1"/>
  <c r="E259" s="1"/>
  <c r="M224"/>
  <c r="M237" s="1"/>
  <c r="C268" s="1"/>
  <c r="E268" s="1"/>
  <c r="L237"/>
  <c r="G201" i="8"/>
  <c r="H201" s="1"/>
  <c r="I201" s="1"/>
  <c r="J201" s="1"/>
  <c r="G71"/>
  <c r="H71" s="1"/>
  <c r="I71" s="1"/>
  <c r="J71" s="1"/>
  <c r="G134"/>
  <c r="H134" s="1"/>
  <c r="I134" s="1"/>
  <c r="J134" s="1"/>
  <c r="M224"/>
  <c r="M237" s="1"/>
  <c r="C268" s="1"/>
  <c r="E268" s="1"/>
  <c r="L237"/>
  <c r="E167" i="15"/>
  <c r="Q167"/>
  <c r="R167"/>
  <c r="E62"/>
  <c r="Q62"/>
  <c r="R62"/>
  <c r="E92"/>
  <c r="Q92"/>
  <c r="R92"/>
  <c r="E96"/>
  <c r="Q96"/>
  <c r="R96"/>
  <c r="E109"/>
  <c r="Q109"/>
  <c r="R109"/>
  <c r="E126"/>
  <c r="Q126"/>
  <c r="R126"/>
  <c r="E158"/>
  <c r="Q158"/>
  <c r="R158"/>
  <c r="E182"/>
  <c r="Q182"/>
  <c r="R182"/>
  <c r="E210"/>
  <c r="Q210"/>
  <c r="R210"/>
  <c r="E234"/>
  <c r="R234"/>
  <c r="Q234"/>
  <c r="E217"/>
  <c r="R217"/>
  <c r="Q217"/>
  <c r="E202"/>
  <c r="R202"/>
  <c r="Q202"/>
  <c r="E113"/>
  <c r="R113"/>
  <c r="Q113"/>
  <c r="E165"/>
  <c r="Q165"/>
  <c r="R165"/>
  <c r="E247"/>
  <c r="Q247"/>
  <c r="R247"/>
  <c r="E252"/>
  <c r="Q252"/>
  <c r="R252"/>
  <c r="E74"/>
  <c r="Q74"/>
  <c r="R74"/>
  <c r="E56"/>
  <c r="Q56"/>
  <c r="R56"/>
  <c r="E111"/>
  <c r="R111"/>
  <c r="Q111"/>
  <c r="E131"/>
  <c r="R131"/>
  <c r="Q131"/>
  <c r="E163"/>
  <c r="Q163"/>
  <c r="R163"/>
  <c r="E174"/>
  <c r="Q174"/>
  <c r="R174"/>
  <c r="E194"/>
  <c r="Q194"/>
  <c r="R194"/>
  <c r="E226"/>
  <c r="Q226"/>
  <c r="R226"/>
  <c r="E248"/>
  <c r="Q248"/>
  <c r="R248"/>
  <c r="E149"/>
  <c r="R149"/>
  <c r="Q149"/>
  <c r="E134"/>
  <c r="R134"/>
  <c r="Q134"/>
  <c r="E58"/>
  <c r="Q58"/>
  <c r="R58"/>
  <c r="E181"/>
  <c r="R181"/>
  <c r="Q181"/>
  <c r="E76"/>
  <c r="Q76"/>
  <c r="R76"/>
  <c r="E91"/>
  <c r="Q91"/>
  <c r="R91"/>
  <c r="E115"/>
  <c r="R115"/>
  <c r="Q115"/>
  <c r="E157"/>
  <c r="Q157"/>
  <c r="R157"/>
  <c r="E178"/>
  <c r="Q178"/>
  <c r="R178"/>
  <c r="E192"/>
  <c r="Q192"/>
  <c r="R192"/>
  <c r="E214"/>
  <c r="Q214"/>
  <c r="R214"/>
  <c r="E244"/>
  <c r="Q244"/>
  <c r="R244"/>
  <c r="E55"/>
  <c r="Q55"/>
  <c r="R55"/>
  <c r="E80"/>
  <c r="Q80"/>
  <c r="R80"/>
  <c r="E88"/>
  <c r="Q88"/>
  <c r="R88"/>
  <c r="E108"/>
  <c r="Q108"/>
  <c r="R108"/>
  <c r="E112"/>
  <c r="Q112"/>
  <c r="R112"/>
  <c r="E122"/>
  <c r="Q122"/>
  <c r="R122"/>
  <c r="E161"/>
  <c r="Q161"/>
  <c r="R161"/>
  <c r="E197"/>
  <c r="Q197"/>
  <c r="R197"/>
  <c r="E224"/>
  <c r="Q224"/>
  <c r="R224"/>
  <c r="E249"/>
  <c r="R249"/>
  <c r="Q249"/>
  <c r="E54"/>
  <c r="Q54"/>
  <c r="R54"/>
  <c r="E127"/>
  <c r="R127"/>
  <c r="Q127"/>
  <c r="E132"/>
  <c r="R132"/>
  <c r="Q132"/>
  <c r="E144"/>
  <c r="Q144"/>
  <c r="R144"/>
  <c r="E160"/>
  <c r="R160"/>
  <c r="Q160"/>
  <c r="E225"/>
  <c r="Q225"/>
  <c r="R225"/>
  <c r="E242"/>
  <c r="Q242"/>
  <c r="R242"/>
  <c r="E89"/>
  <c r="Q89"/>
  <c r="R89"/>
  <c r="E97"/>
  <c r="Q97"/>
  <c r="R97"/>
  <c r="E146"/>
  <c r="Q146"/>
  <c r="R146"/>
  <c r="E159"/>
  <c r="R159"/>
  <c r="Q159"/>
  <c r="E164"/>
  <c r="R164"/>
  <c r="Q164"/>
  <c r="E129"/>
  <c r="Q129"/>
  <c r="R129"/>
  <c r="E173"/>
  <c r="R173"/>
  <c r="Q173"/>
  <c r="E190"/>
  <c r="Q190"/>
  <c r="R190"/>
  <c r="E229"/>
  <c r="R229"/>
  <c r="Q229"/>
  <c r="E61"/>
  <c r="R61"/>
  <c r="Q61"/>
  <c r="E64"/>
  <c r="Q64"/>
  <c r="R64"/>
  <c r="E75"/>
  <c r="Q75"/>
  <c r="R75"/>
  <c r="E83"/>
  <c r="R83"/>
  <c r="Q83"/>
  <c r="E195"/>
  <c r="R195"/>
  <c r="Q195"/>
  <c r="E200"/>
  <c r="R200"/>
  <c r="Q200"/>
  <c r="E212"/>
  <c r="Q212"/>
  <c r="R212"/>
  <c r="E230"/>
  <c r="Q230"/>
  <c r="R230"/>
  <c r="E251"/>
  <c r="Q251"/>
  <c r="R251"/>
  <c r="E196"/>
  <c r="R196"/>
  <c r="Q196"/>
  <c r="E71"/>
  <c r="Q71"/>
  <c r="R71"/>
  <c r="E250"/>
  <c r="Q250"/>
  <c r="R250"/>
  <c r="E184"/>
  <c r="Q184"/>
  <c r="R184"/>
  <c r="E150"/>
  <c r="Q150"/>
  <c r="R150"/>
  <c r="E218"/>
  <c r="Q218"/>
  <c r="R218"/>
  <c r="M156" i="9"/>
  <c r="M169" s="1"/>
  <c r="C264" s="1"/>
  <c r="E264" s="1"/>
  <c r="L169"/>
  <c r="M207"/>
  <c r="M220" s="1"/>
  <c r="C267" s="1"/>
  <c r="E267" s="1"/>
  <c r="L220"/>
  <c r="M241"/>
  <c r="M254" s="1"/>
  <c r="C269" s="1"/>
  <c r="E269" s="1"/>
  <c r="L254"/>
  <c r="M173"/>
  <c r="M186" s="1"/>
  <c r="C265" s="1"/>
  <c r="E265" s="1"/>
  <c r="L186"/>
  <c r="M88"/>
  <c r="M101" s="1"/>
  <c r="C260" s="1"/>
  <c r="E260" s="1"/>
  <c r="L101"/>
  <c r="G202" i="8"/>
  <c r="H202" s="1"/>
  <c r="I202" s="1"/>
  <c r="J202" s="1"/>
  <c r="M190"/>
  <c r="M203" s="1"/>
  <c r="C266" s="1"/>
  <c r="E266" s="1"/>
  <c r="L203"/>
  <c r="L152" i="9"/>
  <c r="M139"/>
  <c r="M152" s="1"/>
  <c r="C263" s="1"/>
  <c r="E263" s="1"/>
  <c r="M88" i="8"/>
  <c r="M101" s="1"/>
  <c r="C260" s="1"/>
  <c r="E260" s="1"/>
  <c r="L101"/>
  <c r="G113"/>
  <c r="H113" s="1"/>
  <c r="I113" s="1"/>
  <c r="J113" s="1"/>
  <c r="G173"/>
  <c r="H173" s="1"/>
  <c r="I173" s="1"/>
  <c r="J173" s="1"/>
  <c r="G200"/>
  <c r="H200" s="1"/>
  <c r="I200" s="1"/>
  <c r="J200" s="1"/>
  <c r="G207"/>
  <c r="H207" s="1"/>
  <c r="I207" s="1"/>
  <c r="J207" s="1"/>
  <c r="G91" i="11"/>
  <c r="H91" s="1"/>
  <c r="I91" s="1"/>
  <c r="J91" s="1"/>
  <c r="M139"/>
  <c r="M152" s="1"/>
  <c r="C263" s="1"/>
  <c r="E263" s="1"/>
  <c r="L152"/>
  <c r="M207"/>
  <c r="M220" s="1"/>
  <c r="C267" s="1"/>
  <c r="E267" s="1"/>
  <c r="L220"/>
  <c r="G202" i="17"/>
  <c r="H202" s="1"/>
  <c r="I202" s="1"/>
  <c r="J202" s="1"/>
  <c r="G184"/>
  <c r="H184" s="1"/>
  <c r="I184" s="1"/>
  <c r="J184" s="1"/>
  <c r="G185"/>
  <c r="H185" s="1"/>
  <c r="I185" s="1"/>
  <c r="J185" s="1"/>
  <c r="G200" i="14"/>
  <c r="H200" s="1"/>
  <c r="I200" s="1"/>
  <c r="J200" s="1"/>
  <c r="L101" i="12"/>
  <c r="M88"/>
  <c r="M101" s="1"/>
  <c r="C260" s="1"/>
  <c r="E260" s="1"/>
  <c r="M105"/>
  <c r="M118" s="1"/>
  <c r="C261" s="1"/>
  <c r="E261" s="1"/>
  <c r="L118"/>
  <c r="G168"/>
  <c r="H168" s="1"/>
  <c r="I168" s="1"/>
  <c r="J168" s="1"/>
  <c r="M156"/>
  <c r="M169" s="1"/>
  <c r="C264" s="1"/>
  <c r="E264" s="1"/>
  <c r="L169"/>
  <c r="M71"/>
  <c r="M84" s="1"/>
  <c r="C259" s="1"/>
  <c r="E259" s="1"/>
  <c r="L84"/>
  <c r="M122"/>
  <c r="M135" s="1"/>
  <c r="C262" s="1"/>
  <c r="E262" s="1"/>
  <c r="L135"/>
  <c r="L220"/>
  <c r="M207"/>
  <c r="M220" s="1"/>
  <c r="C267" s="1"/>
  <c r="E267" s="1"/>
  <c r="G167"/>
  <c r="H167" s="1"/>
  <c r="I167" s="1"/>
  <c r="J167" s="1"/>
  <c r="G105" i="8"/>
  <c r="H105" s="1"/>
  <c r="I105" s="1"/>
  <c r="J105" s="1"/>
  <c r="G181"/>
  <c r="H181"/>
  <c r="I181" s="1"/>
  <c r="J181" s="1"/>
  <c r="G241"/>
  <c r="H241" s="1"/>
  <c r="I241" s="1"/>
  <c r="J241" s="1"/>
  <c r="M156"/>
  <c r="M169" s="1"/>
  <c r="C264" s="1"/>
  <c r="E264" s="1"/>
  <c r="L169"/>
  <c r="U275" i="9"/>
  <c r="U276"/>
  <c r="G50" i="7"/>
  <c r="H50" s="1"/>
  <c r="U276" i="12"/>
  <c r="U275"/>
  <c r="G53" i="7"/>
  <c r="H53" s="1"/>
  <c r="T258" i="10"/>
  <c r="T258" i="9"/>
  <c r="T258" i="12"/>
  <c r="T258" i="11"/>
  <c r="U276"/>
  <c r="U275"/>
  <c r="G52" i="7"/>
  <c r="H52" s="1"/>
  <c r="I58" s="1"/>
  <c r="D74" s="1"/>
  <c r="T84" i="8"/>
  <c r="T258" s="1"/>
  <c r="S258"/>
  <c r="S259" s="1"/>
  <c r="U276"/>
  <c r="G49" i="7"/>
  <c r="H49" s="1"/>
  <c r="U275" i="8"/>
  <c r="S258" i="10"/>
  <c r="S259" s="1"/>
  <c r="S258" i="9"/>
  <c r="S259" s="1"/>
  <c r="S258" i="12"/>
  <c r="S259" s="1"/>
  <c r="S258" i="11"/>
  <c r="S259" s="1"/>
  <c r="T254" i="14" l="1"/>
  <c r="T258" s="1"/>
  <c r="S258"/>
  <c r="S259" s="1"/>
  <c r="U275"/>
  <c r="U276"/>
  <c r="G55" i="7"/>
  <c r="H55" s="1"/>
  <c r="G62" i="8"/>
  <c r="H62"/>
  <c r="I62" s="1"/>
  <c r="J62" s="1"/>
  <c r="G65" i="9"/>
  <c r="H65"/>
  <c r="I65" s="1"/>
  <c r="J65" s="1"/>
  <c r="L203" i="14"/>
  <c r="M190"/>
  <c r="M203" s="1"/>
  <c r="C266" s="1"/>
  <c r="E266" s="1"/>
  <c r="S220" i="16"/>
  <c r="T220" s="1"/>
  <c r="S169" i="10"/>
  <c r="T169" s="1"/>
  <c r="S220"/>
  <c r="T220" s="1"/>
  <c r="H61" i="11"/>
  <c r="I61" s="1"/>
  <c r="J61" s="1"/>
  <c r="G61"/>
  <c r="H62"/>
  <c r="I62" s="1"/>
  <c r="J62" s="1"/>
  <c r="G62"/>
  <c r="M139" i="17"/>
  <c r="M152" s="1"/>
  <c r="C263" s="1"/>
  <c r="E263" s="1"/>
  <c r="L152"/>
  <c r="G168"/>
  <c r="H168" s="1"/>
  <c r="I168" s="1"/>
  <c r="J168" s="1"/>
  <c r="G200"/>
  <c r="H200" s="1"/>
  <c r="I200" s="1"/>
  <c r="J200" s="1"/>
  <c r="G58" i="7"/>
  <c r="H58" s="1"/>
  <c r="U276" i="17"/>
  <c r="U275"/>
  <c r="G210"/>
  <c r="H210" s="1"/>
  <c r="I210" s="1"/>
  <c r="J210" s="1"/>
  <c r="G133"/>
  <c r="H133" s="1"/>
  <c r="I133" s="1"/>
  <c r="J133" s="1"/>
  <c r="G60"/>
  <c r="H60" s="1"/>
  <c r="I60" s="1"/>
  <c r="J60" s="1"/>
  <c r="G182"/>
  <c r="H182" s="1"/>
  <c r="I182" s="1"/>
  <c r="J182" s="1"/>
  <c r="G232"/>
  <c r="H232"/>
  <c r="I232" s="1"/>
  <c r="J232" s="1"/>
  <c r="G61"/>
  <c r="H61"/>
  <c r="I61" s="1"/>
  <c r="J61" s="1"/>
  <c r="G78"/>
  <c r="H78" s="1"/>
  <c r="I78" s="1"/>
  <c r="J78" s="1"/>
  <c r="G98"/>
  <c r="H98" s="1"/>
  <c r="I98" s="1"/>
  <c r="J98" s="1"/>
  <c r="G116"/>
  <c r="H116" s="1"/>
  <c r="I116" s="1"/>
  <c r="J116" s="1"/>
  <c r="G208"/>
  <c r="H208" s="1"/>
  <c r="I208" s="1"/>
  <c r="J208" s="1"/>
  <c r="G216"/>
  <c r="H216" s="1"/>
  <c r="I216" s="1"/>
  <c r="J216" s="1"/>
  <c r="G209"/>
  <c r="H209" s="1"/>
  <c r="I209" s="1"/>
  <c r="J209" s="1"/>
  <c r="G217"/>
  <c r="H217" s="1"/>
  <c r="I217" s="1"/>
  <c r="J217" s="1"/>
  <c r="G76"/>
  <c r="H76" s="1"/>
  <c r="I76" s="1"/>
  <c r="J76" s="1"/>
  <c r="G158"/>
  <c r="H158" s="1"/>
  <c r="I158" s="1"/>
  <c r="J158" s="1"/>
  <c r="H180"/>
  <c r="I180" s="1"/>
  <c r="J180" s="1"/>
  <c r="G180"/>
  <c r="G122"/>
  <c r="H122" s="1"/>
  <c r="I122" s="1"/>
  <c r="J122" s="1"/>
  <c r="G143"/>
  <c r="H143" s="1"/>
  <c r="I143" s="1"/>
  <c r="J143" s="1"/>
  <c r="G233"/>
  <c r="H233" s="1"/>
  <c r="I233" s="1"/>
  <c r="J233" s="1"/>
  <c r="G63"/>
  <c r="H63" s="1"/>
  <c r="I63" s="1"/>
  <c r="J63" s="1"/>
  <c r="G109"/>
  <c r="H109" s="1"/>
  <c r="I109" s="1"/>
  <c r="J109" s="1"/>
  <c r="G156"/>
  <c r="H156" s="1"/>
  <c r="I156" s="1"/>
  <c r="J156" s="1"/>
  <c r="G245"/>
  <c r="H245" s="1"/>
  <c r="I245" s="1"/>
  <c r="J245" s="1"/>
  <c r="G56"/>
  <c r="H56" s="1"/>
  <c r="I56" s="1"/>
  <c r="J56" s="1"/>
  <c r="G164"/>
  <c r="H164" s="1"/>
  <c r="I164" s="1"/>
  <c r="J164" s="1"/>
  <c r="G190"/>
  <c r="H190" s="1"/>
  <c r="I190" s="1"/>
  <c r="J190" s="1"/>
  <c r="G90"/>
  <c r="H90" s="1"/>
  <c r="I90" s="1"/>
  <c r="J90" s="1"/>
  <c r="G115"/>
  <c r="H115" s="1"/>
  <c r="I115" s="1"/>
  <c r="J115" s="1"/>
  <c r="G145"/>
  <c r="H145" s="1"/>
  <c r="I145" s="1"/>
  <c r="J145" s="1"/>
  <c r="G160"/>
  <c r="H160" s="1"/>
  <c r="I160" s="1"/>
  <c r="J160" s="1"/>
  <c r="G176"/>
  <c r="H176" s="1"/>
  <c r="I176" s="1"/>
  <c r="J176" s="1"/>
  <c r="G199"/>
  <c r="H199" s="1"/>
  <c r="I199" s="1"/>
  <c r="J199" s="1"/>
  <c r="G166"/>
  <c r="H166" s="1"/>
  <c r="I166" s="1"/>
  <c r="J166" s="1"/>
  <c r="G242"/>
  <c r="H242" s="1"/>
  <c r="I242" s="1"/>
  <c r="J242" s="1"/>
  <c r="G105"/>
  <c r="H105" s="1"/>
  <c r="I105" s="1"/>
  <c r="J105" s="1"/>
  <c r="G114"/>
  <c r="H114" s="1"/>
  <c r="I114" s="1"/>
  <c r="J114" s="1"/>
  <c r="G131"/>
  <c r="H131" s="1"/>
  <c r="I131" s="1"/>
  <c r="J131" s="1"/>
  <c r="G193"/>
  <c r="H193" s="1"/>
  <c r="I193" s="1"/>
  <c r="J193" s="1"/>
  <c r="G224"/>
  <c r="H224" s="1"/>
  <c r="I224" s="1"/>
  <c r="J224" s="1"/>
  <c r="G247"/>
  <c r="H247" s="1"/>
  <c r="I247" s="1"/>
  <c r="J247" s="1"/>
  <c r="S186" i="10"/>
  <c r="T186" s="1"/>
  <c r="S169" i="17"/>
  <c r="T169" s="1"/>
  <c r="G159"/>
  <c r="H159" s="1"/>
  <c r="I159" s="1"/>
  <c r="J159" s="1"/>
  <c r="G123"/>
  <c r="H123" s="1"/>
  <c r="I123" s="1"/>
  <c r="J123" s="1"/>
  <c r="G157"/>
  <c r="H157" s="1"/>
  <c r="I157" s="1"/>
  <c r="J157" s="1"/>
  <c r="G192"/>
  <c r="H192" s="1"/>
  <c r="I192" s="1"/>
  <c r="J192" s="1"/>
  <c r="G231"/>
  <c r="H231" s="1"/>
  <c r="I231" s="1"/>
  <c r="J231" s="1"/>
  <c r="G66"/>
  <c r="H66" s="1"/>
  <c r="I66" s="1"/>
  <c r="J66" s="1"/>
  <c r="T254"/>
  <c r="T258" s="1"/>
  <c r="S258"/>
  <c r="S259" s="1"/>
  <c r="G129"/>
  <c r="H129" s="1"/>
  <c r="I129" s="1"/>
  <c r="J129" s="1"/>
  <c r="G165"/>
  <c r="H165" s="1"/>
  <c r="I165" s="1"/>
  <c r="J165" s="1"/>
  <c r="G197"/>
  <c r="H197" s="1"/>
  <c r="I197" s="1"/>
  <c r="J197" s="1"/>
  <c r="G177"/>
  <c r="H177" s="1"/>
  <c r="I177" s="1"/>
  <c r="J177" s="1"/>
  <c r="G246"/>
  <c r="H246" s="1"/>
  <c r="I246" s="1"/>
  <c r="J246" s="1"/>
  <c r="G55"/>
  <c r="H55" s="1"/>
  <c r="I55" s="1"/>
  <c r="J55" s="1"/>
  <c r="G92"/>
  <c r="H92" s="1"/>
  <c r="I92" s="1"/>
  <c r="J92" s="1"/>
  <c r="G124"/>
  <c r="H124" s="1"/>
  <c r="I124" s="1"/>
  <c r="J124" s="1"/>
  <c r="G191"/>
  <c r="H191" s="1"/>
  <c r="I191" s="1"/>
  <c r="J191" s="1"/>
  <c r="G198"/>
  <c r="H198" s="1"/>
  <c r="I198" s="1"/>
  <c r="J198" s="1"/>
  <c r="G228"/>
  <c r="H228" s="1"/>
  <c r="I228" s="1"/>
  <c r="J228" s="1"/>
  <c r="G65"/>
  <c r="H65" s="1"/>
  <c r="I65" s="1"/>
  <c r="J65" s="1"/>
  <c r="G213"/>
  <c r="H213" s="1"/>
  <c r="I213" s="1"/>
  <c r="J213" s="1"/>
  <c r="G175"/>
  <c r="H175" s="1"/>
  <c r="I175" s="1"/>
  <c r="J175" s="1"/>
  <c r="G225"/>
  <c r="H225" s="1"/>
  <c r="I225" s="1"/>
  <c r="J225" s="1"/>
  <c r="G64"/>
  <c r="H64" s="1"/>
  <c r="I64" s="1"/>
  <c r="J64" s="1"/>
  <c r="G112"/>
  <c r="H112" s="1"/>
  <c r="I112" s="1"/>
  <c r="J112" s="1"/>
  <c r="G219"/>
  <c r="H219" s="1"/>
  <c r="I219" s="1"/>
  <c r="J219" s="1"/>
  <c r="G108"/>
  <c r="H108" s="1"/>
  <c r="I108" s="1"/>
  <c r="J108" s="1"/>
  <c r="M122"/>
  <c r="M135" s="1"/>
  <c r="C262" s="1"/>
  <c r="E262" s="1"/>
  <c r="L135"/>
  <c r="L220"/>
  <c r="M207"/>
  <c r="M220" s="1"/>
  <c r="C267" s="1"/>
  <c r="E267" s="1"/>
  <c r="L101"/>
  <c r="M88"/>
  <c r="M101" s="1"/>
  <c r="C260" s="1"/>
  <c r="E260" s="1"/>
  <c r="L169"/>
  <c r="M156"/>
  <c r="M169" s="1"/>
  <c r="C264" s="1"/>
  <c r="E264" s="1"/>
  <c r="L254"/>
  <c r="M241"/>
  <c r="M254" s="1"/>
  <c r="C269" s="1"/>
  <c r="E269" s="1"/>
  <c r="L203"/>
  <c r="M190"/>
  <c r="M203" s="1"/>
  <c r="C266" s="1"/>
  <c r="E266" s="1"/>
  <c r="L84"/>
  <c r="M71"/>
  <c r="M84" s="1"/>
  <c r="C259" s="1"/>
  <c r="E259" s="1"/>
  <c r="M105"/>
  <c r="M118" s="1"/>
  <c r="C261" s="1"/>
  <c r="E261" s="1"/>
  <c r="L118"/>
  <c r="M173"/>
  <c r="M186" s="1"/>
  <c r="C265" s="1"/>
  <c r="E265" s="1"/>
  <c r="L186"/>
  <c r="L237"/>
  <c r="M224"/>
  <c r="M237" s="1"/>
  <c r="C268" s="1"/>
  <c r="E268" s="1"/>
  <c r="U135"/>
  <c r="S266" s="1"/>
  <c r="U266" s="1"/>
  <c r="S218" i="15"/>
  <c r="U218"/>
  <c r="S71"/>
  <c r="S84" s="1"/>
  <c r="T84" s="1"/>
  <c r="U71"/>
  <c r="U84" s="1"/>
  <c r="S263" s="1"/>
  <c r="U263" s="1"/>
  <c r="U251"/>
  <c r="S251"/>
  <c r="U75"/>
  <c r="S75"/>
  <c r="F218"/>
  <c r="K218"/>
  <c r="L218" s="1"/>
  <c r="M218" s="1"/>
  <c r="F150"/>
  <c r="K150"/>
  <c r="L150" s="1"/>
  <c r="M150" s="1"/>
  <c r="F184"/>
  <c r="K184"/>
  <c r="L184" s="1"/>
  <c r="M184" s="1"/>
  <c r="F250"/>
  <c r="K250"/>
  <c r="L250" s="1"/>
  <c r="M250" s="1"/>
  <c r="F71"/>
  <c r="K71"/>
  <c r="L71" s="1"/>
  <c r="U196"/>
  <c r="S196"/>
  <c r="F196"/>
  <c r="K196"/>
  <c r="L196" s="1"/>
  <c r="M196" s="1"/>
  <c r="F251"/>
  <c r="K251"/>
  <c r="L251" s="1"/>
  <c r="M251" s="1"/>
  <c r="F230"/>
  <c r="K230"/>
  <c r="L230" s="1"/>
  <c r="M230" s="1"/>
  <c r="F212"/>
  <c r="K212"/>
  <c r="L212" s="1"/>
  <c r="M212" s="1"/>
  <c r="U200"/>
  <c r="S200"/>
  <c r="K200"/>
  <c r="L200" s="1"/>
  <c r="M200" s="1"/>
  <c r="F200"/>
  <c r="U195"/>
  <c r="S195"/>
  <c r="F195"/>
  <c r="K195"/>
  <c r="L195" s="1"/>
  <c r="M195" s="1"/>
  <c r="S83"/>
  <c r="U83"/>
  <c r="F83"/>
  <c r="K83"/>
  <c r="L83" s="1"/>
  <c r="M83" s="1"/>
  <c r="F75"/>
  <c r="K75"/>
  <c r="L75" s="1"/>
  <c r="M75" s="1"/>
  <c r="F64"/>
  <c r="K64"/>
  <c r="L64" s="1"/>
  <c r="M64" s="1"/>
  <c r="U61"/>
  <c r="S61"/>
  <c r="F61"/>
  <c r="K61"/>
  <c r="L61" s="1"/>
  <c r="M61" s="1"/>
  <c r="U229"/>
  <c r="S229"/>
  <c r="F229"/>
  <c r="K229"/>
  <c r="L229" s="1"/>
  <c r="M229" s="1"/>
  <c r="F190"/>
  <c r="K190"/>
  <c r="L190" s="1"/>
  <c r="S173"/>
  <c r="S186" s="1"/>
  <c r="T186" s="1"/>
  <c r="U173"/>
  <c r="U186" s="1"/>
  <c r="S269" s="1"/>
  <c r="U269" s="1"/>
  <c r="F173"/>
  <c r="K173"/>
  <c r="L173" s="1"/>
  <c r="F129"/>
  <c r="K129"/>
  <c r="L129" s="1"/>
  <c r="M129" s="1"/>
  <c r="U164"/>
  <c r="S164"/>
  <c r="F164"/>
  <c r="K164"/>
  <c r="L164" s="1"/>
  <c r="M164" s="1"/>
  <c r="S159"/>
  <c r="U159"/>
  <c r="F159"/>
  <c r="K159"/>
  <c r="L159" s="1"/>
  <c r="M159" s="1"/>
  <c r="F146"/>
  <c r="K146"/>
  <c r="L146" s="1"/>
  <c r="M146" s="1"/>
  <c r="F97"/>
  <c r="K97"/>
  <c r="L97" s="1"/>
  <c r="M97" s="1"/>
  <c r="F89"/>
  <c r="K89"/>
  <c r="L89" s="1"/>
  <c r="M89" s="1"/>
  <c r="F242"/>
  <c r="K242"/>
  <c r="L242" s="1"/>
  <c r="M242" s="1"/>
  <c r="F225"/>
  <c r="K225"/>
  <c r="L225" s="1"/>
  <c r="M225" s="1"/>
  <c r="S160"/>
  <c r="U160"/>
  <c r="F160"/>
  <c r="K160"/>
  <c r="L160" s="1"/>
  <c r="M160" s="1"/>
  <c r="F144"/>
  <c r="K144"/>
  <c r="L144" s="1"/>
  <c r="M144" s="1"/>
  <c r="S132"/>
  <c r="U132"/>
  <c r="F132"/>
  <c r="K132"/>
  <c r="L132" s="1"/>
  <c r="M132" s="1"/>
  <c r="U127"/>
  <c r="S127"/>
  <c r="F127"/>
  <c r="K127"/>
  <c r="L127" s="1"/>
  <c r="M127" s="1"/>
  <c r="F54"/>
  <c r="K54"/>
  <c r="L54" s="1"/>
  <c r="M54" s="1"/>
  <c r="M67" s="1"/>
  <c r="C258" s="1"/>
  <c r="E258" s="1"/>
  <c r="E270" s="1"/>
  <c r="E271" s="1"/>
  <c r="E272" s="1"/>
  <c r="S249"/>
  <c r="U249"/>
  <c r="F249"/>
  <c r="K249"/>
  <c r="L249" s="1"/>
  <c r="M249" s="1"/>
  <c r="F224"/>
  <c r="K224"/>
  <c r="L224" s="1"/>
  <c r="F197"/>
  <c r="K197"/>
  <c r="L197" s="1"/>
  <c r="M197" s="1"/>
  <c r="F161"/>
  <c r="K161"/>
  <c r="L161" s="1"/>
  <c r="M161" s="1"/>
  <c r="F122"/>
  <c r="K122"/>
  <c r="L122" s="1"/>
  <c r="F112"/>
  <c r="K112"/>
  <c r="L112" s="1"/>
  <c r="M112" s="1"/>
  <c r="F108"/>
  <c r="K108"/>
  <c r="L108" s="1"/>
  <c r="M108" s="1"/>
  <c r="F88"/>
  <c r="K88"/>
  <c r="L88" s="1"/>
  <c r="F80"/>
  <c r="K80"/>
  <c r="L80" s="1"/>
  <c r="M80" s="1"/>
  <c r="F55"/>
  <c r="K55"/>
  <c r="L55" s="1"/>
  <c r="M55" s="1"/>
  <c r="F244"/>
  <c r="K244"/>
  <c r="L244" s="1"/>
  <c r="M244" s="1"/>
  <c r="F214"/>
  <c r="K214"/>
  <c r="L214" s="1"/>
  <c r="M214" s="1"/>
  <c r="F192"/>
  <c r="K192"/>
  <c r="L192" s="1"/>
  <c r="M192" s="1"/>
  <c r="F178"/>
  <c r="K178"/>
  <c r="L178" s="1"/>
  <c r="M178" s="1"/>
  <c r="F157"/>
  <c r="K157"/>
  <c r="L157" s="1"/>
  <c r="M157" s="1"/>
  <c r="S115"/>
  <c r="U115"/>
  <c r="F115"/>
  <c r="K115"/>
  <c r="L115" s="1"/>
  <c r="M115" s="1"/>
  <c r="F91"/>
  <c r="K91"/>
  <c r="L91" s="1"/>
  <c r="M91" s="1"/>
  <c r="F76"/>
  <c r="K76"/>
  <c r="L76" s="1"/>
  <c r="M76" s="1"/>
  <c r="U181"/>
  <c r="S181"/>
  <c r="F181"/>
  <c r="K181"/>
  <c r="L181" s="1"/>
  <c r="M181" s="1"/>
  <c r="F58"/>
  <c r="K58"/>
  <c r="L58" s="1"/>
  <c r="M58" s="1"/>
  <c r="S134"/>
  <c r="U134"/>
  <c r="K134"/>
  <c r="L134" s="1"/>
  <c r="M134" s="1"/>
  <c r="F134"/>
  <c r="U149"/>
  <c r="S149"/>
  <c r="F149"/>
  <c r="K149"/>
  <c r="L149" s="1"/>
  <c r="M149" s="1"/>
  <c r="F248"/>
  <c r="K248"/>
  <c r="L248" s="1"/>
  <c r="M248" s="1"/>
  <c r="F226"/>
  <c r="K226"/>
  <c r="L226" s="1"/>
  <c r="M226" s="1"/>
  <c r="F194"/>
  <c r="K194"/>
  <c r="L194" s="1"/>
  <c r="M194" s="1"/>
  <c r="F174"/>
  <c r="K174"/>
  <c r="L174" s="1"/>
  <c r="M174" s="1"/>
  <c r="F163"/>
  <c r="K163"/>
  <c r="L163" s="1"/>
  <c r="M163" s="1"/>
  <c r="F131"/>
  <c r="K131"/>
  <c r="L131" s="1"/>
  <c r="M131" s="1"/>
  <c r="U111"/>
  <c r="S111"/>
  <c r="F111"/>
  <c r="K111"/>
  <c r="L111" s="1"/>
  <c r="M111" s="1"/>
  <c r="F56"/>
  <c r="K56"/>
  <c r="L56" s="1"/>
  <c r="M56" s="1"/>
  <c r="F74"/>
  <c r="K74"/>
  <c r="L74" s="1"/>
  <c r="M74" s="1"/>
  <c r="F252"/>
  <c r="K252"/>
  <c r="L252" s="1"/>
  <c r="M252" s="1"/>
  <c r="F247"/>
  <c r="K247"/>
  <c r="L247" s="1"/>
  <c r="M247" s="1"/>
  <c r="F165"/>
  <c r="K165"/>
  <c r="L165" s="1"/>
  <c r="M165" s="1"/>
  <c r="S113"/>
  <c r="U113"/>
  <c r="F113"/>
  <c r="K113"/>
  <c r="L113" s="1"/>
  <c r="M113" s="1"/>
  <c r="S202"/>
  <c r="U202"/>
  <c r="K202"/>
  <c r="L202" s="1"/>
  <c r="M202" s="1"/>
  <c r="F202"/>
  <c r="S217"/>
  <c r="U217"/>
  <c r="F217"/>
  <c r="K217"/>
  <c r="L217" s="1"/>
  <c r="M217" s="1"/>
  <c r="U234"/>
  <c r="S234"/>
  <c r="F234"/>
  <c r="K234"/>
  <c r="L234" s="1"/>
  <c r="M234" s="1"/>
  <c r="F210"/>
  <c r="K210"/>
  <c r="L210" s="1"/>
  <c r="M210" s="1"/>
  <c r="F182"/>
  <c r="K182"/>
  <c r="L182" s="1"/>
  <c r="M182" s="1"/>
  <c r="F158"/>
  <c r="K158"/>
  <c r="L158" s="1"/>
  <c r="M158" s="1"/>
  <c r="F126"/>
  <c r="K126"/>
  <c r="L126" s="1"/>
  <c r="M126" s="1"/>
  <c r="F109"/>
  <c r="K109"/>
  <c r="L109" s="1"/>
  <c r="M109" s="1"/>
  <c r="F96"/>
  <c r="K96"/>
  <c r="L96" s="1"/>
  <c r="M96" s="1"/>
  <c r="F92"/>
  <c r="K92"/>
  <c r="L92" s="1"/>
  <c r="M92" s="1"/>
  <c r="F62"/>
  <c r="K62"/>
  <c r="L62" s="1"/>
  <c r="M62" s="1"/>
  <c r="F167"/>
  <c r="K167"/>
  <c r="L167" s="1"/>
  <c r="M167" s="1"/>
  <c r="K168"/>
  <c r="L168" s="1"/>
  <c r="M168" s="1"/>
  <c r="F168"/>
  <c r="S219"/>
  <c r="U219"/>
  <c r="K219"/>
  <c r="L219" s="1"/>
  <c r="M219" s="1"/>
  <c r="F219"/>
  <c r="S151"/>
  <c r="U151"/>
  <c r="K151"/>
  <c r="L151" s="1"/>
  <c r="M151" s="1"/>
  <c r="F151"/>
  <c r="K185"/>
  <c r="L185" s="1"/>
  <c r="M185" s="1"/>
  <c r="F185"/>
  <c r="F60"/>
  <c r="K60"/>
  <c r="L60" s="1"/>
  <c r="M60" s="1"/>
  <c r="F128"/>
  <c r="K128"/>
  <c r="L128" s="1"/>
  <c r="M128" s="1"/>
  <c r="F228"/>
  <c r="K228"/>
  <c r="L228" s="1"/>
  <c r="M228" s="1"/>
  <c r="F232"/>
  <c r="K232"/>
  <c r="L232" s="1"/>
  <c r="M232" s="1"/>
  <c r="F227"/>
  <c r="K227"/>
  <c r="L227" s="1"/>
  <c r="M227" s="1"/>
  <c r="F208"/>
  <c r="K208"/>
  <c r="L208" s="1"/>
  <c r="M208" s="1"/>
  <c r="U198"/>
  <c r="S198"/>
  <c r="F198"/>
  <c r="K198"/>
  <c r="L198" s="1"/>
  <c r="M198" s="1"/>
  <c r="U117"/>
  <c r="S117"/>
  <c r="F117"/>
  <c r="K117"/>
  <c r="L117" s="1"/>
  <c r="M117" s="1"/>
  <c r="F79"/>
  <c r="K79"/>
  <c r="L79" s="1"/>
  <c r="M79" s="1"/>
  <c r="F73"/>
  <c r="K73"/>
  <c r="L73" s="1"/>
  <c r="M73" s="1"/>
  <c r="F57"/>
  <c r="K57"/>
  <c r="L57" s="1"/>
  <c r="M57" s="1"/>
  <c r="F243"/>
  <c r="K243"/>
  <c r="L243" s="1"/>
  <c r="M243" s="1"/>
  <c r="F207"/>
  <c r="K207"/>
  <c r="L207" s="1"/>
  <c r="U183"/>
  <c r="S183"/>
  <c r="F183"/>
  <c r="K183"/>
  <c r="L183" s="1"/>
  <c r="M183" s="1"/>
  <c r="U145"/>
  <c r="S145"/>
  <c r="F145"/>
  <c r="K145"/>
  <c r="L145" s="1"/>
  <c r="M145" s="1"/>
  <c r="S209"/>
  <c r="U209"/>
  <c r="F209"/>
  <c r="K209"/>
  <c r="L209" s="1"/>
  <c r="M209" s="1"/>
  <c r="U162"/>
  <c r="S162"/>
  <c r="F162"/>
  <c r="K162"/>
  <c r="L162" s="1"/>
  <c r="M162" s="1"/>
  <c r="F148"/>
  <c r="K148"/>
  <c r="L148" s="1"/>
  <c r="M148" s="1"/>
  <c r="S143"/>
  <c r="U143"/>
  <c r="F143"/>
  <c r="K143"/>
  <c r="L143" s="1"/>
  <c r="M143" s="1"/>
  <c r="F93"/>
  <c r="K93"/>
  <c r="L93" s="1"/>
  <c r="M93" s="1"/>
  <c r="S78"/>
  <c r="U78"/>
  <c r="F78"/>
  <c r="K78"/>
  <c r="L78" s="1"/>
  <c r="M78" s="1"/>
  <c r="S236"/>
  <c r="U236"/>
  <c r="F236"/>
  <c r="K236"/>
  <c r="L236" s="1"/>
  <c r="M236" s="1"/>
  <c r="F176"/>
  <c r="K176"/>
  <c r="L176" s="1"/>
  <c r="M176" s="1"/>
  <c r="F156"/>
  <c r="K156"/>
  <c r="L156" s="1"/>
  <c r="F140"/>
  <c r="K140"/>
  <c r="L140" s="1"/>
  <c r="M140" s="1"/>
  <c r="U130"/>
  <c r="S130"/>
  <c r="F130"/>
  <c r="K130"/>
  <c r="L130" s="1"/>
  <c r="M130" s="1"/>
  <c r="F105"/>
  <c r="K105"/>
  <c r="L105" s="1"/>
  <c r="F63"/>
  <c r="K63"/>
  <c r="L63" s="1"/>
  <c r="M63" s="1"/>
  <c r="F241"/>
  <c r="K241"/>
  <c r="L241" s="1"/>
  <c r="F213"/>
  <c r="K213"/>
  <c r="L213" s="1"/>
  <c r="M213" s="1"/>
  <c r="S177"/>
  <c r="U177"/>
  <c r="F177"/>
  <c r="K177"/>
  <c r="L177" s="1"/>
  <c r="M177" s="1"/>
  <c r="S139"/>
  <c r="S152" s="1"/>
  <c r="T152" s="1"/>
  <c r="U139"/>
  <c r="U152" s="1"/>
  <c r="S267" s="1"/>
  <c r="U267" s="1"/>
  <c r="F139"/>
  <c r="K139"/>
  <c r="L139" s="1"/>
  <c r="F116"/>
  <c r="K116"/>
  <c r="L116" s="1"/>
  <c r="M116" s="1"/>
  <c r="F110"/>
  <c r="K110"/>
  <c r="L110" s="1"/>
  <c r="M110" s="1"/>
  <c r="F106"/>
  <c r="K106"/>
  <c r="L106" s="1"/>
  <c r="M106" s="1"/>
  <c r="F82"/>
  <c r="K82"/>
  <c r="L82" s="1"/>
  <c r="M82" s="1"/>
  <c r="F72"/>
  <c r="K72"/>
  <c r="L72" s="1"/>
  <c r="M72" s="1"/>
  <c r="F246"/>
  <c r="K246"/>
  <c r="L246" s="1"/>
  <c r="M246" s="1"/>
  <c r="S216"/>
  <c r="U216"/>
  <c r="F216"/>
  <c r="K216"/>
  <c r="L216" s="1"/>
  <c r="M216" s="1"/>
  <c r="F211"/>
  <c r="K211"/>
  <c r="L211" s="1"/>
  <c r="M211" s="1"/>
  <c r="F180"/>
  <c r="K180"/>
  <c r="L180" s="1"/>
  <c r="M180" s="1"/>
  <c r="U175"/>
  <c r="S175"/>
  <c r="F175"/>
  <c r="K175"/>
  <c r="L175" s="1"/>
  <c r="M175" s="1"/>
  <c r="F124"/>
  <c r="K124"/>
  <c r="L124" s="1"/>
  <c r="M124" s="1"/>
  <c r="F95"/>
  <c r="K95"/>
  <c r="L95" s="1"/>
  <c r="M95" s="1"/>
  <c r="U81"/>
  <c r="S81"/>
  <c r="F81"/>
  <c r="K81"/>
  <c r="L81" s="1"/>
  <c r="M81" s="1"/>
  <c r="U233"/>
  <c r="S233"/>
  <c r="F233"/>
  <c r="K233"/>
  <c r="L233" s="1"/>
  <c r="M233" s="1"/>
  <c r="S125"/>
  <c r="U125"/>
  <c r="F125"/>
  <c r="K125"/>
  <c r="L125" s="1"/>
  <c r="M125" s="1"/>
  <c r="F133"/>
  <c r="K133"/>
  <c r="L133" s="1"/>
  <c r="M133" s="1"/>
  <c r="S99"/>
  <c r="U99"/>
  <c r="F99"/>
  <c r="K99"/>
  <c r="L99" s="1"/>
  <c r="M99" s="1"/>
  <c r="F66"/>
  <c r="K66"/>
  <c r="L66" s="1"/>
  <c r="M66" s="1"/>
  <c r="U245"/>
  <c r="S245"/>
  <c r="F245"/>
  <c r="K245"/>
  <c r="L245" s="1"/>
  <c r="M245" s="1"/>
  <c r="S215"/>
  <c r="U215"/>
  <c r="F215"/>
  <c r="K215"/>
  <c r="L215" s="1"/>
  <c r="M215" s="1"/>
  <c r="F191"/>
  <c r="K191"/>
  <c r="L191" s="1"/>
  <c r="M191" s="1"/>
  <c r="S166"/>
  <c r="U166"/>
  <c r="K166"/>
  <c r="L166" s="1"/>
  <c r="M166" s="1"/>
  <c r="F166"/>
  <c r="F142"/>
  <c r="K142"/>
  <c r="L142" s="1"/>
  <c r="M142" s="1"/>
  <c r="F114"/>
  <c r="K114"/>
  <c r="L114" s="1"/>
  <c r="M114" s="1"/>
  <c r="F107"/>
  <c r="K107"/>
  <c r="L107" s="1"/>
  <c r="M107" s="1"/>
  <c r="F77"/>
  <c r="K77"/>
  <c r="L77" s="1"/>
  <c r="M77" s="1"/>
  <c r="F235"/>
  <c r="K235"/>
  <c r="L235" s="1"/>
  <c r="M235" s="1"/>
  <c r="F253"/>
  <c r="K253"/>
  <c r="L253" s="1"/>
  <c r="M253" s="1"/>
  <c r="F193"/>
  <c r="K193"/>
  <c r="L193" s="1"/>
  <c r="M193" s="1"/>
  <c r="U141"/>
  <c r="S141"/>
  <c r="F141"/>
  <c r="K141"/>
  <c r="L141" s="1"/>
  <c r="M141" s="1"/>
  <c r="K201"/>
  <c r="L201" s="1"/>
  <c r="M201" s="1"/>
  <c r="F201"/>
  <c r="F100"/>
  <c r="K100"/>
  <c r="L100" s="1"/>
  <c r="M100" s="1"/>
  <c r="U65"/>
  <c r="S65"/>
  <c r="F65"/>
  <c r="K65"/>
  <c r="L65" s="1"/>
  <c r="M65" s="1"/>
  <c r="S231"/>
  <c r="U231"/>
  <c r="F231"/>
  <c r="K231"/>
  <c r="L231" s="1"/>
  <c r="M231" s="1"/>
  <c r="F199"/>
  <c r="K199"/>
  <c r="L199" s="1"/>
  <c r="M199" s="1"/>
  <c r="S179"/>
  <c r="U179"/>
  <c r="F179"/>
  <c r="K179"/>
  <c r="L179" s="1"/>
  <c r="M179" s="1"/>
  <c r="U147"/>
  <c r="S147"/>
  <c r="F147"/>
  <c r="K147"/>
  <c r="L147" s="1"/>
  <c r="M147" s="1"/>
  <c r="S123"/>
  <c r="U123"/>
  <c r="F123"/>
  <c r="K123"/>
  <c r="L123" s="1"/>
  <c r="M123" s="1"/>
  <c r="U98"/>
  <c r="S98"/>
  <c r="F98"/>
  <c r="K98"/>
  <c r="L98" s="1"/>
  <c r="M98" s="1"/>
  <c r="F94"/>
  <c r="K94"/>
  <c r="L94" s="1"/>
  <c r="M94" s="1"/>
  <c r="F90"/>
  <c r="K90"/>
  <c r="L90" s="1"/>
  <c r="M90" s="1"/>
  <c r="F59"/>
  <c r="K59"/>
  <c r="L59" s="1"/>
  <c r="M59" s="1"/>
  <c r="F64" i="13"/>
  <c r="K64"/>
  <c r="L64" s="1"/>
  <c r="M64" s="1"/>
  <c r="F123"/>
  <c r="K123"/>
  <c r="L123" s="1"/>
  <c r="M123" s="1"/>
  <c r="F185"/>
  <c r="K185"/>
  <c r="L185" s="1"/>
  <c r="M185" s="1"/>
  <c r="F219"/>
  <c r="K219"/>
  <c r="L219" s="1"/>
  <c r="M219" s="1"/>
  <c r="F66"/>
  <c r="K66"/>
  <c r="L66" s="1"/>
  <c r="M66" s="1"/>
  <c r="S100"/>
  <c r="U100"/>
  <c r="F100"/>
  <c r="K100"/>
  <c r="L100" s="1"/>
  <c r="M100" s="1"/>
  <c r="F141"/>
  <c r="K141"/>
  <c r="L141" s="1"/>
  <c r="M141" s="1"/>
  <c r="F195"/>
  <c r="K195"/>
  <c r="L195" s="1"/>
  <c r="M195" s="1"/>
  <c r="F248"/>
  <c r="K248"/>
  <c r="L248" s="1"/>
  <c r="M248" s="1"/>
  <c r="F217"/>
  <c r="K217"/>
  <c r="L217" s="1"/>
  <c r="M217" s="1"/>
  <c r="F209"/>
  <c r="K209"/>
  <c r="L209" s="1"/>
  <c r="M209" s="1"/>
  <c r="F174"/>
  <c r="K174"/>
  <c r="L174" s="1"/>
  <c r="M174" s="1"/>
  <c r="S142"/>
  <c r="U142"/>
  <c r="F142"/>
  <c r="K142"/>
  <c r="L142" s="1"/>
  <c r="M142" s="1"/>
  <c r="S252"/>
  <c r="U252"/>
  <c r="F252"/>
  <c r="K252"/>
  <c r="L252" s="1"/>
  <c r="M252" s="1"/>
  <c r="F247"/>
  <c r="K247"/>
  <c r="L247" s="1"/>
  <c r="M247" s="1"/>
  <c r="S199"/>
  <c r="U199"/>
  <c r="F199"/>
  <c r="K199"/>
  <c r="L199" s="1"/>
  <c r="M199" s="1"/>
  <c r="F181"/>
  <c r="K181"/>
  <c r="L181" s="1"/>
  <c r="M181" s="1"/>
  <c r="F175"/>
  <c r="K175"/>
  <c r="L175" s="1"/>
  <c r="M175" s="1"/>
  <c r="K151"/>
  <c r="L151" s="1"/>
  <c r="M151" s="1"/>
  <c r="F151"/>
  <c r="F145"/>
  <c r="K145"/>
  <c r="L145" s="1"/>
  <c r="M145" s="1"/>
  <c r="F140"/>
  <c r="K140"/>
  <c r="L140" s="1"/>
  <c r="M140" s="1"/>
  <c r="S106"/>
  <c r="U106"/>
  <c r="F106"/>
  <c r="K106"/>
  <c r="L106" s="1"/>
  <c r="M106" s="1"/>
  <c r="F72"/>
  <c r="K72"/>
  <c r="L72" s="1"/>
  <c r="M72" s="1"/>
  <c r="F244"/>
  <c r="K244"/>
  <c r="L244" s="1"/>
  <c r="M244" s="1"/>
  <c r="F234"/>
  <c r="K234"/>
  <c r="L234" s="1"/>
  <c r="M234" s="1"/>
  <c r="F230"/>
  <c r="K230"/>
  <c r="L230" s="1"/>
  <c r="M230" s="1"/>
  <c r="F226"/>
  <c r="K226"/>
  <c r="L226" s="1"/>
  <c r="M226" s="1"/>
  <c r="S180"/>
  <c r="U180"/>
  <c r="F180"/>
  <c r="K180"/>
  <c r="L180" s="1"/>
  <c r="M180" s="1"/>
  <c r="F164"/>
  <c r="K164"/>
  <c r="L164" s="1"/>
  <c r="M164" s="1"/>
  <c r="S133"/>
  <c r="U133"/>
  <c r="F133"/>
  <c r="K133"/>
  <c r="L133" s="1"/>
  <c r="M133" s="1"/>
  <c r="S114"/>
  <c r="U114"/>
  <c r="F114"/>
  <c r="K114"/>
  <c r="L114" s="1"/>
  <c r="M114" s="1"/>
  <c r="F75"/>
  <c r="K75"/>
  <c r="L75" s="1"/>
  <c r="M75" s="1"/>
  <c r="K249"/>
  <c r="L249" s="1"/>
  <c r="M249" s="1"/>
  <c r="F249"/>
  <c r="F211"/>
  <c r="K211"/>
  <c r="L211" s="1"/>
  <c r="M211" s="1"/>
  <c r="F191"/>
  <c r="K191"/>
  <c r="L191" s="1"/>
  <c r="M191" s="1"/>
  <c r="S165"/>
  <c r="U165"/>
  <c r="F165"/>
  <c r="K165"/>
  <c r="L165" s="1"/>
  <c r="M165" s="1"/>
  <c r="F159"/>
  <c r="K159"/>
  <c r="L159" s="1"/>
  <c r="M159" s="1"/>
  <c r="F139"/>
  <c r="K139"/>
  <c r="L139" s="1"/>
  <c r="F127"/>
  <c r="K127"/>
  <c r="L127" s="1"/>
  <c r="M127" s="1"/>
  <c r="F122"/>
  <c r="K122"/>
  <c r="L122" s="1"/>
  <c r="F93"/>
  <c r="K93"/>
  <c r="L93" s="1"/>
  <c r="M93" s="1"/>
  <c r="F71"/>
  <c r="K71"/>
  <c r="L71" s="1"/>
  <c r="F54"/>
  <c r="K54"/>
  <c r="L54" s="1"/>
  <c r="M54" s="1"/>
  <c r="M67" s="1"/>
  <c r="C258" s="1"/>
  <c r="E258" s="1"/>
  <c r="E270" s="1"/>
  <c r="E271" s="1"/>
  <c r="E272" s="1"/>
  <c r="F224"/>
  <c r="K224"/>
  <c r="L224" s="1"/>
  <c r="U197"/>
  <c r="S197"/>
  <c r="F197"/>
  <c r="K197"/>
  <c r="L197" s="1"/>
  <c r="M197" s="1"/>
  <c r="U190"/>
  <c r="S190"/>
  <c r="F190"/>
  <c r="K190"/>
  <c r="L190" s="1"/>
  <c r="F132"/>
  <c r="K132"/>
  <c r="L132" s="1"/>
  <c r="M132" s="1"/>
  <c r="F113"/>
  <c r="K113"/>
  <c r="L113" s="1"/>
  <c r="M113" s="1"/>
  <c r="S108"/>
  <c r="U108"/>
  <c r="F108"/>
  <c r="K108"/>
  <c r="L108" s="1"/>
  <c r="M108" s="1"/>
  <c r="F88"/>
  <c r="K88"/>
  <c r="L88" s="1"/>
  <c r="F57"/>
  <c r="K57"/>
  <c r="L57" s="1"/>
  <c r="M57" s="1"/>
  <c r="F162"/>
  <c r="K162"/>
  <c r="L162" s="1"/>
  <c r="M162" s="1"/>
  <c r="U128"/>
  <c r="S128"/>
  <c r="F128"/>
  <c r="K128"/>
  <c r="L128" s="1"/>
  <c r="M128" s="1"/>
  <c r="F95"/>
  <c r="K95"/>
  <c r="L95" s="1"/>
  <c r="M95" s="1"/>
  <c r="F60"/>
  <c r="K60"/>
  <c r="L60" s="1"/>
  <c r="M60" s="1"/>
  <c r="U55"/>
  <c r="S55"/>
  <c r="F55"/>
  <c r="K55"/>
  <c r="L55" s="1"/>
  <c r="M55" s="1"/>
  <c r="F79"/>
  <c r="K79"/>
  <c r="L79" s="1"/>
  <c r="M79" s="1"/>
  <c r="F246"/>
  <c r="K246"/>
  <c r="L246" s="1"/>
  <c r="M246" s="1"/>
  <c r="F198"/>
  <c r="K198"/>
  <c r="L198" s="1"/>
  <c r="M198" s="1"/>
  <c r="F147"/>
  <c r="K147"/>
  <c r="L147" s="1"/>
  <c r="M147" s="1"/>
  <c r="U129"/>
  <c r="S129"/>
  <c r="F129"/>
  <c r="K129"/>
  <c r="L129" s="1"/>
  <c r="M129" s="1"/>
  <c r="F107"/>
  <c r="K107"/>
  <c r="L107" s="1"/>
  <c r="M107" s="1"/>
  <c r="F73"/>
  <c r="K73"/>
  <c r="L73" s="1"/>
  <c r="M73" s="1"/>
  <c r="F251"/>
  <c r="K251"/>
  <c r="L251" s="1"/>
  <c r="M251" s="1"/>
  <c r="S214"/>
  <c r="U214"/>
  <c r="F214"/>
  <c r="K214"/>
  <c r="L214" s="1"/>
  <c r="M214" s="1"/>
  <c r="S210"/>
  <c r="U210"/>
  <c r="F210"/>
  <c r="K210"/>
  <c r="L210" s="1"/>
  <c r="M210" s="1"/>
  <c r="F193"/>
  <c r="K193"/>
  <c r="L193" s="1"/>
  <c r="M193" s="1"/>
  <c r="F176"/>
  <c r="K176"/>
  <c r="L176" s="1"/>
  <c r="M176" s="1"/>
  <c r="F160"/>
  <c r="K160"/>
  <c r="L160" s="1"/>
  <c r="M160" s="1"/>
  <c r="F115"/>
  <c r="K115"/>
  <c r="L115" s="1"/>
  <c r="M115" s="1"/>
  <c r="F91"/>
  <c r="K91"/>
  <c r="L91" s="1"/>
  <c r="M91" s="1"/>
  <c r="F81"/>
  <c r="K81"/>
  <c r="L81" s="1"/>
  <c r="M81" s="1"/>
  <c r="F62"/>
  <c r="K62"/>
  <c r="L62" s="1"/>
  <c r="M62" s="1"/>
  <c r="F82"/>
  <c r="K82"/>
  <c r="L82" s="1"/>
  <c r="M82" s="1"/>
  <c r="S235"/>
  <c r="U235"/>
  <c r="F235"/>
  <c r="K235"/>
  <c r="L235" s="1"/>
  <c r="M235" s="1"/>
  <c r="F227"/>
  <c r="K227"/>
  <c r="L227" s="1"/>
  <c r="M227" s="1"/>
  <c r="F77"/>
  <c r="K77"/>
  <c r="L77" s="1"/>
  <c r="M77" s="1"/>
  <c r="F229"/>
  <c r="K229"/>
  <c r="L229" s="1"/>
  <c r="M229" s="1"/>
  <c r="G61" i="16"/>
  <c r="I61"/>
  <c r="H61"/>
  <c r="J61"/>
  <c r="G66"/>
  <c r="H66" s="1"/>
  <c r="I66" s="1"/>
  <c r="J66" s="1"/>
  <c r="G107"/>
  <c r="H107" s="1"/>
  <c r="I107" s="1"/>
  <c r="J107" s="1"/>
  <c r="G163"/>
  <c r="H163" s="1"/>
  <c r="I163" s="1"/>
  <c r="J163" s="1"/>
  <c r="G174"/>
  <c r="H174" s="1"/>
  <c r="I174" s="1"/>
  <c r="J174" s="1"/>
  <c r="G194"/>
  <c r="H194" s="1"/>
  <c r="I194" s="1"/>
  <c r="J194" s="1"/>
  <c r="G210"/>
  <c r="H210" s="1"/>
  <c r="I210" s="1"/>
  <c r="J210" s="1"/>
  <c r="G234"/>
  <c r="H234"/>
  <c r="I234" s="1"/>
  <c r="J234" s="1"/>
  <c r="G82"/>
  <c r="H82" s="1"/>
  <c r="I82" s="1"/>
  <c r="J82" s="1"/>
  <c r="G167"/>
  <c r="H167" s="1"/>
  <c r="I167" s="1"/>
  <c r="J167" s="1"/>
  <c r="G62"/>
  <c r="H62" s="1"/>
  <c r="I62" s="1"/>
  <c r="J62" s="1"/>
  <c r="G74"/>
  <c r="H74" s="1"/>
  <c r="I74" s="1"/>
  <c r="J74" s="1"/>
  <c r="G91"/>
  <c r="H91" s="1"/>
  <c r="I91" s="1"/>
  <c r="J91" s="1"/>
  <c r="G115"/>
  <c r="H115" s="1"/>
  <c r="I115" s="1"/>
  <c r="J115" s="1"/>
  <c r="G158"/>
  <c r="H158" s="1"/>
  <c r="I158" s="1"/>
  <c r="J158" s="1"/>
  <c r="G215"/>
  <c r="H215" s="1"/>
  <c r="I215" s="1"/>
  <c r="J215" s="1"/>
  <c r="G245"/>
  <c r="H245" s="1"/>
  <c r="I245" s="1"/>
  <c r="J245" s="1"/>
  <c r="G58"/>
  <c r="H58" s="1"/>
  <c r="I58" s="1"/>
  <c r="J58" s="1"/>
  <c r="G114"/>
  <c r="H114" s="1"/>
  <c r="I114" s="1"/>
  <c r="J114" s="1"/>
  <c r="G131"/>
  <c r="H131" s="1"/>
  <c r="I131" s="1"/>
  <c r="J131" s="1"/>
  <c r="G157"/>
  <c r="H157" s="1"/>
  <c r="I157" s="1"/>
  <c r="J157" s="1"/>
  <c r="G178"/>
  <c r="H178" s="1"/>
  <c r="I178" s="1"/>
  <c r="J178" s="1"/>
  <c r="G192"/>
  <c r="H192" s="1"/>
  <c r="I192" s="1"/>
  <c r="J192" s="1"/>
  <c r="G211"/>
  <c r="H211" s="1"/>
  <c r="I211" s="1"/>
  <c r="J211" s="1"/>
  <c r="G216"/>
  <c r="H216" s="1"/>
  <c r="I216" s="1"/>
  <c r="J216" s="1"/>
  <c r="G65"/>
  <c r="H65" s="1"/>
  <c r="I65" s="1"/>
  <c r="J65" s="1"/>
  <c r="G73"/>
  <c r="H73"/>
  <c r="I73" s="1"/>
  <c r="J73" s="1"/>
  <c r="G88"/>
  <c r="H88"/>
  <c r="I88" s="1"/>
  <c r="J88" s="1"/>
  <c r="G95"/>
  <c r="H95"/>
  <c r="I95" s="1"/>
  <c r="J95" s="1"/>
  <c r="G99"/>
  <c r="H99"/>
  <c r="I99" s="1"/>
  <c r="J99" s="1"/>
  <c r="G173"/>
  <c r="H173"/>
  <c r="I173" s="1"/>
  <c r="J173" s="1"/>
  <c r="G193"/>
  <c r="H193" s="1"/>
  <c r="I193" s="1"/>
  <c r="J193" s="1"/>
  <c r="G54"/>
  <c r="H54" s="1"/>
  <c r="I54" s="1"/>
  <c r="J54" s="1"/>
  <c r="G76"/>
  <c r="H76" s="1"/>
  <c r="I76" s="1"/>
  <c r="J76" s="1"/>
  <c r="G89"/>
  <c r="H89" s="1"/>
  <c r="I89" s="1"/>
  <c r="J89" s="1"/>
  <c r="G100"/>
  <c r="H100"/>
  <c r="I100" s="1"/>
  <c r="J100" s="1"/>
  <c r="G111"/>
  <c r="H111"/>
  <c r="I111" s="1"/>
  <c r="J111" s="1"/>
  <c r="G117"/>
  <c r="H117" s="1"/>
  <c r="I117" s="1"/>
  <c r="J117" s="1"/>
  <c r="G151"/>
  <c r="H151" s="1"/>
  <c r="I151" s="1"/>
  <c r="J151" s="1"/>
  <c r="G176"/>
  <c r="H176" s="1"/>
  <c r="I176" s="1"/>
  <c r="J176" s="1"/>
  <c r="G207"/>
  <c r="H207" s="1"/>
  <c r="I207" s="1"/>
  <c r="J207" s="1"/>
  <c r="G227"/>
  <c r="H227" s="1"/>
  <c r="I227" s="1"/>
  <c r="J227" s="1"/>
  <c r="G232"/>
  <c r="H232" s="1"/>
  <c r="I232" s="1"/>
  <c r="J232" s="1"/>
  <c r="G251"/>
  <c r="H251" s="1"/>
  <c r="I251" s="1"/>
  <c r="J251" s="1"/>
  <c r="G125"/>
  <c r="H125" s="1"/>
  <c r="I125" s="1"/>
  <c r="J125" s="1"/>
  <c r="G149"/>
  <c r="H149" s="1"/>
  <c r="I149" s="1"/>
  <c r="J149" s="1"/>
  <c r="G162"/>
  <c r="H162" s="1"/>
  <c r="I162" s="1"/>
  <c r="J162" s="1"/>
  <c r="G209"/>
  <c r="H209" s="1"/>
  <c r="I209" s="1"/>
  <c r="J209" s="1"/>
  <c r="G249"/>
  <c r="H249" s="1"/>
  <c r="I249" s="1"/>
  <c r="J249" s="1"/>
  <c r="G57"/>
  <c r="H57" s="1"/>
  <c r="I57" s="1"/>
  <c r="J57" s="1"/>
  <c r="G90"/>
  <c r="H90" s="1"/>
  <c r="I90" s="1"/>
  <c r="J90" s="1"/>
  <c r="G122"/>
  <c r="H122" s="1"/>
  <c r="I122" s="1"/>
  <c r="J122" s="1"/>
  <c r="G126"/>
  <c r="H126" s="1"/>
  <c r="I126" s="1"/>
  <c r="J126" s="1"/>
  <c r="G130"/>
  <c r="H130" s="1"/>
  <c r="I130" s="1"/>
  <c r="J130" s="1"/>
  <c r="G146"/>
  <c r="H146" s="1"/>
  <c r="I146" s="1"/>
  <c r="J146" s="1"/>
  <c r="G160"/>
  <c r="H160" s="1"/>
  <c r="I160" s="1"/>
  <c r="J160" s="1"/>
  <c r="G198"/>
  <c r="H198" s="1"/>
  <c r="I198" s="1"/>
  <c r="J198" s="1"/>
  <c r="G208"/>
  <c r="H208" s="1"/>
  <c r="I208" s="1"/>
  <c r="J208" s="1"/>
  <c r="G224"/>
  <c r="H224" s="1"/>
  <c r="I224" s="1"/>
  <c r="J224" s="1"/>
  <c r="G244"/>
  <c r="H244" s="1"/>
  <c r="I244" s="1"/>
  <c r="J244" s="1"/>
  <c r="G250"/>
  <c r="H250" s="1"/>
  <c r="I250" s="1"/>
  <c r="J250" s="1"/>
  <c r="G78"/>
  <c r="H78" s="1"/>
  <c r="I78" s="1"/>
  <c r="J78" s="1"/>
  <c r="G94"/>
  <c r="H94" s="1"/>
  <c r="I94" s="1"/>
  <c r="J94" s="1"/>
  <c r="G123"/>
  <c r="H123" s="1"/>
  <c r="I123" s="1"/>
  <c r="J123" s="1"/>
  <c r="G142"/>
  <c r="H142" s="1"/>
  <c r="I142" s="1"/>
  <c r="J142" s="1"/>
  <c r="G197"/>
  <c r="H197"/>
  <c r="I197" s="1"/>
  <c r="J197" s="1"/>
  <c r="G225"/>
  <c r="H225"/>
  <c r="I225" s="1"/>
  <c r="J225" s="1"/>
  <c r="G143"/>
  <c r="H143"/>
  <c r="I143" s="1"/>
  <c r="J143" s="1"/>
  <c r="G139"/>
  <c r="H139"/>
  <c r="I139" s="1"/>
  <c r="J139" s="1"/>
  <c r="G219"/>
  <c r="H219" s="1"/>
  <c r="I219" s="1"/>
  <c r="J219" s="1"/>
  <c r="G168"/>
  <c r="H168" s="1"/>
  <c r="I168" s="1"/>
  <c r="J168" s="1"/>
  <c r="G79"/>
  <c r="H79" s="1"/>
  <c r="I79" s="1"/>
  <c r="J79" s="1"/>
  <c r="G196"/>
  <c r="H196" s="1"/>
  <c r="I196" s="1"/>
  <c r="J196" s="1"/>
  <c r="G141"/>
  <c r="H141" s="1"/>
  <c r="I141" s="1"/>
  <c r="J141" s="1"/>
  <c r="G82" i="10"/>
  <c r="H82" s="1"/>
  <c r="I82" s="1"/>
  <c r="J82" s="1"/>
  <c r="G81"/>
  <c r="H81" s="1"/>
  <c r="I81" s="1"/>
  <c r="J81" s="1"/>
  <c r="F65" i="13"/>
  <c r="K65"/>
  <c r="L65" s="1"/>
  <c r="M65" s="1"/>
  <c r="F157"/>
  <c r="K157"/>
  <c r="L157" s="1"/>
  <c r="M157" s="1"/>
  <c r="U218"/>
  <c r="S218"/>
  <c r="F218"/>
  <c r="K218"/>
  <c r="L218" s="1"/>
  <c r="M218" s="1"/>
  <c r="F236"/>
  <c r="K236"/>
  <c r="L236" s="1"/>
  <c r="M236" s="1"/>
  <c r="U99"/>
  <c r="S99"/>
  <c r="F99"/>
  <c r="K99"/>
  <c r="L99" s="1"/>
  <c r="M99" s="1"/>
  <c r="F109"/>
  <c r="K109"/>
  <c r="L109" s="1"/>
  <c r="M109" s="1"/>
  <c r="F173"/>
  <c r="K173"/>
  <c r="L173" s="1"/>
  <c r="K202"/>
  <c r="L202" s="1"/>
  <c r="M202" s="1"/>
  <c r="F202"/>
  <c r="F83"/>
  <c r="K83"/>
  <c r="L83" s="1"/>
  <c r="M83" s="1"/>
  <c r="F213"/>
  <c r="K213"/>
  <c r="L213" s="1"/>
  <c r="M213" s="1"/>
  <c r="K196"/>
  <c r="L196" s="1"/>
  <c r="M196" s="1"/>
  <c r="F196"/>
  <c r="U150"/>
  <c r="S150"/>
  <c r="F150"/>
  <c r="K150"/>
  <c r="L150" s="1"/>
  <c r="M150" s="1"/>
  <c r="S110"/>
  <c r="U110"/>
  <c r="F110"/>
  <c r="K110"/>
  <c r="L110" s="1"/>
  <c r="M110" s="1"/>
  <c r="F250"/>
  <c r="K250"/>
  <c r="L250" s="1"/>
  <c r="M250" s="1"/>
  <c r="U241"/>
  <c r="S241"/>
  <c r="K241"/>
  <c r="L241" s="1"/>
  <c r="F241"/>
  <c r="U192"/>
  <c r="S192"/>
  <c r="F192"/>
  <c r="K192"/>
  <c r="L192" s="1"/>
  <c r="M192" s="1"/>
  <c r="F177"/>
  <c r="K177"/>
  <c r="L177" s="1"/>
  <c r="M177" s="1"/>
  <c r="K166"/>
  <c r="L166" s="1"/>
  <c r="M166" s="1"/>
  <c r="F166"/>
  <c r="F149"/>
  <c r="K149"/>
  <c r="L149" s="1"/>
  <c r="M149" s="1"/>
  <c r="F143"/>
  <c r="K143"/>
  <c r="L143" s="1"/>
  <c r="M143" s="1"/>
  <c r="U124"/>
  <c r="S124"/>
  <c r="F124"/>
  <c r="K124"/>
  <c r="L124" s="1"/>
  <c r="M124" s="1"/>
  <c r="S94"/>
  <c r="U94"/>
  <c r="F94"/>
  <c r="K94"/>
  <c r="L94" s="1"/>
  <c r="M94" s="1"/>
  <c r="F61"/>
  <c r="K61"/>
  <c r="L61" s="1"/>
  <c r="M61" s="1"/>
  <c r="F242"/>
  <c r="K242"/>
  <c r="L242" s="1"/>
  <c r="M242" s="1"/>
  <c r="F232"/>
  <c r="K232"/>
  <c r="L232" s="1"/>
  <c r="M232" s="1"/>
  <c r="F228"/>
  <c r="K228"/>
  <c r="L228" s="1"/>
  <c r="M228" s="1"/>
  <c r="K183"/>
  <c r="L183" s="1"/>
  <c r="M183" s="1"/>
  <c r="F183"/>
  <c r="S167"/>
  <c r="U167"/>
  <c r="F167"/>
  <c r="K167"/>
  <c r="L167" s="1"/>
  <c r="M167" s="1"/>
  <c r="S148"/>
  <c r="U148"/>
  <c r="F148"/>
  <c r="K148"/>
  <c r="L148" s="1"/>
  <c r="M148" s="1"/>
  <c r="F130"/>
  <c r="K130"/>
  <c r="L130" s="1"/>
  <c r="M130" s="1"/>
  <c r="U90"/>
  <c r="S90"/>
  <c r="F90"/>
  <c r="K90"/>
  <c r="L90" s="1"/>
  <c r="M90" s="1"/>
  <c r="K200"/>
  <c r="L200" s="1"/>
  <c r="M200" s="1"/>
  <c r="F200"/>
  <c r="F215"/>
  <c r="K215"/>
  <c r="L215" s="1"/>
  <c r="M215" s="1"/>
  <c r="F207"/>
  <c r="K207"/>
  <c r="L207" s="1"/>
  <c r="S182"/>
  <c r="U182"/>
  <c r="F182"/>
  <c r="K182"/>
  <c r="L182" s="1"/>
  <c r="M182" s="1"/>
  <c r="S161"/>
  <c r="U161"/>
  <c r="F161"/>
  <c r="K161"/>
  <c r="L161" s="1"/>
  <c r="M161" s="1"/>
  <c r="U156"/>
  <c r="U169" s="1"/>
  <c r="S268" s="1"/>
  <c r="U268" s="1"/>
  <c r="S156"/>
  <c r="S169" s="1"/>
  <c r="T169" s="1"/>
  <c r="F156"/>
  <c r="K156"/>
  <c r="L156" s="1"/>
  <c r="U131"/>
  <c r="S131"/>
  <c r="F131"/>
  <c r="K131"/>
  <c r="L131" s="1"/>
  <c r="M131" s="1"/>
  <c r="F125"/>
  <c r="K125"/>
  <c r="L125" s="1"/>
  <c r="M125" s="1"/>
  <c r="F105"/>
  <c r="K105"/>
  <c r="L105" s="1"/>
  <c r="F89"/>
  <c r="K89"/>
  <c r="L89" s="1"/>
  <c r="M89" s="1"/>
  <c r="F56"/>
  <c r="K56"/>
  <c r="L56" s="1"/>
  <c r="M56" s="1"/>
  <c r="F245"/>
  <c r="K245"/>
  <c r="L245" s="1"/>
  <c r="M245" s="1"/>
  <c r="U201"/>
  <c r="S201"/>
  <c r="K201"/>
  <c r="L201" s="1"/>
  <c r="M201" s="1"/>
  <c r="F201"/>
  <c r="F194"/>
  <c r="K194"/>
  <c r="L194" s="1"/>
  <c r="M194" s="1"/>
  <c r="U158"/>
  <c r="S158"/>
  <c r="F158"/>
  <c r="K158"/>
  <c r="L158" s="1"/>
  <c r="M158" s="1"/>
  <c r="F117"/>
  <c r="K117"/>
  <c r="L117" s="1"/>
  <c r="M117" s="1"/>
  <c r="F111"/>
  <c r="K111"/>
  <c r="L111" s="1"/>
  <c r="M111" s="1"/>
  <c r="U98"/>
  <c r="S98"/>
  <c r="F98"/>
  <c r="K98"/>
  <c r="L98" s="1"/>
  <c r="M98" s="1"/>
  <c r="U63"/>
  <c r="S63"/>
  <c r="F63"/>
  <c r="K63"/>
  <c r="L63" s="1"/>
  <c r="M63" s="1"/>
  <c r="U178"/>
  <c r="S178"/>
  <c r="F178"/>
  <c r="K178"/>
  <c r="L178" s="1"/>
  <c r="M178" s="1"/>
  <c r="U146"/>
  <c r="S146"/>
  <c r="F146"/>
  <c r="K146"/>
  <c r="L146" s="1"/>
  <c r="M146" s="1"/>
  <c r="F97"/>
  <c r="K97"/>
  <c r="L97" s="1"/>
  <c r="M97" s="1"/>
  <c r="S92"/>
  <c r="U92"/>
  <c r="F92"/>
  <c r="K92"/>
  <c r="L92" s="1"/>
  <c r="M92" s="1"/>
  <c r="F58"/>
  <c r="K58"/>
  <c r="L58" s="1"/>
  <c r="M58" s="1"/>
  <c r="S74"/>
  <c r="U74"/>
  <c r="F74"/>
  <c r="K74"/>
  <c r="L74" s="1"/>
  <c r="M74" s="1"/>
  <c r="F253"/>
  <c r="K253"/>
  <c r="L253" s="1"/>
  <c r="M253" s="1"/>
  <c r="S243"/>
  <c r="U243"/>
  <c r="F243"/>
  <c r="K243"/>
  <c r="L243" s="1"/>
  <c r="M243" s="1"/>
  <c r="K168"/>
  <c r="L168" s="1"/>
  <c r="M168" s="1"/>
  <c r="F168"/>
  <c r="S144"/>
  <c r="U144"/>
  <c r="F144"/>
  <c r="K144"/>
  <c r="L144" s="1"/>
  <c r="M144" s="1"/>
  <c r="S126"/>
  <c r="U126"/>
  <c r="F126"/>
  <c r="K126"/>
  <c r="L126" s="1"/>
  <c r="M126" s="1"/>
  <c r="F96"/>
  <c r="K96"/>
  <c r="L96" s="1"/>
  <c r="M96" s="1"/>
  <c r="S116"/>
  <c r="U116"/>
  <c r="F116"/>
  <c r="K116"/>
  <c r="L116" s="1"/>
  <c r="M116" s="1"/>
  <c r="S216"/>
  <c r="U216"/>
  <c r="F216"/>
  <c r="K216"/>
  <c r="L216" s="1"/>
  <c r="M216" s="1"/>
  <c r="U212"/>
  <c r="S212"/>
  <c r="F212"/>
  <c r="K212"/>
  <c r="L212" s="1"/>
  <c r="M212" s="1"/>
  <c r="S208"/>
  <c r="U208"/>
  <c r="F208"/>
  <c r="K208"/>
  <c r="L208" s="1"/>
  <c r="M208" s="1"/>
  <c r="F179"/>
  <c r="K179"/>
  <c r="L179" s="1"/>
  <c r="M179" s="1"/>
  <c r="S163"/>
  <c r="U163"/>
  <c r="F163"/>
  <c r="K163"/>
  <c r="L163" s="1"/>
  <c r="M163" s="1"/>
  <c r="F134"/>
  <c r="K134"/>
  <c r="L134" s="1"/>
  <c r="M134" s="1"/>
  <c r="F112"/>
  <c r="K112"/>
  <c r="L112" s="1"/>
  <c r="M112" s="1"/>
  <c r="S80"/>
  <c r="U80"/>
  <c r="F80"/>
  <c r="K80"/>
  <c r="L80" s="1"/>
  <c r="M80" s="1"/>
  <c r="F78"/>
  <c r="K78"/>
  <c r="L78" s="1"/>
  <c r="M78" s="1"/>
  <c r="U59"/>
  <c r="S59"/>
  <c r="F59"/>
  <c r="K59"/>
  <c r="L59" s="1"/>
  <c r="M59" s="1"/>
  <c r="S184"/>
  <c r="U184"/>
  <c r="K184"/>
  <c r="L184" s="1"/>
  <c r="M184" s="1"/>
  <c r="F184"/>
  <c r="F231"/>
  <c r="K231"/>
  <c r="L231" s="1"/>
  <c r="M231" s="1"/>
  <c r="F76"/>
  <c r="K76"/>
  <c r="L76" s="1"/>
  <c r="M76" s="1"/>
  <c r="F233"/>
  <c r="K233"/>
  <c r="L233" s="1"/>
  <c r="M233" s="1"/>
  <c r="F225"/>
  <c r="K225"/>
  <c r="L225" s="1"/>
  <c r="M225" s="1"/>
  <c r="G161" i="10"/>
  <c r="H161" s="1"/>
  <c r="I161" s="1"/>
  <c r="J161" s="1"/>
  <c r="G79"/>
  <c r="H79" s="1"/>
  <c r="I79" s="1"/>
  <c r="J79" s="1"/>
  <c r="G66"/>
  <c r="H66" s="1"/>
  <c r="I66" s="1"/>
  <c r="J66" s="1"/>
  <c r="G160"/>
  <c r="H160" s="1"/>
  <c r="I160" s="1"/>
  <c r="J160" s="1"/>
  <c r="G164"/>
  <c r="H164" s="1"/>
  <c r="I164" s="1"/>
  <c r="J164" s="1"/>
  <c r="G194"/>
  <c r="H194" s="1"/>
  <c r="I194" s="1"/>
  <c r="J194" s="1"/>
  <c r="G210"/>
  <c r="H210" s="1"/>
  <c r="I210" s="1"/>
  <c r="J210" s="1"/>
  <c r="G227"/>
  <c r="H227" s="1"/>
  <c r="I227" s="1"/>
  <c r="J227" s="1"/>
  <c r="G251"/>
  <c r="H251" s="1"/>
  <c r="I251" s="1"/>
  <c r="J251" s="1"/>
  <c r="G77"/>
  <c r="H77" s="1"/>
  <c r="I77" s="1"/>
  <c r="J77" s="1"/>
  <c r="G55"/>
  <c r="H55" s="1"/>
  <c r="I55" s="1"/>
  <c r="J55" s="1"/>
  <c r="G92"/>
  <c r="H92" s="1"/>
  <c r="I92" s="1"/>
  <c r="J92" s="1"/>
  <c r="G108"/>
  <c r="H108" s="1"/>
  <c r="I108" s="1"/>
  <c r="J108" s="1"/>
  <c r="G166"/>
  <c r="H166" s="1"/>
  <c r="I166" s="1"/>
  <c r="J166" s="1"/>
  <c r="G181"/>
  <c r="H181" s="1"/>
  <c r="I181" s="1"/>
  <c r="J181" s="1"/>
  <c r="G232"/>
  <c r="H232" s="1"/>
  <c r="I232" s="1"/>
  <c r="J232" s="1"/>
  <c r="G62"/>
  <c r="H62" s="1"/>
  <c r="I62" s="1"/>
  <c r="J62" s="1"/>
  <c r="G78"/>
  <c r="H78" s="1"/>
  <c r="I78" s="1"/>
  <c r="J78" s="1"/>
  <c r="G179"/>
  <c r="H179" s="1"/>
  <c r="I179" s="1"/>
  <c r="J179" s="1"/>
  <c r="G195"/>
  <c r="H195" s="1"/>
  <c r="I195" s="1"/>
  <c r="J195" s="1"/>
  <c r="G211"/>
  <c r="H211" s="1"/>
  <c r="I211" s="1"/>
  <c r="J211" s="1"/>
  <c r="G242"/>
  <c r="H242" s="1"/>
  <c r="I242" s="1"/>
  <c r="J242" s="1"/>
  <c r="G57"/>
  <c r="H57" s="1"/>
  <c r="I57" s="1"/>
  <c r="J57" s="1"/>
  <c r="G110"/>
  <c r="H110" s="1"/>
  <c r="I110" s="1"/>
  <c r="J110" s="1"/>
  <c r="G127"/>
  <c r="H127" s="1"/>
  <c r="I127" s="1"/>
  <c r="J127" s="1"/>
  <c r="G133"/>
  <c r="H133" s="1"/>
  <c r="I133" s="1"/>
  <c r="J133" s="1"/>
  <c r="G145"/>
  <c r="H145"/>
  <c r="I145" s="1"/>
  <c r="J145" s="1"/>
  <c r="G196"/>
  <c r="H196"/>
  <c r="I196" s="1"/>
  <c r="J196" s="1"/>
  <c r="G226"/>
  <c r="H226"/>
  <c r="I226" s="1"/>
  <c r="J226" s="1"/>
  <c r="G76"/>
  <c r="H76" s="1"/>
  <c r="I76" s="1"/>
  <c r="J76" s="1"/>
  <c r="G64"/>
  <c r="H64" s="1"/>
  <c r="I64" s="1"/>
  <c r="J64" s="1"/>
  <c r="G63"/>
  <c r="H63" s="1"/>
  <c r="I63" s="1"/>
  <c r="J63" s="1"/>
  <c r="G91"/>
  <c r="H91" s="1"/>
  <c r="I91" s="1"/>
  <c r="J91" s="1"/>
  <c r="G107"/>
  <c r="H107" s="1"/>
  <c r="I107" s="1"/>
  <c r="J107" s="1"/>
  <c r="G140"/>
  <c r="H140" s="1"/>
  <c r="I140" s="1"/>
  <c r="J140" s="1"/>
  <c r="G144"/>
  <c r="H144" s="1"/>
  <c r="I144" s="1"/>
  <c r="J144" s="1"/>
  <c r="G148"/>
  <c r="H148" s="1"/>
  <c r="I148" s="1"/>
  <c r="J148" s="1"/>
  <c r="G234"/>
  <c r="H234" s="1"/>
  <c r="I234" s="1"/>
  <c r="J234" s="1"/>
  <c r="G247"/>
  <c r="H247" s="1"/>
  <c r="I247" s="1"/>
  <c r="J247" s="1"/>
  <c r="G59"/>
  <c r="H59" s="1"/>
  <c r="I59" s="1"/>
  <c r="J59" s="1"/>
  <c r="G115"/>
  <c r="H115" s="1"/>
  <c r="I115" s="1"/>
  <c r="J115" s="1"/>
  <c r="G129"/>
  <c r="H129" s="1"/>
  <c r="I129" s="1"/>
  <c r="J129" s="1"/>
  <c r="G143"/>
  <c r="H143" s="1"/>
  <c r="I143" s="1"/>
  <c r="J143" s="1"/>
  <c r="G149"/>
  <c r="H149" s="1"/>
  <c r="I149" s="1"/>
  <c r="J149" s="1"/>
  <c r="G173"/>
  <c r="H173" s="1"/>
  <c r="I173" s="1"/>
  <c r="J173" s="1"/>
  <c r="G192"/>
  <c r="H192" s="1"/>
  <c r="I192" s="1"/>
  <c r="J192" s="1"/>
  <c r="G201"/>
  <c r="H201" s="1"/>
  <c r="I201" s="1"/>
  <c r="J201" s="1"/>
  <c r="G224"/>
  <c r="H224" s="1"/>
  <c r="I224" s="1"/>
  <c r="J224" s="1"/>
  <c r="G231"/>
  <c r="H231" s="1"/>
  <c r="I231" s="1"/>
  <c r="J231" s="1"/>
  <c r="G235"/>
  <c r="H235" s="1"/>
  <c r="I235" s="1"/>
  <c r="J235" s="1"/>
  <c r="G245"/>
  <c r="H245" s="1"/>
  <c r="I245" s="1"/>
  <c r="J245" s="1"/>
  <c r="G94"/>
  <c r="H94" s="1"/>
  <c r="I94" s="1"/>
  <c r="J94" s="1"/>
  <c r="G176"/>
  <c r="H176" s="1"/>
  <c r="I176" s="1"/>
  <c r="J176" s="1"/>
  <c r="G191"/>
  <c r="H191" s="1"/>
  <c r="I191" s="1"/>
  <c r="J191" s="1"/>
  <c r="G214"/>
  <c r="H214" s="1"/>
  <c r="I214" s="1"/>
  <c r="J214" s="1"/>
  <c r="G219"/>
  <c r="H219" s="1"/>
  <c r="I219" s="1"/>
  <c r="J219" s="1"/>
  <c r="G113"/>
  <c r="H113" s="1"/>
  <c r="I113" s="1"/>
  <c r="J113" s="1"/>
  <c r="G54"/>
  <c r="H54" s="1"/>
  <c r="I54" s="1"/>
  <c r="J54" s="1"/>
  <c r="G96"/>
  <c r="H96" s="1"/>
  <c r="I96" s="1"/>
  <c r="J96" s="1"/>
  <c r="G105"/>
  <c r="H105" s="1"/>
  <c r="I105" s="1"/>
  <c r="J105" s="1"/>
  <c r="G124"/>
  <c r="H124" s="1"/>
  <c r="I124" s="1"/>
  <c r="J124" s="1"/>
  <c r="G128"/>
  <c r="H128" s="1"/>
  <c r="I128" s="1"/>
  <c r="J128" s="1"/>
  <c r="G132"/>
  <c r="H132" s="1"/>
  <c r="I132" s="1"/>
  <c r="J132" s="1"/>
  <c r="G156"/>
  <c r="H156"/>
  <c r="I156" s="1"/>
  <c r="J156" s="1"/>
  <c r="G230"/>
  <c r="H230" s="1"/>
  <c r="I230" s="1"/>
  <c r="J230" s="1"/>
  <c r="G116"/>
  <c r="H116" s="1"/>
  <c r="I116" s="1"/>
  <c r="J116" s="1"/>
  <c r="G253"/>
  <c r="H253" s="1"/>
  <c r="I253" s="1"/>
  <c r="J253" s="1"/>
  <c r="G183"/>
  <c r="H183" s="1"/>
  <c r="I183" s="1"/>
  <c r="J183" s="1"/>
  <c r="G229"/>
  <c r="H229" s="1"/>
  <c r="I229" s="1"/>
  <c r="J229" s="1"/>
  <c r="G117"/>
  <c r="H117" s="1"/>
  <c r="I117" s="1"/>
  <c r="J117" s="1"/>
  <c r="G64" i="16"/>
  <c r="H64"/>
  <c r="I64" s="1"/>
  <c r="J64" s="1"/>
  <c r="G235"/>
  <c r="H235"/>
  <c r="I235" s="1"/>
  <c r="J235" s="1"/>
  <c r="G96"/>
  <c r="I96"/>
  <c r="J96" s="1"/>
  <c r="H96"/>
  <c r="G134"/>
  <c r="H134" s="1"/>
  <c r="I134" s="1"/>
  <c r="J134" s="1"/>
  <c r="G166"/>
  <c r="H166" s="1"/>
  <c r="I166" s="1"/>
  <c r="J166" s="1"/>
  <c r="G191"/>
  <c r="H191" s="1"/>
  <c r="I191" s="1"/>
  <c r="J191" s="1"/>
  <c r="G231"/>
  <c r="H231" s="1"/>
  <c r="I231" s="1"/>
  <c r="J231" s="1"/>
  <c r="G253"/>
  <c r="H253" s="1"/>
  <c r="I253" s="1"/>
  <c r="J253" s="1"/>
  <c r="G116"/>
  <c r="H116" s="1"/>
  <c r="I116" s="1"/>
  <c r="J116" s="1"/>
  <c r="G59"/>
  <c r="H59" s="1"/>
  <c r="I59" s="1"/>
  <c r="J59" s="1"/>
  <c r="G55"/>
  <c r="H55" s="1"/>
  <c r="I55" s="1"/>
  <c r="J55" s="1"/>
  <c r="G77"/>
  <c r="H77" s="1"/>
  <c r="I77" s="1"/>
  <c r="J77" s="1"/>
  <c r="G112"/>
  <c r="H112" s="1"/>
  <c r="I112" s="1"/>
  <c r="J112" s="1"/>
  <c r="G147"/>
  <c r="H147" s="1"/>
  <c r="I147" s="1"/>
  <c r="J147" s="1"/>
  <c r="G179"/>
  <c r="H179" s="1"/>
  <c r="I179" s="1"/>
  <c r="J179" s="1"/>
  <c r="G199"/>
  <c r="H199" s="1"/>
  <c r="I199" s="1"/>
  <c r="J199" s="1"/>
  <c r="G226"/>
  <c r="H226" s="1"/>
  <c r="I226" s="1"/>
  <c r="J226" s="1"/>
  <c r="G248"/>
  <c r="H248" s="1"/>
  <c r="I248" s="1"/>
  <c r="J248" s="1"/>
  <c r="G63"/>
  <c r="H63" s="1"/>
  <c r="I63" s="1"/>
  <c r="J63" s="1"/>
  <c r="G127"/>
  <c r="H127" s="1"/>
  <c r="I127" s="1"/>
  <c r="J127" s="1"/>
  <c r="G133"/>
  <c r="H133" s="1"/>
  <c r="I133" s="1"/>
  <c r="J133" s="1"/>
  <c r="G175"/>
  <c r="H175" s="1"/>
  <c r="I175" s="1"/>
  <c r="J175" s="1"/>
  <c r="G180"/>
  <c r="H180" s="1"/>
  <c r="I180" s="1"/>
  <c r="J180" s="1"/>
  <c r="G201"/>
  <c r="H201"/>
  <c r="I201" s="1"/>
  <c r="J201" s="1"/>
  <c r="G214"/>
  <c r="H214" s="1"/>
  <c r="I214" s="1"/>
  <c r="J214" s="1"/>
  <c r="G247"/>
  <c r="H247" s="1"/>
  <c r="I247" s="1"/>
  <c r="J247" s="1"/>
  <c r="G71"/>
  <c r="H71" s="1"/>
  <c r="I71" s="1"/>
  <c r="J71" s="1"/>
  <c r="G75"/>
  <c r="H75" s="1"/>
  <c r="I75" s="1"/>
  <c r="J75" s="1"/>
  <c r="G92"/>
  <c r="H92" s="1"/>
  <c r="I92" s="1"/>
  <c r="J92" s="1"/>
  <c r="G97"/>
  <c r="H97" s="1"/>
  <c r="I97" s="1"/>
  <c r="J97" s="1"/>
  <c r="G105"/>
  <c r="H105" s="1"/>
  <c r="I105" s="1"/>
  <c r="J105" s="1"/>
  <c r="G181"/>
  <c r="H181" s="1"/>
  <c r="I181" s="1"/>
  <c r="J181" s="1"/>
  <c r="G229"/>
  <c r="H229" s="1"/>
  <c r="I229" s="1"/>
  <c r="J229" s="1"/>
  <c r="G56"/>
  <c r="H56" s="1"/>
  <c r="I56" s="1"/>
  <c r="J56" s="1"/>
  <c r="G83"/>
  <c r="H83" s="1"/>
  <c r="I83" s="1"/>
  <c r="J83" s="1"/>
  <c r="G98"/>
  <c r="H98" s="1"/>
  <c r="I98" s="1"/>
  <c r="J98" s="1"/>
  <c r="G108"/>
  <c r="H108" s="1"/>
  <c r="I108" s="1"/>
  <c r="J108" s="1"/>
  <c r="G113"/>
  <c r="H113"/>
  <c r="I113" s="1"/>
  <c r="J113" s="1"/>
  <c r="G145"/>
  <c r="H145" s="1"/>
  <c r="I145" s="1"/>
  <c r="J145" s="1"/>
  <c r="G165"/>
  <c r="H165" s="1"/>
  <c r="I165" s="1"/>
  <c r="J165" s="1"/>
  <c r="G190"/>
  <c r="H190" s="1"/>
  <c r="I190" s="1"/>
  <c r="J190" s="1"/>
  <c r="G217"/>
  <c r="H217" s="1"/>
  <c r="I217" s="1"/>
  <c r="J217" s="1"/>
  <c r="G230"/>
  <c r="H230"/>
  <c r="I230" s="1"/>
  <c r="J230" s="1"/>
  <c r="G236"/>
  <c r="H236"/>
  <c r="I236" s="1"/>
  <c r="J236" s="1"/>
  <c r="G60"/>
  <c r="I60"/>
  <c r="J60" s="1"/>
  <c r="H60"/>
  <c r="G129"/>
  <c r="H129" s="1"/>
  <c r="I129" s="1"/>
  <c r="J129" s="1"/>
  <c r="U276"/>
  <c r="G57" i="7"/>
  <c r="H57" s="1"/>
  <c r="U275" i="16"/>
  <c r="G163" i="10"/>
  <c r="H163" s="1"/>
  <c r="I163" s="1"/>
  <c r="J163" s="1"/>
  <c r="T254" i="16"/>
  <c r="T258" s="1"/>
  <c r="S258"/>
  <c r="S259" s="1"/>
  <c r="G165" i="10"/>
  <c r="H165" s="1"/>
  <c r="I165" s="1"/>
  <c r="J165" s="1"/>
  <c r="G202"/>
  <c r="H202" s="1"/>
  <c r="I202" s="1"/>
  <c r="J202" s="1"/>
  <c r="G159" i="16"/>
  <c r="H159" s="1"/>
  <c r="I159" s="1"/>
  <c r="J159" s="1"/>
  <c r="G164"/>
  <c r="H164" s="1"/>
  <c r="I164" s="1"/>
  <c r="J164" s="1"/>
  <c r="G233"/>
  <c r="H233" s="1"/>
  <c r="I233" s="1"/>
  <c r="J233" s="1"/>
  <c r="G252"/>
  <c r="H252" s="1"/>
  <c r="I252" s="1"/>
  <c r="J252" s="1"/>
  <c r="G80"/>
  <c r="H80" s="1"/>
  <c r="I80" s="1"/>
  <c r="J80" s="1"/>
  <c r="G110"/>
  <c r="H110" s="1"/>
  <c r="I110" s="1"/>
  <c r="J110" s="1"/>
  <c r="G124"/>
  <c r="H124" s="1"/>
  <c r="I124" s="1"/>
  <c r="J124" s="1"/>
  <c r="G128"/>
  <c r="H128" s="1"/>
  <c r="I128" s="1"/>
  <c r="J128" s="1"/>
  <c r="G132"/>
  <c r="H132" s="1"/>
  <c r="I132" s="1"/>
  <c r="J132" s="1"/>
  <c r="G148"/>
  <c r="H148" s="1"/>
  <c r="I148" s="1"/>
  <c r="J148" s="1"/>
  <c r="G156"/>
  <c r="H156" s="1"/>
  <c r="I156" s="1"/>
  <c r="J156" s="1"/>
  <c r="G177"/>
  <c r="H177" s="1"/>
  <c r="I177" s="1"/>
  <c r="J177" s="1"/>
  <c r="G195"/>
  <c r="H195" s="1"/>
  <c r="I195" s="1"/>
  <c r="J195" s="1"/>
  <c r="G200"/>
  <c r="H200" s="1"/>
  <c r="I200" s="1"/>
  <c r="J200" s="1"/>
  <c r="G212"/>
  <c r="H212" s="1"/>
  <c r="I212" s="1"/>
  <c r="J212" s="1"/>
  <c r="G241"/>
  <c r="H241" s="1"/>
  <c r="I241" s="1"/>
  <c r="J241" s="1"/>
  <c r="G246"/>
  <c r="H246" s="1"/>
  <c r="I246" s="1"/>
  <c r="J246" s="1"/>
  <c r="G72"/>
  <c r="H72" s="1"/>
  <c r="I72" s="1"/>
  <c r="J72" s="1"/>
  <c r="G81"/>
  <c r="H81" s="1"/>
  <c r="I81" s="1"/>
  <c r="J81" s="1"/>
  <c r="G106"/>
  <c r="H106" s="1"/>
  <c r="I106" s="1"/>
  <c r="J106" s="1"/>
  <c r="G140"/>
  <c r="H140" s="1"/>
  <c r="I140" s="1"/>
  <c r="J140" s="1"/>
  <c r="G161"/>
  <c r="H161" s="1"/>
  <c r="I161" s="1"/>
  <c r="J161" s="1"/>
  <c r="G213"/>
  <c r="H213" s="1"/>
  <c r="I213" s="1"/>
  <c r="J213" s="1"/>
  <c r="G243"/>
  <c r="H243" s="1"/>
  <c r="I243" s="1"/>
  <c r="J243" s="1"/>
  <c r="G93"/>
  <c r="H93" s="1"/>
  <c r="I93" s="1"/>
  <c r="J93" s="1"/>
  <c r="G228"/>
  <c r="H228" s="1"/>
  <c r="I228" s="1"/>
  <c r="J228" s="1"/>
  <c r="G218"/>
  <c r="H218" s="1"/>
  <c r="I218" s="1"/>
  <c r="J218" s="1"/>
  <c r="G109"/>
  <c r="H109" s="1"/>
  <c r="I109" s="1"/>
  <c r="J109" s="1"/>
  <c r="G242"/>
  <c r="H242" s="1"/>
  <c r="I242" s="1"/>
  <c r="J242" s="1"/>
  <c r="G185"/>
  <c r="H185" s="1"/>
  <c r="I185" s="1"/>
  <c r="J185" s="1"/>
  <c r="G144"/>
  <c r="H144" s="1"/>
  <c r="I144" s="1"/>
  <c r="J144" s="1"/>
  <c r="G72" i="10"/>
  <c r="H72" s="1"/>
  <c r="I72" s="1"/>
  <c r="J72" s="1"/>
  <c r="G157"/>
  <c r="H157" s="1"/>
  <c r="I157" s="1"/>
  <c r="J157" s="1"/>
  <c r="G159"/>
  <c r="H159" s="1"/>
  <c r="I159" s="1"/>
  <c r="J159" s="1"/>
  <c r="G75"/>
  <c r="H75" s="1"/>
  <c r="I75" s="1"/>
  <c r="J75" s="1"/>
  <c r="G252"/>
  <c r="H252" s="1"/>
  <c r="I252" s="1"/>
  <c r="J252" s="1"/>
  <c r="G100"/>
  <c r="H100" s="1"/>
  <c r="I100" s="1"/>
  <c r="J100" s="1"/>
  <c r="G158"/>
  <c r="H158" s="1"/>
  <c r="I158" s="1"/>
  <c r="J158" s="1"/>
  <c r="G162"/>
  <c r="H162" s="1"/>
  <c r="I162" s="1"/>
  <c r="J162" s="1"/>
  <c r="G197"/>
  <c r="H197" s="1"/>
  <c r="I197" s="1"/>
  <c r="J197" s="1"/>
  <c r="G213"/>
  <c r="H213" s="1"/>
  <c r="I213" s="1"/>
  <c r="J213" s="1"/>
  <c r="G248"/>
  <c r="H248" s="1"/>
  <c r="I248" s="1"/>
  <c r="J248" s="1"/>
  <c r="G73"/>
  <c r="H73" s="1"/>
  <c r="I73" s="1"/>
  <c r="J73" s="1"/>
  <c r="G218"/>
  <c r="H218" s="1"/>
  <c r="I218" s="1"/>
  <c r="J218" s="1"/>
  <c r="G58"/>
  <c r="H58" s="1"/>
  <c r="I58" s="1"/>
  <c r="J58" s="1"/>
  <c r="G95"/>
  <c r="H95" s="1"/>
  <c r="I95" s="1"/>
  <c r="J95" s="1"/>
  <c r="G111"/>
  <c r="H111" s="1"/>
  <c r="I111" s="1"/>
  <c r="J111" s="1"/>
  <c r="G178"/>
  <c r="H178" s="1"/>
  <c r="I178" s="1"/>
  <c r="J178" s="1"/>
  <c r="G243"/>
  <c r="H243" s="1"/>
  <c r="I243" s="1"/>
  <c r="J243" s="1"/>
  <c r="G74"/>
  <c r="H74" s="1"/>
  <c r="I74" s="1"/>
  <c r="J74" s="1"/>
  <c r="G56"/>
  <c r="H56" s="1"/>
  <c r="I56" s="1"/>
  <c r="J56" s="1"/>
  <c r="G177"/>
  <c r="H177" s="1"/>
  <c r="I177" s="1"/>
  <c r="J177" s="1"/>
  <c r="G193"/>
  <c r="H193" s="1"/>
  <c r="I193" s="1"/>
  <c r="J193" s="1"/>
  <c r="G209"/>
  <c r="H209" s="1"/>
  <c r="I209" s="1"/>
  <c r="J209" s="1"/>
  <c r="G225"/>
  <c r="H225" s="1"/>
  <c r="I225" s="1"/>
  <c r="J225" s="1"/>
  <c r="G236"/>
  <c r="H236" s="1"/>
  <c r="I236" s="1"/>
  <c r="J236" s="1"/>
  <c r="G98"/>
  <c r="H98" s="1"/>
  <c r="I98" s="1"/>
  <c r="J98" s="1"/>
  <c r="G123"/>
  <c r="H123" s="1"/>
  <c r="I123" s="1"/>
  <c r="J123" s="1"/>
  <c r="G131"/>
  <c r="H131" s="1"/>
  <c r="I131" s="1"/>
  <c r="J131" s="1"/>
  <c r="G141"/>
  <c r="H141" s="1"/>
  <c r="I141" s="1"/>
  <c r="J141" s="1"/>
  <c r="M190"/>
  <c r="M203" s="1"/>
  <c r="C266" s="1"/>
  <c r="E266" s="1"/>
  <c r="L203"/>
  <c r="G216"/>
  <c r="H216" s="1"/>
  <c r="I216" s="1"/>
  <c r="J216" s="1"/>
  <c r="G71"/>
  <c r="H71" s="1"/>
  <c r="I71" s="1"/>
  <c r="J71" s="1"/>
  <c r="G80"/>
  <c r="H80" s="1"/>
  <c r="I80" s="1"/>
  <c r="J80" s="1"/>
  <c r="G61"/>
  <c r="H61" s="1"/>
  <c r="I61" s="1"/>
  <c r="J61" s="1"/>
  <c r="G65"/>
  <c r="H65" s="1"/>
  <c r="I65" s="1"/>
  <c r="J65" s="1"/>
  <c r="G93"/>
  <c r="H93" s="1"/>
  <c r="I93" s="1"/>
  <c r="J93" s="1"/>
  <c r="G109"/>
  <c r="H109" s="1"/>
  <c r="I109" s="1"/>
  <c r="J109" s="1"/>
  <c r="G142"/>
  <c r="H142" s="1"/>
  <c r="I142" s="1"/>
  <c r="J142" s="1"/>
  <c r="G146"/>
  <c r="H146" s="1"/>
  <c r="I146" s="1"/>
  <c r="J146" s="1"/>
  <c r="G249"/>
  <c r="H249" s="1"/>
  <c r="I249" s="1"/>
  <c r="J249" s="1"/>
  <c r="G89"/>
  <c r="H89" s="1"/>
  <c r="I89" s="1"/>
  <c r="J89" s="1"/>
  <c r="G112"/>
  <c r="H112" s="1"/>
  <c r="I112" s="1"/>
  <c r="J112" s="1"/>
  <c r="G125"/>
  <c r="H125" s="1"/>
  <c r="I125" s="1"/>
  <c r="J125" s="1"/>
  <c r="G139"/>
  <c r="H139" s="1"/>
  <c r="I139" s="1"/>
  <c r="J139" s="1"/>
  <c r="G147"/>
  <c r="H147" s="1"/>
  <c r="I147" s="1"/>
  <c r="J147" s="1"/>
  <c r="G175"/>
  <c r="H175" s="1"/>
  <c r="I175" s="1"/>
  <c r="J175" s="1"/>
  <c r="G207"/>
  <c r="H207" s="1"/>
  <c r="I207" s="1"/>
  <c r="J207" s="1"/>
  <c r="G228"/>
  <c r="H228" s="1"/>
  <c r="I228" s="1"/>
  <c r="J228" s="1"/>
  <c r="G233"/>
  <c r="H233" s="1"/>
  <c r="I233" s="1"/>
  <c r="J233" s="1"/>
  <c r="G241"/>
  <c r="H241" s="1"/>
  <c r="I241" s="1"/>
  <c r="J241" s="1"/>
  <c r="G88"/>
  <c r="H88" s="1"/>
  <c r="I88" s="1"/>
  <c r="J88" s="1"/>
  <c r="G182"/>
  <c r="H182" s="1"/>
  <c r="I182" s="1"/>
  <c r="J182" s="1"/>
  <c r="G208"/>
  <c r="H208" s="1"/>
  <c r="I208" s="1"/>
  <c r="J208" s="1"/>
  <c r="G217"/>
  <c r="H217" s="1"/>
  <c r="I217" s="1"/>
  <c r="J217" s="1"/>
  <c r="G246"/>
  <c r="H246" s="1"/>
  <c r="I246" s="1"/>
  <c r="J246" s="1"/>
  <c r="G60"/>
  <c r="H60" s="1"/>
  <c r="I60" s="1"/>
  <c r="J60" s="1"/>
  <c r="G90"/>
  <c r="H90" s="1"/>
  <c r="I90" s="1"/>
  <c r="J90" s="1"/>
  <c r="G99"/>
  <c r="H99" s="1"/>
  <c r="I99" s="1"/>
  <c r="J99" s="1"/>
  <c r="G122"/>
  <c r="H122" s="1"/>
  <c r="I122" s="1"/>
  <c r="J122" s="1"/>
  <c r="G126"/>
  <c r="H126" s="1"/>
  <c r="I126" s="1"/>
  <c r="J126" s="1"/>
  <c r="G130"/>
  <c r="H130" s="1"/>
  <c r="I130" s="1"/>
  <c r="J130" s="1"/>
  <c r="G180"/>
  <c r="H180" s="1"/>
  <c r="I180" s="1"/>
  <c r="J180" s="1"/>
  <c r="G212"/>
  <c r="H212" s="1"/>
  <c r="I212" s="1"/>
  <c r="J212" s="1"/>
  <c r="G250"/>
  <c r="H250" s="1"/>
  <c r="I250" s="1"/>
  <c r="J250" s="1"/>
  <c r="G83"/>
  <c r="H83" s="1"/>
  <c r="I83" s="1"/>
  <c r="J83" s="1"/>
  <c r="G215"/>
  <c r="H215" s="1"/>
  <c r="I215" s="1"/>
  <c r="J215" s="1"/>
  <c r="G97"/>
  <c r="H97" s="1"/>
  <c r="I97" s="1"/>
  <c r="J97" s="1"/>
  <c r="G199"/>
  <c r="H199" s="1"/>
  <c r="I199" s="1"/>
  <c r="J199" s="1"/>
  <c r="U237" i="16"/>
  <c r="S272" s="1"/>
  <c r="U272" s="1"/>
  <c r="U169" i="10"/>
  <c r="S268" s="1"/>
  <c r="U268" s="1"/>
  <c r="U237"/>
  <c r="S272" s="1"/>
  <c r="U272" s="1"/>
  <c r="U186"/>
  <c r="S269" s="1"/>
  <c r="U269" s="1"/>
  <c r="U220"/>
  <c r="S271" s="1"/>
  <c r="U271" s="1"/>
  <c r="S67"/>
  <c r="T67" s="1"/>
  <c r="U150" i="15"/>
  <c r="S150"/>
  <c r="U184"/>
  <c r="S184"/>
  <c r="S250"/>
  <c r="U250"/>
  <c r="S230"/>
  <c r="U230"/>
  <c r="S212"/>
  <c r="U212"/>
  <c r="S64"/>
  <c r="U64"/>
  <c r="S190"/>
  <c r="U190"/>
  <c r="U203" s="1"/>
  <c r="S270" s="1"/>
  <c r="U270" s="1"/>
  <c r="S129"/>
  <c r="U129"/>
  <c r="S146"/>
  <c r="U146"/>
  <c r="U97"/>
  <c r="S97"/>
  <c r="U89"/>
  <c r="S89"/>
  <c r="U242"/>
  <c r="S242"/>
  <c r="S225"/>
  <c r="U225"/>
  <c r="U144"/>
  <c r="S144"/>
  <c r="S54"/>
  <c r="S67" s="1"/>
  <c r="T67" s="1"/>
  <c r="U54"/>
  <c r="U67" s="1"/>
  <c r="S262" s="1"/>
  <c r="U262" s="1"/>
  <c r="U274" s="1"/>
  <c r="S224"/>
  <c r="S237" s="1"/>
  <c r="T237" s="1"/>
  <c r="U224"/>
  <c r="U237" s="1"/>
  <c r="S272" s="1"/>
  <c r="U272" s="1"/>
  <c r="S197"/>
  <c r="U197"/>
  <c r="U161"/>
  <c r="S161"/>
  <c r="S122"/>
  <c r="S135" s="1"/>
  <c r="T135" s="1"/>
  <c r="U122"/>
  <c r="U135" s="1"/>
  <c r="S266" s="1"/>
  <c r="U266" s="1"/>
  <c r="S112"/>
  <c r="U112"/>
  <c r="S108"/>
  <c r="U108"/>
  <c r="S88"/>
  <c r="S101" s="1"/>
  <c r="T101" s="1"/>
  <c r="U88"/>
  <c r="U101" s="1"/>
  <c r="S264" s="1"/>
  <c r="U264" s="1"/>
  <c r="S80"/>
  <c r="U80"/>
  <c r="S55"/>
  <c r="U55"/>
  <c r="S244"/>
  <c r="U244"/>
  <c r="U214"/>
  <c r="S214"/>
  <c r="S192"/>
  <c r="U192"/>
  <c r="U178"/>
  <c r="S178"/>
  <c r="U157"/>
  <c r="S157"/>
  <c r="U91"/>
  <c r="S91"/>
  <c r="S76"/>
  <c r="U76"/>
  <c r="S58"/>
  <c r="U58"/>
  <c r="U248"/>
  <c r="S248"/>
  <c r="U226"/>
  <c r="S226"/>
  <c r="U194"/>
  <c r="S194"/>
  <c r="U174"/>
  <c r="S174"/>
  <c r="S163"/>
  <c r="U163"/>
  <c r="S131"/>
  <c r="U131"/>
  <c r="U56"/>
  <c r="S56"/>
  <c r="S74"/>
  <c r="U74"/>
  <c r="S252"/>
  <c r="U252"/>
  <c r="S247"/>
  <c r="U247"/>
  <c r="U165"/>
  <c r="S165"/>
  <c r="U210"/>
  <c r="S210"/>
  <c r="S182"/>
  <c r="U182"/>
  <c r="U158"/>
  <c r="S158"/>
  <c r="S126"/>
  <c r="U126"/>
  <c r="U109"/>
  <c r="S109"/>
  <c r="S96"/>
  <c r="U96"/>
  <c r="S92"/>
  <c r="U92"/>
  <c r="S62"/>
  <c r="U62"/>
  <c r="U167"/>
  <c r="S167"/>
  <c r="S168"/>
  <c r="U168"/>
  <c r="S185"/>
  <c r="U185"/>
  <c r="U60"/>
  <c r="S60"/>
  <c r="S128"/>
  <c r="U128"/>
  <c r="S228"/>
  <c r="U228"/>
  <c r="U232"/>
  <c r="S232"/>
  <c r="S227"/>
  <c r="U227"/>
  <c r="U208"/>
  <c r="S208"/>
  <c r="U79"/>
  <c r="S79"/>
  <c r="S73"/>
  <c r="U73"/>
  <c r="U57"/>
  <c r="S57"/>
  <c r="S243"/>
  <c r="U243"/>
  <c r="U207"/>
  <c r="U220" s="1"/>
  <c r="S271" s="1"/>
  <c r="U271" s="1"/>
  <c r="S207"/>
  <c r="S220" s="1"/>
  <c r="T220" s="1"/>
  <c r="S148"/>
  <c r="U148"/>
  <c r="S93"/>
  <c r="U93"/>
  <c r="S176"/>
  <c r="U176"/>
  <c r="S156"/>
  <c r="S169" s="1"/>
  <c r="T169" s="1"/>
  <c r="U156"/>
  <c r="U169" s="1"/>
  <c r="S268" s="1"/>
  <c r="U268" s="1"/>
  <c r="S140"/>
  <c r="U140"/>
  <c r="S105"/>
  <c r="S118" s="1"/>
  <c r="T118" s="1"/>
  <c r="U105"/>
  <c r="U118" s="1"/>
  <c r="S265" s="1"/>
  <c r="U265" s="1"/>
  <c r="S63"/>
  <c r="U63"/>
  <c r="U241"/>
  <c r="U254" s="1"/>
  <c r="S273" s="1"/>
  <c r="U273" s="1"/>
  <c r="S241"/>
  <c r="S254" s="1"/>
  <c r="S213"/>
  <c r="U213"/>
  <c r="U116"/>
  <c r="S116"/>
  <c r="U110"/>
  <c r="S110"/>
  <c r="U106"/>
  <c r="S106"/>
  <c r="U82"/>
  <c r="S82"/>
  <c r="U72"/>
  <c r="S72"/>
  <c r="S246"/>
  <c r="U246"/>
  <c r="S211"/>
  <c r="U211"/>
  <c r="S180"/>
  <c r="U180"/>
  <c r="U124"/>
  <c r="S124"/>
  <c r="U95"/>
  <c r="S95"/>
  <c r="U133"/>
  <c r="S133"/>
  <c r="U66"/>
  <c r="S66"/>
  <c r="S191"/>
  <c r="U191"/>
  <c r="U142"/>
  <c r="S142"/>
  <c r="U114"/>
  <c r="S114"/>
  <c r="S107"/>
  <c r="U107"/>
  <c r="S77"/>
  <c r="U77"/>
  <c r="S235"/>
  <c r="U235"/>
  <c r="S253"/>
  <c r="U253"/>
  <c r="U193"/>
  <c r="S193"/>
  <c r="U201"/>
  <c r="S201"/>
  <c r="S100"/>
  <c r="U100"/>
  <c r="U199"/>
  <c r="S199"/>
  <c r="U94"/>
  <c r="S94"/>
  <c r="S90"/>
  <c r="U90"/>
  <c r="S59"/>
  <c r="U59"/>
  <c r="U64" i="13"/>
  <c r="S64"/>
  <c r="S123"/>
  <c r="U123"/>
  <c r="U185"/>
  <c r="S185"/>
  <c r="U219"/>
  <c r="S219"/>
  <c r="U66"/>
  <c r="S66"/>
  <c r="S141"/>
  <c r="U141"/>
  <c r="U195"/>
  <c r="S195"/>
  <c r="S248"/>
  <c r="U248"/>
  <c r="S217"/>
  <c r="U217"/>
  <c r="S209"/>
  <c r="U209"/>
  <c r="S174"/>
  <c r="U174"/>
  <c r="S247"/>
  <c r="U247"/>
  <c r="U181"/>
  <c r="S181"/>
  <c r="S175"/>
  <c r="U175"/>
  <c r="U151"/>
  <c r="S151"/>
  <c r="S145"/>
  <c r="U145"/>
  <c r="S140"/>
  <c r="U140"/>
  <c r="U72"/>
  <c r="S72"/>
  <c r="S244"/>
  <c r="U244"/>
  <c r="U234"/>
  <c r="S234"/>
  <c r="S230"/>
  <c r="U230"/>
  <c r="S226"/>
  <c r="U226"/>
  <c r="U164"/>
  <c r="S164"/>
  <c r="S75"/>
  <c r="U75"/>
  <c r="S249"/>
  <c r="U249"/>
  <c r="U211"/>
  <c r="S211"/>
  <c r="U191"/>
  <c r="S191"/>
  <c r="S159"/>
  <c r="U159"/>
  <c r="S139"/>
  <c r="S152" s="1"/>
  <c r="T152" s="1"/>
  <c r="U139"/>
  <c r="U152" s="1"/>
  <c r="S267" s="1"/>
  <c r="U267" s="1"/>
  <c r="S127"/>
  <c r="U127"/>
  <c r="U122"/>
  <c r="U135" s="1"/>
  <c r="S266" s="1"/>
  <c r="U266" s="1"/>
  <c r="S122"/>
  <c r="S135" s="1"/>
  <c r="T135" s="1"/>
  <c r="U93"/>
  <c r="S93"/>
  <c r="S71"/>
  <c r="U71"/>
  <c r="U54"/>
  <c r="U67" s="1"/>
  <c r="S262" s="1"/>
  <c r="U262" s="1"/>
  <c r="S54"/>
  <c r="S67" s="1"/>
  <c r="T67" s="1"/>
  <c r="S224"/>
  <c r="S237" s="1"/>
  <c r="T237" s="1"/>
  <c r="U224"/>
  <c r="U237" s="1"/>
  <c r="S272" s="1"/>
  <c r="U272" s="1"/>
  <c r="S132"/>
  <c r="U132"/>
  <c r="S113"/>
  <c r="U113"/>
  <c r="S88"/>
  <c r="S101" s="1"/>
  <c r="T101" s="1"/>
  <c r="U88"/>
  <c r="U101" s="1"/>
  <c r="S264" s="1"/>
  <c r="U264" s="1"/>
  <c r="U57"/>
  <c r="S57"/>
  <c r="S162"/>
  <c r="U162"/>
  <c r="S95"/>
  <c r="U95"/>
  <c r="U60"/>
  <c r="S60"/>
  <c r="S79"/>
  <c r="U79"/>
  <c r="S246"/>
  <c r="U246"/>
  <c r="U198"/>
  <c r="S198"/>
  <c r="U147"/>
  <c r="S147"/>
  <c r="U107"/>
  <c r="S107"/>
  <c r="U73"/>
  <c r="S73"/>
  <c r="U251"/>
  <c r="S251"/>
  <c r="U193"/>
  <c r="S193"/>
  <c r="S176"/>
  <c r="U176"/>
  <c r="U160"/>
  <c r="S160"/>
  <c r="U115"/>
  <c r="S115"/>
  <c r="S91"/>
  <c r="U91"/>
  <c r="S81"/>
  <c r="U81"/>
  <c r="U62"/>
  <c r="S62"/>
  <c r="U82"/>
  <c r="S82"/>
  <c r="U227"/>
  <c r="S227"/>
  <c r="U77"/>
  <c r="S77"/>
  <c r="U229"/>
  <c r="S229"/>
  <c r="G182" i="16"/>
  <c r="H182" s="1"/>
  <c r="I182" s="1"/>
  <c r="J182" s="1"/>
  <c r="L101"/>
  <c r="M88"/>
  <c r="M101" s="1"/>
  <c r="C260" s="1"/>
  <c r="E260" s="1"/>
  <c r="M173"/>
  <c r="M186" s="1"/>
  <c r="C265" s="1"/>
  <c r="E265" s="1"/>
  <c r="L186"/>
  <c r="M207"/>
  <c r="M220" s="1"/>
  <c r="C267" s="1"/>
  <c r="E267" s="1"/>
  <c r="L220"/>
  <c r="L135"/>
  <c r="M122"/>
  <c r="M135" s="1"/>
  <c r="C262" s="1"/>
  <c r="E262" s="1"/>
  <c r="G150"/>
  <c r="H150" s="1"/>
  <c r="I150" s="1"/>
  <c r="J150" s="1"/>
  <c r="G183"/>
  <c r="H183" s="1"/>
  <c r="I183" s="1"/>
  <c r="J183" s="1"/>
  <c r="L237"/>
  <c r="M224"/>
  <c r="M237" s="1"/>
  <c r="C268" s="1"/>
  <c r="E268" s="1"/>
  <c r="M139"/>
  <c r="M152" s="1"/>
  <c r="C263" s="1"/>
  <c r="E263" s="1"/>
  <c r="L152"/>
  <c r="G184"/>
  <c r="H184" s="1"/>
  <c r="I184" s="1"/>
  <c r="J184" s="1"/>
  <c r="U65" i="13"/>
  <c r="S65"/>
  <c r="U157"/>
  <c r="S157"/>
  <c r="S236"/>
  <c r="U236"/>
  <c r="U109"/>
  <c r="S109"/>
  <c r="U173"/>
  <c r="S173"/>
  <c r="U202"/>
  <c r="S202"/>
  <c r="S83"/>
  <c r="S84" s="1"/>
  <c r="T84" s="1"/>
  <c r="U83"/>
  <c r="U84" s="1"/>
  <c r="S263" s="1"/>
  <c r="U263" s="1"/>
  <c r="S213"/>
  <c r="U213"/>
  <c r="S196"/>
  <c r="S203" s="1"/>
  <c r="T203" s="1"/>
  <c r="U196"/>
  <c r="U203" s="1"/>
  <c r="S270" s="1"/>
  <c r="U270" s="1"/>
  <c r="U250"/>
  <c r="S250"/>
  <c r="S177"/>
  <c r="U177"/>
  <c r="S166"/>
  <c r="U166"/>
  <c r="S149"/>
  <c r="U149"/>
  <c r="S143"/>
  <c r="U143"/>
  <c r="U61"/>
  <c r="S61"/>
  <c r="U242"/>
  <c r="S242"/>
  <c r="S232"/>
  <c r="U232"/>
  <c r="S228"/>
  <c r="U228"/>
  <c r="S183"/>
  <c r="U183"/>
  <c r="U130"/>
  <c r="S130"/>
  <c r="S200"/>
  <c r="U200"/>
  <c r="U215"/>
  <c r="S215"/>
  <c r="S207"/>
  <c r="S220" s="1"/>
  <c r="T220" s="1"/>
  <c r="U207"/>
  <c r="U220" s="1"/>
  <c r="S271" s="1"/>
  <c r="U271" s="1"/>
  <c r="U125"/>
  <c r="S125"/>
  <c r="S105"/>
  <c r="S118" s="1"/>
  <c r="T118" s="1"/>
  <c r="U105"/>
  <c r="U118" s="1"/>
  <c r="S265" s="1"/>
  <c r="U265" s="1"/>
  <c r="U89"/>
  <c r="S89"/>
  <c r="S56"/>
  <c r="U56"/>
  <c r="S245"/>
  <c r="U245"/>
  <c r="S194"/>
  <c r="U194"/>
  <c r="S117"/>
  <c r="U117"/>
  <c r="S111"/>
  <c r="U111"/>
  <c r="U97"/>
  <c r="S97"/>
  <c r="S58"/>
  <c r="U58"/>
  <c r="U253"/>
  <c r="S253"/>
  <c r="U168"/>
  <c r="S168"/>
  <c r="U96"/>
  <c r="S96"/>
  <c r="S179"/>
  <c r="U179"/>
  <c r="U134"/>
  <c r="S134"/>
  <c r="S112"/>
  <c r="U112"/>
  <c r="U78"/>
  <c r="S78"/>
  <c r="U231"/>
  <c r="S231"/>
  <c r="U76"/>
  <c r="S76"/>
  <c r="U233"/>
  <c r="S233"/>
  <c r="S225"/>
  <c r="U225"/>
  <c r="G174" i="10"/>
  <c r="H174" s="1"/>
  <c r="I174" s="1"/>
  <c r="J174" s="1"/>
  <c r="G106"/>
  <c r="H106" s="1"/>
  <c r="I106" s="1"/>
  <c r="J106" s="1"/>
  <c r="M173"/>
  <c r="M186" s="1"/>
  <c r="C265" s="1"/>
  <c r="E265" s="1"/>
  <c r="L186"/>
  <c r="L237"/>
  <c r="M224"/>
  <c r="M237" s="1"/>
  <c r="C268" s="1"/>
  <c r="E268" s="1"/>
  <c r="L118"/>
  <c r="M105"/>
  <c r="M118" s="1"/>
  <c r="C261" s="1"/>
  <c r="E261" s="1"/>
  <c r="M156"/>
  <c r="M169" s="1"/>
  <c r="C264" s="1"/>
  <c r="E264" s="1"/>
  <c r="L169"/>
  <c r="G200"/>
  <c r="H200" s="1"/>
  <c r="I200" s="1"/>
  <c r="J200" s="1"/>
  <c r="G185"/>
  <c r="H185" s="1"/>
  <c r="I185" s="1"/>
  <c r="J185" s="1"/>
  <c r="G202" i="16"/>
  <c r="H202" s="1"/>
  <c r="I202" s="1"/>
  <c r="J202" s="1"/>
  <c r="L84"/>
  <c r="M71"/>
  <c r="M84" s="1"/>
  <c r="C259" s="1"/>
  <c r="E259" s="1"/>
  <c r="L118"/>
  <c r="M105"/>
  <c r="M118" s="1"/>
  <c r="C261" s="1"/>
  <c r="E261" s="1"/>
  <c r="M190"/>
  <c r="M203" s="1"/>
  <c r="C266" s="1"/>
  <c r="E266" s="1"/>
  <c r="L203"/>
  <c r="G151" i="10"/>
  <c r="H151" s="1"/>
  <c r="I151" s="1"/>
  <c r="J151" s="1"/>
  <c r="G150"/>
  <c r="H150" s="1"/>
  <c r="I150" s="1"/>
  <c r="J150" s="1"/>
  <c r="M156" i="16"/>
  <c r="M169" s="1"/>
  <c r="C264" s="1"/>
  <c r="E264" s="1"/>
  <c r="L169"/>
  <c r="L254"/>
  <c r="M241"/>
  <c r="M254" s="1"/>
  <c r="C269" s="1"/>
  <c r="E269" s="1"/>
  <c r="G168" i="10"/>
  <c r="H168" s="1"/>
  <c r="I168" s="1"/>
  <c r="J168" s="1"/>
  <c r="G190"/>
  <c r="H190" s="1"/>
  <c r="I190" s="1"/>
  <c r="J190" s="1"/>
  <c r="L84"/>
  <c r="M71"/>
  <c r="M84" s="1"/>
  <c r="C259" s="1"/>
  <c r="E259" s="1"/>
  <c r="G244"/>
  <c r="H244" s="1"/>
  <c r="I244" s="1"/>
  <c r="J244" s="1"/>
  <c r="M139"/>
  <c r="M152" s="1"/>
  <c r="C263" s="1"/>
  <c r="E263" s="1"/>
  <c r="L152"/>
  <c r="G167"/>
  <c r="H167" s="1"/>
  <c r="I167" s="1"/>
  <c r="J167" s="1"/>
  <c r="G198"/>
  <c r="H198" s="1"/>
  <c r="I198" s="1"/>
  <c r="J198" s="1"/>
  <c r="M207"/>
  <c r="M220" s="1"/>
  <c r="C267" s="1"/>
  <c r="E267" s="1"/>
  <c r="L220"/>
  <c r="L254"/>
  <c r="M241"/>
  <c r="M254" s="1"/>
  <c r="M88"/>
  <c r="M101" s="1"/>
  <c r="C260" s="1"/>
  <c r="E260" s="1"/>
  <c r="L101"/>
  <c r="G114"/>
  <c r="H114" s="1"/>
  <c r="I114" s="1"/>
  <c r="J114" s="1"/>
  <c r="M122"/>
  <c r="M135" s="1"/>
  <c r="C262" s="1"/>
  <c r="E262" s="1"/>
  <c r="L135"/>
  <c r="G134"/>
  <c r="H134" s="1"/>
  <c r="I134" s="1"/>
  <c r="J134" s="1"/>
  <c r="G184"/>
  <c r="H184" s="1"/>
  <c r="I184" s="1"/>
  <c r="J184" s="1"/>
  <c r="S237"/>
  <c r="T237" s="1"/>
  <c r="S101" i="16"/>
  <c r="T101" s="1"/>
  <c r="U67" i="10"/>
  <c r="S262" s="1"/>
  <c r="U262" s="1"/>
  <c r="U274" s="1"/>
  <c r="H74" i="7"/>
  <c r="I74" s="1"/>
  <c r="D75"/>
  <c r="U254" i="13" l="1"/>
  <c r="S273" s="1"/>
  <c r="U273" s="1"/>
  <c r="U275" i="10"/>
  <c r="G51" i="7"/>
  <c r="H51" s="1"/>
  <c r="U276" i="10"/>
  <c r="M258"/>
  <c r="C269"/>
  <c r="E269" s="1"/>
  <c r="T254" i="15"/>
  <c r="S258"/>
  <c r="S259" s="1"/>
  <c r="G56" i="7"/>
  <c r="H56" s="1"/>
  <c r="U276" i="15"/>
  <c r="U275"/>
  <c r="G225" i="13"/>
  <c r="H225" s="1"/>
  <c r="I225" s="1"/>
  <c r="J225" s="1"/>
  <c r="G233"/>
  <c r="H233" s="1"/>
  <c r="I233" s="1"/>
  <c r="J233" s="1"/>
  <c r="G76"/>
  <c r="H76" s="1"/>
  <c r="I76" s="1"/>
  <c r="J76" s="1"/>
  <c r="G231"/>
  <c r="H231" s="1"/>
  <c r="I231" s="1"/>
  <c r="J231" s="1"/>
  <c r="G59"/>
  <c r="H59" s="1"/>
  <c r="I59" s="1"/>
  <c r="J59" s="1"/>
  <c r="G78"/>
  <c r="H78" s="1"/>
  <c r="I78" s="1"/>
  <c r="J78" s="1"/>
  <c r="G80"/>
  <c r="H80" s="1"/>
  <c r="I80" s="1"/>
  <c r="J80" s="1"/>
  <c r="G112"/>
  <c r="H112" s="1"/>
  <c r="I112" s="1"/>
  <c r="J112" s="1"/>
  <c r="G134"/>
  <c r="H134" s="1"/>
  <c r="I134" s="1"/>
  <c r="J134" s="1"/>
  <c r="G163"/>
  <c r="H163" s="1"/>
  <c r="I163" s="1"/>
  <c r="J163" s="1"/>
  <c r="G179"/>
  <c r="H179" s="1"/>
  <c r="I179" s="1"/>
  <c r="J179" s="1"/>
  <c r="G208"/>
  <c r="H208" s="1"/>
  <c r="I208" s="1"/>
  <c r="J208" s="1"/>
  <c r="G212"/>
  <c r="H212" s="1"/>
  <c r="I212" s="1"/>
  <c r="J212" s="1"/>
  <c r="G216"/>
  <c r="H216" s="1"/>
  <c r="I216" s="1"/>
  <c r="J216" s="1"/>
  <c r="G116"/>
  <c r="H116" s="1"/>
  <c r="I116" s="1"/>
  <c r="J116" s="1"/>
  <c r="G96"/>
  <c r="H96" s="1"/>
  <c r="I96" s="1"/>
  <c r="J96" s="1"/>
  <c r="G126"/>
  <c r="H126" s="1"/>
  <c r="I126" s="1"/>
  <c r="J126" s="1"/>
  <c r="G144"/>
  <c r="H144" s="1"/>
  <c r="I144" s="1"/>
  <c r="J144" s="1"/>
  <c r="G243"/>
  <c r="H243" s="1"/>
  <c r="I243" s="1"/>
  <c r="J243" s="1"/>
  <c r="G253"/>
  <c r="H253" s="1"/>
  <c r="I253" s="1"/>
  <c r="J253" s="1"/>
  <c r="G74"/>
  <c r="H74" s="1"/>
  <c r="I74" s="1"/>
  <c r="J74" s="1"/>
  <c r="G58"/>
  <c r="H58" s="1"/>
  <c r="I58" s="1"/>
  <c r="J58" s="1"/>
  <c r="G92"/>
  <c r="H92" s="1"/>
  <c r="I92" s="1"/>
  <c r="J92" s="1"/>
  <c r="G97"/>
  <c r="H97" s="1"/>
  <c r="I97" s="1"/>
  <c r="J97" s="1"/>
  <c r="G146"/>
  <c r="H146" s="1"/>
  <c r="I146" s="1"/>
  <c r="J146" s="1"/>
  <c r="G178"/>
  <c r="H178" s="1"/>
  <c r="I178" s="1"/>
  <c r="J178" s="1"/>
  <c r="G63"/>
  <c r="H63" s="1"/>
  <c r="I63" s="1"/>
  <c r="J63" s="1"/>
  <c r="G98"/>
  <c r="H98" s="1"/>
  <c r="I98" s="1"/>
  <c r="J98" s="1"/>
  <c r="G111"/>
  <c r="H111" s="1"/>
  <c r="I111" s="1"/>
  <c r="J111" s="1"/>
  <c r="G117"/>
  <c r="H117" s="1"/>
  <c r="I117" s="1"/>
  <c r="J117" s="1"/>
  <c r="G158"/>
  <c r="H158" s="1"/>
  <c r="I158" s="1"/>
  <c r="J158" s="1"/>
  <c r="G194"/>
  <c r="H194" s="1"/>
  <c r="I194" s="1"/>
  <c r="J194" s="1"/>
  <c r="G245"/>
  <c r="H245" s="1"/>
  <c r="I245" s="1"/>
  <c r="J245" s="1"/>
  <c r="G56"/>
  <c r="H56" s="1"/>
  <c r="I56" s="1"/>
  <c r="J56" s="1"/>
  <c r="G89"/>
  <c r="H89" s="1"/>
  <c r="I89" s="1"/>
  <c r="J89" s="1"/>
  <c r="G105"/>
  <c r="H105" s="1"/>
  <c r="I105" s="1"/>
  <c r="J105" s="1"/>
  <c r="G125"/>
  <c r="H125" s="1"/>
  <c r="I125" s="1"/>
  <c r="J125" s="1"/>
  <c r="G131"/>
  <c r="H131" s="1"/>
  <c r="I131" s="1"/>
  <c r="J131" s="1"/>
  <c r="G156"/>
  <c r="H156" s="1"/>
  <c r="I156" s="1"/>
  <c r="J156" s="1"/>
  <c r="G161"/>
  <c r="H161" s="1"/>
  <c r="I161" s="1"/>
  <c r="J161" s="1"/>
  <c r="G182"/>
  <c r="H182" s="1"/>
  <c r="I182" s="1"/>
  <c r="J182" s="1"/>
  <c r="G207"/>
  <c r="H207" s="1"/>
  <c r="I207" s="1"/>
  <c r="J207" s="1"/>
  <c r="G215"/>
  <c r="H215" s="1"/>
  <c r="I215" s="1"/>
  <c r="J215" s="1"/>
  <c r="G90"/>
  <c r="H90" s="1"/>
  <c r="I90" s="1"/>
  <c r="J90" s="1"/>
  <c r="G130"/>
  <c r="H130" s="1"/>
  <c r="I130" s="1"/>
  <c r="J130" s="1"/>
  <c r="G148"/>
  <c r="H148" s="1"/>
  <c r="I148" s="1"/>
  <c r="J148" s="1"/>
  <c r="G167"/>
  <c r="H167" s="1"/>
  <c r="I167" s="1"/>
  <c r="J167" s="1"/>
  <c r="G228"/>
  <c r="H228" s="1"/>
  <c r="I228" s="1"/>
  <c r="J228" s="1"/>
  <c r="G232"/>
  <c r="H232" s="1"/>
  <c r="I232" s="1"/>
  <c r="J232" s="1"/>
  <c r="G242"/>
  <c r="H242" s="1"/>
  <c r="I242" s="1"/>
  <c r="J242" s="1"/>
  <c r="G61"/>
  <c r="H61" s="1"/>
  <c r="I61" s="1"/>
  <c r="J61" s="1"/>
  <c r="G94"/>
  <c r="H94" s="1"/>
  <c r="I94" s="1"/>
  <c r="J94" s="1"/>
  <c r="G124"/>
  <c r="H124" s="1"/>
  <c r="I124" s="1"/>
  <c r="J124" s="1"/>
  <c r="G143"/>
  <c r="H143" s="1"/>
  <c r="I143" s="1"/>
  <c r="J143" s="1"/>
  <c r="G149"/>
  <c r="H149" s="1"/>
  <c r="I149" s="1"/>
  <c r="J149" s="1"/>
  <c r="G177"/>
  <c r="H177" s="1"/>
  <c r="I177" s="1"/>
  <c r="J177" s="1"/>
  <c r="G192"/>
  <c r="H192" s="1"/>
  <c r="I192" s="1"/>
  <c r="J192" s="1"/>
  <c r="M241"/>
  <c r="M254" s="1"/>
  <c r="C269" s="1"/>
  <c r="E269" s="1"/>
  <c r="L254"/>
  <c r="G250"/>
  <c r="H250" s="1"/>
  <c r="I250" s="1"/>
  <c r="J250" s="1"/>
  <c r="G110"/>
  <c r="H110" s="1"/>
  <c r="I110" s="1"/>
  <c r="J110" s="1"/>
  <c r="G150"/>
  <c r="H150" s="1"/>
  <c r="I150" s="1"/>
  <c r="J150" s="1"/>
  <c r="G213"/>
  <c r="H213" s="1"/>
  <c r="I213" s="1"/>
  <c r="J213" s="1"/>
  <c r="G83"/>
  <c r="H83" s="1"/>
  <c r="I83" s="1"/>
  <c r="J83" s="1"/>
  <c r="G173"/>
  <c r="H173" s="1"/>
  <c r="I173" s="1"/>
  <c r="J173" s="1"/>
  <c r="G109"/>
  <c r="H109" s="1"/>
  <c r="I109" s="1"/>
  <c r="J109" s="1"/>
  <c r="G99"/>
  <c r="H99" s="1"/>
  <c r="I99" s="1"/>
  <c r="J99" s="1"/>
  <c r="G236"/>
  <c r="H236" s="1"/>
  <c r="I236" s="1"/>
  <c r="J236" s="1"/>
  <c r="G218"/>
  <c r="H218" s="1"/>
  <c r="I218" s="1"/>
  <c r="J218" s="1"/>
  <c r="G157"/>
  <c r="H157" s="1"/>
  <c r="I157" s="1"/>
  <c r="J157" s="1"/>
  <c r="G65"/>
  <c r="H65" s="1"/>
  <c r="I65" s="1"/>
  <c r="J65" s="1"/>
  <c r="G229"/>
  <c r="H229" s="1"/>
  <c r="I229" s="1"/>
  <c r="J229" s="1"/>
  <c r="G77"/>
  <c r="H77" s="1"/>
  <c r="I77" s="1"/>
  <c r="J77" s="1"/>
  <c r="G227"/>
  <c r="H227" s="1"/>
  <c r="I227" s="1"/>
  <c r="J227" s="1"/>
  <c r="G235"/>
  <c r="H235" s="1"/>
  <c r="I235" s="1"/>
  <c r="J235" s="1"/>
  <c r="G82"/>
  <c r="H82" s="1"/>
  <c r="I82" s="1"/>
  <c r="J82" s="1"/>
  <c r="G62"/>
  <c r="H62" s="1"/>
  <c r="I62" s="1"/>
  <c r="J62" s="1"/>
  <c r="G81"/>
  <c r="H81" s="1"/>
  <c r="I81" s="1"/>
  <c r="J81" s="1"/>
  <c r="G91"/>
  <c r="H91" s="1"/>
  <c r="I91" s="1"/>
  <c r="J91" s="1"/>
  <c r="G115"/>
  <c r="H115" s="1"/>
  <c r="I115" s="1"/>
  <c r="J115" s="1"/>
  <c r="G160"/>
  <c r="H160" s="1"/>
  <c r="I160" s="1"/>
  <c r="J160" s="1"/>
  <c r="G176"/>
  <c r="H176" s="1"/>
  <c r="I176" s="1"/>
  <c r="J176" s="1"/>
  <c r="G193"/>
  <c r="H193" s="1"/>
  <c r="I193" s="1"/>
  <c r="J193" s="1"/>
  <c r="G210"/>
  <c r="H210" s="1"/>
  <c r="I210" s="1"/>
  <c r="J210" s="1"/>
  <c r="G214"/>
  <c r="H214" s="1"/>
  <c r="I214" s="1"/>
  <c r="J214" s="1"/>
  <c r="G251"/>
  <c r="H251" s="1"/>
  <c r="I251" s="1"/>
  <c r="J251" s="1"/>
  <c r="G73"/>
  <c r="H73" s="1"/>
  <c r="I73" s="1"/>
  <c r="J73" s="1"/>
  <c r="G107"/>
  <c r="H107" s="1"/>
  <c r="I107" s="1"/>
  <c r="J107" s="1"/>
  <c r="G129"/>
  <c r="H129" s="1"/>
  <c r="I129" s="1"/>
  <c r="J129" s="1"/>
  <c r="G147"/>
  <c r="H147" s="1"/>
  <c r="I147" s="1"/>
  <c r="J147" s="1"/>
  <c r="G198"/>
  <c r="H198" s="1"/>
  <c r="I198" s="1"/>
  <c r="J198" s="1"/>
  <c r="G246"/>
  <c r="H246" s="1"/>
  <c r="I246" s="1"/>
  <c r="J246" s="1"/>
  <c r="G79"/>
  <c r="H79" s="1"/>
  <c r="I79" s="1"/>
  <c r="J79" s="1"/>
  <c r="G55"/>
  <c r="H55" s="1"/>
  <c r="I55" s="1"/>
  <c r="J55" s="1"/>
  <c r="G60"/>
  <c r="H60" s="1"/>
  <c r="I60" s="1"/>
  <c r="J60" s="1"/>
  <c r="G95"/>
  <c r="H95" s="1"/>
  <c r="I95" s="1"/>
  <c r="J95" s="1"/>
  <c r="G128"/>
  <c r="H128" s="1"/>
  <c r="I128" s="1"/>
  <c r="J128" s="1"/>
  <c r="G162"/>
  <c r="H162" s="1"/>
  <c r="I162" s="1"/>
  <c r="J162" s="1"/>
  <c r="G57"/>
  <c r="H57" s="1"/>
  <c r="I57" s="1"/>
  <c r="J57" s="1"/>
  <c r="G88"/>
  <c r="H88" s="1"/>
  <c r="I88" s="1"/>
  <c r="J88" s="1"/>
  <c r="G108"/>
  <c r="H108" s="1"/>
  <c r="I108" s="1"/>
  <c r="J108" s="1"/>
  <c r="G113"/>
  <c r="H113" s="1"/>
  <c r="I113" s="1"/>
  <c r="J113" s="1"/>
  <c r="G132"/>
  <c r="H132" s="1"/>
  <c r="I132" s="1"/>
  <c r="J132" s="1"/>
  <c r="G190"/>
  <c r="H190" s="1"/>
  <c r="I190" s="1"/>
  <c r="J190" s="1"/>
  <c r="G197"/>
  <c r="H197" s="1"/>
  <c r="I197" s="1"/>
  <c r="J197" s="1"/>
  <c r="G224"/>
  <c r="H224" s="1"/>
  <c r="I224" s="1"/>
  <c r="J224" s="1"/>
  <c r="G54"/>
  <c r="H54" s="1"/>
  <c r="I54" s="1"/>
  <c r="J54" s="1"/>
  <c r="G71"/>
  <c r="H71" s="1"/>
  <c r="I71" s="1"/>
  <c r="J71" s="1"/>
  <c r="G93"/>
  <c r="H93" s="1"/>
  <c r="I93" s="1"/>
  <c r="J93" s="1"/>
  <c r="G122"/>
  <c r="H122" s="1"/>
  <c r="I122" s="1"/>
  <c r="J122" s="1"/>
  <c r="G127"/>
  <c r="H127" s="1"/>
  <c r="I127" s="1"/>
  <c r="J127" s="1"/>
  <c r="G139"/>
  <c r="H139" s="1"/>
  <c r="I139" s="1"/>
  <c r="J139" s="1"/>
  <c r="G159"/>
  <c r="H159" s="1"/>
  <c r="I159" s="1"/>
  <c r="J159" s="1"/>
  <c r="G165"/>
  <c r="H165" s="1"/>
  <c r="I165" s="1"/>
  <c r="J165" s="1"/>
  <c r="G191"/>
  <c r="H191" s="1"/>
  <c r="I191" s="1"/>
  <c r="J191" s="1"/>
  <c r="G211"/>
  <c r="H211" s="1"/>
  <c r="I211" s="1"/>
  <c r="J211" s="1"/>
  <c r="G75"/>
  <c r="H75" s="1"/>
  <c r="I75" s="1"/>
  <c r="J75" s="1"/>
  <c r="G114"/>
  <c r="H114" s="1"/>
  <c r="I114" s="1"/>
  <c r="J114" s="1"/>
  <c r="G133"/>
  <c r="H133" s="1"/>
  <c r="I133" s="1"/>
  <c r="J133" s="1"/>
  <c r="G164"/>
  <c r="H164" s="1"/>
  <c r="I164" s="1"/>
  <c r="J164" s="1"/>
  <c r="G180"/>
  <c r="H180" s="1"/>
  <c r="I180" s="1"/>
  <c r="J180" s="1"/>
  <c r="G226"/>
  <c r="H226" s="1"/>
  <c r="I226" s="1"/>
  <c r="J226" s="1"/>
  <c r="G230"/>
  <c r="H230" s="1"/>
  <c r="I230" s="1"/>
  <c r="J230" s="1"/>
  <c r="G234"/>
  <c r="H234" s="1"/>
  <c r="I234" s="1"/>
  <c r="J234" s="1"/>
  <c r="G244"/>
  <c r="H244" s="1"/>
  <c r="I244" s="1"/>
  <c r="J244" s="1"/>
  <c r="G72"/>
  <c r="H72" s="1"/>
  <c r="I72" s="1"/>
  <c r="J72" s="1"/>
  <c r="G106"/>
  <c r="H106" s="1"/>
  <c r="I106" s="1"/>
  <c r="J106" s="1"/>
  <c r="G140"/>
  <c r="H140" s="1"/>
  <c r="I140" s="1"/>
  <c r="J140" s="1"/>
  <c r="G145"/>
  <c r="H145" s="1"/>
  <c r="I145" s="1"/>
  <c r="J145" s="1"/>
  <c r="G175"/>
  <c r="H175" s="1"/>
  <c r="I175" s="1"/>
  <c r="J175" s="1"/>
  <c r="G181"/>
  <c r="H181" s="1"/>
  <c r="I181" s="1"/>
  <c r="J181" s="1"/>
  <c r="G199"/>
  <c r="H199" s="1"/>
  <c r="I199" s="1"/>
  <c r="J199" s="1"/>
  <c r="G247"/>
  <c r="H247" s="1"/>
  <c r="I247" s="1"/>
  <c r="J247" s="1"/>
  <c r="G252"/>
  <c r="H252" s="1"/>
  <c r="I252" s="1"/>
  <c r="J252" s="1"/>
  <c r="G142"/>
  <c r="H142" s="1"/>
  <c r="I142" s="1"/>
  <c r="J142" s="1"/>
  <c r="G174"/>
  <c r="H174" s="1"/>
  <c r="I174" s="1"/>
  <c r="J174" s="1"/>
  <c r="G209"/>
  <c r="H209" s="1"/>
  <c r="I209" s="1"/>
  <c r="J209" s="1"/>
  <c r="G217"/>
  <c r="H217" s="1"/>
  <c r="I217" s="1"/>
  <c r="J217" s="1"/>
  <c r="G248"/>
  <c r="H248" s="1"/>
  <c r="I248" s="1"/>
  <c r="J248" s="1"/>
  <c r="G195"/>
  <c r="H195" s="1"/>
  <c r="I195" s="1"/>
  <c r="J195" s="1"/>
  <c r="G141"/>
  <c r="H141" s="1"/>
  <c r="I141" s="1"/>
  <c r="J141" s="1"/>
  <c r="G100"/>
  <c r="H100" s="1"/>
  <c r="I100" s="1"/>
  <c r="J100" s="1"/>
  <c r="G66"/>
  <c r="H66" s="1"/>
  <c r="I66" s="1"/>
  <c r="J66" s="1"/>
  <c r="G219"/>
  <c r="H219" s="1"/>
  <c r="I219" s="1"/>
  <c r="J219" s="1"/>
  <c r="G185"/>
  <c r="H185" s="1"/>
  <c r="I185" s="1"/>
  <c r="J185" s="1"/>
  <c r="G123"/>
  <c r="H123" s="1"/>
  <c r="I123" s="1"/>
  <c r="J123" s="1"/>
  <c r="G64"/>
  <c r="H64" s="1"/>
  <c r="I64" s="1"/>
  <c r="J64" s="1"/>
  <c r="G59" i="15"/>
  <c r="H59" s="1"/>
  <c r="I59" s="1"/>
  <c r="J59" s="1"/>
  <c r="G90"/>
  <c r="H90" s="1"/>
  <c r="I90" s="1"/>
  <c r="J90" s="1"/>
  <c r="G94"/>
  <c r="H94" s="1"/>
  <c r="I94" s="1"/>
  <c r="J94" s="1"/>
  <c r="G98"/>
  <c r="H98" s="1"/>
  <c r="I98" s="1"/>
  <c r="J98" s="1"/>
  <c r="G123"/>
  <c r="H123" s="1"/>
  <c r="I123" s="1"/>
  <c r="J123" s="1"/>
  <c r="G147"/>
  <c r="H147" s="1"/>
  <c r="I147" s="1"/>
  <c r="J147" s="1"/>
  <c r="G179"/>
  <c r="H179" s="1"/>
  <c r="I179" s="1"/>
  <c r="J179" s="1"/>
  <c r="G199"/>
  <c r="H199" s="1"/>
  <c r="I199" s="1"/>
  <c r="J199" s="1"/>
  <c r="G231"/>
  <c r="H231" s="1"/>
  <c r="I231" s="1"/>
  <c r="J231" s="1"/>
  <c r="G65"/>
  <c r="H65" s="1"/>
  <c r="I65" s="1"/>
  <c r="J65" s="1"/>
  <c r="G100"/>
  <c r="H100" s="1"/>
  <c r="I100" s="1"/>
  <c r="J100" s="1"/>
  <c r="G141"/>
  <c r="H141" s="1"/>
  <c r="I141" s="1"/>
  <c r="J141" s="1"/>
  <c r="G193"/>
  <c r="H193" s="1"/>
  <c r="I193" s="1"/>
  <c r="J193" s="1"/>
  <c r="G253"/>
  <c r="H253" s="1"/>
  <c r="I253" s="1"/>
  <c r="J253" s="1"/>
  <c r="G235"/>
  <c r="H235" s="1"/>
  <c r="I235" s="1"/>
  <c r="J235" s="1"/>
  <c r="G77"/>
  <c r="H77" s="1"/>
  <c r="I77" s="1"/>
  <c r="J77" s="1"/>
  <c r="G107"/>
  <c r="H107" s="1"/>
  <c r="I107" s="1"/>
  <c r="J107" s="1"/>
  <c r="G114"/>
  <c r="H114" s="1"/>
  <c r="I114" s="1"/>
  <c r="J114" s="1"/>
  <c r="G142"/>
  <c r="H142" s="1"/>
  <c r="I142" s="1"/>
  <c r="J142" s="1"/>
  <c r="G191"/>
  <c r="H191" s="1"/>
  <c r="I191" s="1"/>
  <c r="J191" s="1"/>
  <c r="G215"/>
  <c r="H215" s="1"/>
  <c r="I215" s="1"/>
  <c r="J215" s="1"/>
  <c r="G245"/>
  <c r="H245" s="1"/>
  <c r="I245" s="1"/>
  <c r="J245" s="1"/>
  <c r="G66"/>
  <c r="H66" s="1"/>
  <c r="I66" s="1"/>
  <c r="J66" s="1"/>
  <c r="G99"/>
  <c r="H99" s="1"/>
  <c r="I99" s="1"/>
  <c r="J99" s="1"/>
  <c r="G133"/>
  <c r="H133" s="1"/>
  <c r="I133" s="1"/>
  <c r="J133" s="1"/>
  <c r="G125"/>
  <c r="H125" s="1"/>
  <c r="I125" s="1"/>
  <c r="J125" s="1"/>
  <c r="G233"/>
  <c r="H233" s="1"/>
  <c r="I233" s="1"/>
  <c r="J233" s="1"/>
  <c r="G81"/>
  <c r="H81" s="1"/>
  <c r="I81" s="1"/>
  <c r="J81" s="1"/>
  <c r="G95"/>
  <c r="H95" s="1"/>
  <c r="I95" s="1"/>
  <c r="J95" s="1"/>
  <c r="G124"/>
  <c r="H124" s="1"/>
  <c r="I124" s="1"/>
  <c r="J124" s="1"/>
  <c r="G175"/>
  <c r="H175" s="1"/>
  <c r="I175" s="1"/>
  <c r="J175" s="1"/>
  <c r="G180"/>
  <c r="H180" s="1"/>
  <c r="I180" s="1"/>
  <c r="J180" s="1"/>
  <c r="G211"/>
  <c r="H211" s="1"/>
  <c r="I211" s="1"/>
  <c r="J211" s="1"/>
  <c r="G216"/>
  <c r="H216" s="1"/>
  <c r="I216" s="1"/>
  <c r="J216" s="1"/>
  <c r="G246"/>
  <c r="H246" s="1"/>
  <c r="I246" s="1"/>
  <c r="J246" s="1"/>
  <c r="G72"/>
  <c r="H72" s="1"/>
  <c r="I72" s="1"/>
  <c r="J72" s="1"/>
  <c r="G82"/>
  <c r="H82" s="1"/>
  <c r="I82" s="1"/>
  <c r="J82" s="1"/>
  <c r="G106"/>
  <c r="H106" s="1"/>
  <c r="I106" s="1"/>
  <c r="J106" s="1"/>
  <c r="G110"/>
  <c r="H110" s="1"/>
  <c r="I110" s="1"/>
  <c r="J110" s="1"/>
  <c r="G116"/>
  <c r="H116" s="1"/>
  <c r="I116" s="1"/>
  <c r="J116" s="1"/>
  <c r="G139"/>
  <c r="H139" s="1"/>
  <c r="I139" s="1"/>
  <c r="J139" s="1"/>
  <c r="G177"/>
  <c r="H177" s="1"/>
  <c r="I177" s="1"/>
  <c r="J177" s="1"/>
  <c r="G213"/>
  <c r="H213" s="1"/>
  <c r="I213" s="1"/>
  <c r="J213" s="1"/>
  <c r="G241"/>
  <c r="H241" s="1"/>
  <c r="I241" s="1"/>
  <c r="J241" s="1"/>
  <c r="G63"/>
  <c r="H63" s="1"/>
  <c r="I63" s="1"/>
  <c r="J63" s="1"/>
  <c r="G105"/>
  <c r="H105" s="1"/>
  <c r="I105" s="1"/>
  <c r="J105" s="1"/>
  <c r="G130"/>
  <c r="H130" s="1"/>
  <c r="I130" s="1"/>
  <c r="J130" s="1"/>
  <c r="G140"/>
  <c r="H140" s="1"/>
  <c r="I140" s="1"/>
  <c r="J140" s="1"/>
  <c r="G156"/>
  <c r="H156" s="1"/>
  <c r="I156" s="1"/>
  <c r="J156" s="1"/>
  <c r="G176"/>
  <c r="H176" s="1"/>
  <c r="I176" s="1"/>
  <c r="J176" s="1"/>
  <c r="G236"/>
  <c r="H236" s="1"/>
  <c r="I236" s="1"/>
  <c r="J236" s="1"/>
  <c r="G78"/>
  <c r="H78" s="1"/>
  <c r="I78" s="1"/>
  <c r="J78" s="1"/>
  <c r="G93"/>
  <c r="H93" s="1"/>
  <c r="I93" s="1"/>
  <c r="J93" s="1"/>
  <c r="G143"/>
  <c r="H143" s="1"/>
  <c r="I143" s="1"/>
  <c r="J143" s="1"/>
  <c r="G148"/>
  <c r="H148" s="1"/>
  <c r="I148" s="1"/>
  <c r="J148" s="1"/>
  <c r="G162"/>
  <c r="H162" s="1"/>
  <c r="I162" s="1"/>
  <c r="J162" s="1"/>
  <c r="G209"/>
  <c r="H209" s="1"/>
  <c r="I209" s="1"/>
  <c r="J209" s="1"/>
  <c r="G145"/>
  <c r="H145" s="1"/>
  <c r="I145" s="1"/>
  <c r="J145" s="1"/>
  <c r="G183"/>
  <c r="H183" s="1"/>
  <c r="I183" s="1"/>
  <c r="J183" s="1"/>
  <c r="G207"/>
  <c r="H207" s="1"/>
  <c r="I207" s="1"/>
  <c r="J207" s="1"/>
  <c r="G243"/>
  <c r="H243" s="1"/>
  <c r="I243" s="1"/>
  <c r="J243" s="1"/>
  <c r="G57"/>
  <c r="H57" s="1"/>
  <c r="I57" s="1"/>
  <c r="J57" s="1"/>
  <c r="G73"/>
  <c r="H73" s="1"/>
  <c r="I73" s="1"/>
  <c r="J73" s="1"/>
  <c r="G79"/>
  <c r="H79" s="1"/>
  <c r="I79" s="1"/>
  <c r="J79" s="1"/>
  <c r="G117"/>
  <c r="H117" s="1"/>
  <c r="I117" s="1"/>
  <c r="J117" s="1"/>
  <c r="G198"/>
  <c r="H198" s="1"/>
  <c r="I198" s="1"/>
  <c r="J198" s="1"/>
  <c r="G208"/>
  <c r="H208" s="1"/>
  <c r="I208" s="1"/>
  <c r="J208" s="1"/>
  <c r="G227"/>
  <c r="H227" s="1"/>
  <c r="I227" s="1"/>
  <c r="J227" s="1"/>
  <c r="G232"/>
  <c r="H232" s="1"/>
  <c r="I232" s="1"/>
  <c r="J232" s="1"/>
  <c r="G228"/>
  <c r="H228" s="1"/>
  <c r="I228" s="1"/>
  <c r="J228" s="1"/>
  <c r="G128"/>
  <c r="H128" s="1"/>
  <c r="I128" s="1"/>
  <c r="J128" s="1"/>
  <c r="G60"/>
  <c r="H60" s="1"/>
  <c r="I60" s="1"/>
  <c r="J60" s="1"/>
  <c r="G167"/>
  <c r="H167" s="1"/>
  <c r="I167" s="1"/>
  <c r="J167" s="1"/>
  <c r="G62"/>
  <c r="H62" s="1"/>
  <c r="I62" s="1"/>
  <c r="J62" s="1"/>
  <c r="G92"/>
  <c r="H92" s="1"/>
  <c r="I92" s="1"/>
  <c r="J92" s="1"/>
  <c r="G96"/>
  <c r="H96" s="1"/>
  <c r="I96" s="1"/>
  <c r="J96" s="1"/>
  <c r="G109"/>
  <c r="H109" s="1"/>
  <c r="I109" s="1"/>
  <c r="J109" s="1"/>
  <c r="G126"/>
  <c r="H126" s="1"/>
  <c r="I126" s="1"/>
  <c r="J126" s="1"/>
  <c r="G158"/>
  <c r="H158" s="1"/>
  <c r="I158" s="1"/>
  <c r="J158" s="1"/>
  <c r="G182"/>
  <c r="H182" s="1"/>
  <c r="I182" s="1"/>
  <c r="J182" s="1"/>
  <c r="G210"/>
  <c r="H210" s="1"/>
  <c r="I210" s="1"/>
  <c r="J210" s="1"/>
  <c r="G234"/>
  <c r="H234" s="1"/>
  <c r="I234" s="1"/>
  <c r="J234" s="1"/>
  <c r="G217"/>
  <c r="H217" s="1"/>
  <c r="I217" s="1"/>
  <c r="J217" s="1"/>
  <c r="G113"/>
  <c r="H113" s="1"/>
  <c r="I113" s="1"/>
  <c r="J113" s="1"/>
  <c r="G165"/>
  <c r="H165" s="1"/>
  <c r="I165" s="1"/>
  <c r="J165" s="1"/>
  <c r="G247"/>
  <c r="H247" s="1"/>
  <c r="I247" s="1"/>
  <c r="J247" s="1"/>
  <c r="G252"/>
  <c r="H252" s="1"/>
  <c r="I252" s="1"/>
  <c r="J252" s="1"/>
  <c r="G74"/>
  <c r="H74" s="1"/>
  <c r="I74" s="1"/>
  <c r="J74" s="1"/>
  <c r="G56"/>
  <c r="H56" s="1"/>
  <c r="I56" s="1"/>
  <c r="J56" s="1"/>
  <c r="G111"/>
  <c r="H111" s="1"/>
  <c r="I111" s="1"/>
  <c r="J111" s="1"/>
  <c r="G131"/>
  <c r="H131" s="1"/>
  <c r="I131" s="1"/>
  <c r="J131" s="1"/>
  <c r="G163"/>
  <c r="H163" s="1"/>
  <c r="I163" s="1"/>
  <c r="J163" s="1"/>
  <c r="G174"/>
  <c r="H174" s="1"/>
  <c r="I174" s="1"/>
  <c r="J174" s="1"/>
  <c r="G194"/>
  <c r="H194" s="1"/>
  <c r="I194" s="1"/>
  <c r="J194" s="1"/>
  <c r="G226"/>
  <c r="H226" s="1"/>
  <c r="I226" s="1"/>
  <c r="J226" s="1"/>
  <c r="G248"/>
  <c r="H248" s="1"/>
  <c r="I248" s="1"/>
  <c r="J248" s="1"/>
  <c r="G149"/>
  <c r="H149" s="1"/>
  <c r="I149" s="1"/>
  <c r="J149" s="1"/>
  <c r="G58"/>
  <c r="H58" s="1"/>
  <c r="I58" s="1"/>
  <c r="J58" s="1"/>
  <c r="G181"/>
  <c r="H181" s="1"/>
  <c r="I181" s="1"/>
  <c r="J181" s="1"/>
  <c r="G76"/>
  <c r="H76" s="1"/>
  <c r="I76" s="1"/>
  <c r="J76" s="1"/>
  <c r="G91"/>
  <c r="H91" s="1"/>
  <c r="I91" s="1"/>
  <c r="J91" s="1"/>
  <c r="G115"/>
  <c r="H115" s="1"/>
  <c r="I115" s="1"/>
  <c r="J115" s="1"/>
  <c r="G157"/>
  <c r="H157" s="1"/>
  <c r="I157" s="1"/>
  <c r="J157" s="1"/>
  <c r="G178"/>
  <c r="H178" s="1"/>
  <c r="I178" s="1"/>
  <c r="J178" s="1"/>
  <c r="G192"/>
  <c r="H192" s="1"/>
  <c r="I192" s="1"/>
  <c r="J192" s="1"/>
  <c r="G214"/>
  <c r="H214" s="1"/>
  <c r="I214" s="1"/>
  <c r="J214" s="1"/>
  <c r="G244"/>
  <c r="H244" s="1"/>
  <c r="I244" s="1"/>
  <c r="J244" s="1"/>
  <c r="G55"/>
  <c r="H55" s="1"/>
  <c r="I55" s="1"/>
  <c r="J55" s="1"/>
  <c r="G80"/>
  <c r="H80" s="1"/>
  <c r="I80" s="1"/>
  <c r="J80" s="1"/>
  <c r="G88"/>
  <c r="H88" s="1"/>
  <c r="I88" s="1"/>
  <c r="J88" s="1"/>
  <c r="G108"/>
  <c r="H108" s="1"/>
  <c r="I108" s="1"/>
  <c r="J108" s="1"/>
  <c r="G112"/>
  <c r="H112" s="1"/>
  <c r="I112" s="1"/>
  <c r="J112" s="1"/>
  <c r="G122"/>
  <c r="H122" s="1"/>
  <c r="I122" s="1"/>
  <c r="J122" s="1"/>
  <c r="G161"/>
  <c r="H161" s="1"/>
  <c r="I161" s="1"/>
  <c r="J161" s="1"/>
  <c r="G197"/>
  <c r="H197" s="1"/>
  <c r="I197" s="1"/>
  <c r="J197" s="1"/>
  <c r="G224"/>
  <c r="H224" s="1"/>
  <c r="I224" s="1"/>
  <c r="J224" s="1"/>
  <c r="G249"/>
  <c r="H249" s="1"/>
  <c r="I249" s="1"/>
  <c r="J249" s="1"/>
  <c r="G54"/>
  <c r="H54" s="1"/>
  <c r="I54" s="1"/>
  <c r="J54" s="1"/>
  <c r="G127"/>
  <c r="H127" s="1"/>
  <c r="I127" s="1"/>
  <c r="J127" s="1"/>
  <c r="G132"/>
  <c r="H132" s="1"/>
  <c r="I132" s="1"/>
  <c r="J132" s="1"/>
  <c r="G144"/>
  <c r="H144" s="1"/>
  <c r="I144" s="1"/>
  <c r="J144" s="1"/>
  <c r="G160"/>
  <c r="H160" s="1"/>
  <c r="I160" s="1"/>
  <c r="J160" s="1"/>
  <c r="G225"/>
  <c r="H225" s="1"/>
  <c r="I225" s="1"/>
  <c r="J225" s="1"/>
  <c r="G242"/>
  <c r="H242" s="1"/>
  <c r="I242" s="1"/>
  <c r="J242" s="1"/>
  <c r="G89"/>
  <c r="H89" s="1"/>
  <c r="I89" s="1"/>
  <c r="J89" s="1"/>
  <c r="G97"/>
  <c r="H97" s="1"/>
  <c r="I97" s="1"/>
  <c r="J97" s="1"/>
  <c r="G146"/>
  <c r="H146" s="1"/>
  <c r="I146" s="1"/>
  <c r="J146" s="1"/>
  <c r="G159"/>
  <c r="H159" s="1"/>
  <c r="I159" s="1"/>
  <c r="J159" s="1"/>
  <c r="G164"/>
  <c r="H164" s="1"/>
  <c r="I164" s="1"/>
  <c r="J164" s="1"/>
  <c r="G129"/>
  <c r="H129" s="1"/>
  <c r="I129" s="1"/>
  <c r="J129" s="1"/>
  <c r="G173"/>
  <c r="H173" s="1"/>
  <c r="I173" s="1"/>
  <c r="J173" s="1"/>
  <c r="G190"/>
  <c r="H190" s="1"/>
  <c r="I190" s="1"/>
  <c r="J190" s="1"/>
  <c r="G229"/>
  <c r="H229" s="1"/>
  <c r="I229" s="1"/>
  <c r="J229" s="1"/>
  <c r="G61"/>
  <c r="H61" s="1"/>
  <c r="I61" s="1"/>
  <c r="J61" s="1"/>
  <c r="G64"/>
  <c r="H64" s="1"/>
  <c r="I64" s="1"/>
  <c r="J64" s="1"/>
  <c r="G75"/>
  <c r="H75" s="1"/>
  <c r="I75" s="1"/>
  <c r="J75" s="1"/>
  <c r="G83"/>
  <c r="H83" s="1"/>
  <c r="I83" s="1"/>
  <c r="J83" s="1"/>
  <c r="G195"/>
  <c r="H195" s="1"/>
  <c r="I195" s="1"/>
  <c r="J195" s="1"/>
  <c r="G212"/>
  <c r="H212" s="1"/>
  <c r="I212" s="1"/>
  <c r="J212" s="1"/>
  <c r="G230"/>
  <c r="H230" s="1"/>
  <c r="I230" s="1"/>
  <c r="J230" s="1"/>
  <c r="G251"/>
  <c r="H251" s="1"/>
  <c r="I251" s="1"/>
  <c r="J251" s="1"/>
  <c r="G196"/>
  <c r="H196" s="1"/>
  <c r="I196" s="1"/>
  <c r="J196" s="1"/>
  <c r="G71"/>
  <c r="H71" s="1"/>
  <c r="I71" s="1"/>
  <c r="J71" s="1"/>
  <c r="G250"/>
  <c r="H250" s="1"/>
  <c r="I250" s="1"/>
  <c r="J250" s="1"/>
  <c r="G184"/>
  <c r="H184" s="1"/>
  <c r="I184" s="1"/>
  <c r="J184" s="1"/>
  <c r="G150"/>
  <c r="H150" s="1"/>
  <c r="I150" s="1"/>
  <c r="J150" s="1"/>
  <c r="G218"/>
  <c r="H218" s="1"/>
  <c r="I218" s="1"/>
  <c r="J218" s="1"/>
  <c r="U274" i="13"/>
  <c r="U186"/>
  <c r="S269" s="1"/>
  <c r="U269" s="1"/>
  <c r="S254"/>
  <c r="G184"/>
  <c r="H184" s="1"/>
  <c r="I184" s="1"/>
  <c r="J184" s="1"/>
  <c r="G168"/>
  <c r="H168" s="1"/>
  <c r="I168" s="1"/>
  <c r="J168" s="1"/>
  <c r="G201"/>
  <c r="H201" s="1"/>
  <c r="I201" s="1"/>
  <c r="J201" s="1"/>
  <c r="L118"/>
  <c r="M105"/>
  <c r="M118" s="1"/>
  <c r="C261" s="1"/>
  <c r="E261" s="1"/>
  <c r="M156"/>
  <c r="M169" s="1"/>
  <c r="C264" s="1"/>
  <c r="E264" s="1"/>
  <c r="L169"/>
  <c r="M207"/>
  <c r="M220" s="1"/>
  <c r="C267" s="1"/>
  <c r="E267" s="1"/>
  <c r="L220"/>
  <c r="G200"/>
  <c r="H200" s="1"/>
  <c r="I200" s="1"/>
  <c r="J200" s="1"/>
  <c r="G183"/>
  <c r="H183" s="1"/>
  <c r="I183" s="1"/>
  <c r="J183" s="1"/>
  <c r="G166"/>
  <c r="H166" s="1"/>
  <c r="I166" s="1"/>
  <c r="J166" s="1"/>
  <c r="G241"/>
  <c r="H241" s="1"/>
  <c r="I241" s="1"/>
  <c r="J241" s="1"/>
  <c r="G196"/>
  <c r="H196" s="1"/>
  <c r="I196" s="1"/>
  <c r="J196" s="1"/>
  <c r="G202"/>
  <c r="H202"/>
  <c r="I202" s="1"/>
  <c r="J202" s="1"/>
  <c r="M173"/>
  <c r="M186" s="1"/>
  <c r="C265" s="1"/>
  <c r="E265" s="1"/>
  <c r="L186"/>
  <c r="M88"/>
  <c r="M101" s="1"/>
  <c r="C260" s="1"/>
  <c r="E260" s="1"/>
  <c r="L101"/>
  <c r="M190"/>
  <c r="M203" s="1"/>
  <c r="C266" s="1"/>
  <c r="E266" s="1"/>
  <c r="L203"/>
  <c r="M224"/>
  <c r="M237" s="1"/>
  <c r="C268" s="1"/>
  <c r="E268" s="1"/>
  <c r="L237"/>
  <c r="M71"/>
  <c r="M84" s="1"/>
  <c r="C259" s="1"/>
  <c r="E259" s="1"/>
  <c r="L84"/>
  <c r="M122"/>
  <c r="M135" s="1"/>
  <c r="C262" s="1"/>
  <c r="E262" s="1"/>
  <c r="L135"/>
  <c r="L152"/>
  <c r="M139"/>
  <c r="M152" s="1"/>
  <c r="C263" s="1"/>
  <c r="E263" s="1"/>
  <c r="G249"/>
  <c r="H249" s="1"/>
  <c r="I249" s="1"/>
  <c r="J249" s="1"/>
  <c r="G151"/>
  <c r="H151" s="1"/>
  <c r="I151" s="1"/>
  <c r="J151" s="1"/>
  <c r="G201" i="15"/>
  <c r="H201" s="1"/>
  <c r="I201" s="1"/>
  <c r="J201" s="1"/>
  <c r="G166"/>
  <c r="H166" s="1"/>
  <c r="I166" s="1"/>
  <c r="J166" s="1"/>
  <c r="M139"/>
  <c r="M152" s="1"/>
  <c r="C263" s="1"/>
  <c r="E263" s="1"/>
  <c r="L152"/>
  <c r="M241"/>
  <c r="M254" s="1"/>
  <c r="C269" s="1"/>
  <c r="E269" s="1"/>
  <c r="L254"/>
  <c r="M105"/>
  <c r="M118" s="1"/>
  <c r="C261" s="1"/>
  <c r="E261" s="1"/>
  <c r="L118"/>
  <c r="L169"/>
  <c r="M156"/>
  <c r="M169" s="1"/>
  <c r="C264" s="1"/>
  <c r="E264" s="1"/>
  <c r="L220"/>
  <c r="M207"/>
  <c r="M220" s="1"/>
  <c r="C267" s="1"/>
  <c r="E267" s="1"/>
  <c r="G185"/>
  <c r="H185" s="1"/>
  <c r="I185" s="1"/>
  <c r="J185" s="1"/>
  <c r="G151"/>
  <c r="H151" s="1"/>
  <c r="I151" s="1"/>
  <c r="J151" s="1"/>
  <c r="G219"/>
  <c r="H219" s="1"/>
  <c r="I219" s="1"/>
  <c r="J219" s="1"/>
  <c r="G168"/>
  <c r="H168" s="1"/>
  <c r="I168" s="1"/>
  <c r="J168" s="1"/>
  <c r="G202"/>
  <c r="H202" s="1"/>
  <c r="I202" s="1"/>
  <c r="J202" s="1"/>
  <c r="G134"/>
  <c r="H134" s="1"/>
  <c r="I134" s="1"/>
  <c r="J134" s="1"/>
  <c r="M88"/>
  <c r="M101" s="1"/>
  <c r="C260" s="1"/>
  <c r="E260" s="1"/>
  <c r="L101"/>
  <c r="M122"/>
  <c r="M135" s="1"/>
  <c r="C262" s="1"/>
  <c r="E262" s="1"/>
  <c r="L135"/>
  <c r="M224"/>
  <c r="M237" s="1"/>
  <c r="C268" s="1"/>
  <c r="E268" s="1"/>
  <c r="L237"/>
  <c r="M173"/>
  <c r="M186" s="1"/>
  <c r="C265" s="1"/>
  <c r="E265" s="1"/>
  <c r="L186"/>
  <c r="M190"/>
  <c r="M203" s="1"/>
  <c r="C266" s="1"/>
  <c r="E266" s="1"/>
  <c r="L203"/>
  <c r="G200"/>
  <c r="H200" s="1"/>
  <c r="I200" s="1"/>
  <c r="J200" s="1"/>
  <c r="M71"/>
  <c r="M84" s="1"/>
  <c r="C259" s="1"/>
  <c r="E259" s="1"/>
  <c r="L84"/>
  <c r="S186" i="13"/>
  <c r="T186" s="1"/>
  <c r="S203" i="15"/>
  <c r="T203" s="1"/>
  <c r="T258" s="1"/>
  <c r="K74" i="7"/>
  <c r="C75" s="1"/>
  <c r="J74"/>
  <c r="D76"/>
  <c r="T254" i="13" l="1"/>
  <c r="T258" s="1"/>
  <c r="S258"/>
  <c r="S259" s="1"/>
  <c r="G54" i="7"/>
  <c r="H54" s="1"/>
  <c r="U275" i="13"/>
  <c r="U276"/>
  <c r="D77" i="7"/>
  <c r="E75"/>
  <c r="G75" s="1"/>
  <c r="H75" s="1"/>
  <c r="I75" s="1"/>
  <c r="K75" s="1"/>
  <c r="C76" s="1"/>
  <c r="J75" l="1"/>
  <c r="E76"/>
  <c r="G76" s="1"/>
  <c r="H76" s="1"/>
  <c r="I76" s="1"/>
  <c r="K76"/>
  <c r="C77" s="1"/>
  <c r="D78"/>
  <c r="J76" l="1"/>
  <c r="E77"/>
  <c r="G77" s="1"/>
  <c r="H77" s="1"/>
  <c r="I77" s="1"/>
  <c r="J77" s="1"/>
  <c r="K77"/>
  <c r="C78" s="1"/>
  <c r="D79"/>
  <c r="E78" l="1"/>
  <c r="G78" s="1"/>
  <c r="H78" s="1"/>
  <c r="I78" s="1"/>
  <c r="J78" s="1"/>
  <c r="K78"/>
  <c r="C79" s="1"/>
  <c r="D80"/>
  <c r="E79" l="1"/>
  <c r="G79" s="1"/>
  <c r="H79" s="1"/>
  <c r="I79" s="1"/>
  <c r="J79" s="1"/>
  <c r="K79"/>
  <c r="C80" s="1"/>
  <c r="D81"/>
  <c r="E80" l="1"/>
  <c r="G80" s="1"/>
  <c r="H80" s="1"/>
  <c r="I80" s="1"/>
  <c r="J80" s="1"/>
  <c r="K80"/>
  <c r="C81" s="1"/>
  <c r="D82"/>
  <c r="E81" l="1"/>
  <c r="G81" s="1"/>
  <c r="H81" s="1"/>
  <c r="I81" s="1"/>
  <c r="K81"/>
  <c r="C82" s="1"/>
  <c r="J81"/>
  <c r="D83"/>
  <c r="E82" l="1"/>
  <c r="G82" s="1"/>
  <c r="H82" s="1"/>
  <c r="I82" s="1"/>
  <c r="J82" s="1"/>
  <c r="K82"/>
  <c r="C83" s="1"/>
  <c r="D84"/>
  <c r="E83" l="1"/>
  <c r="G83" s="1"/>
  <c r="H83" s="1"/>
  <c r="I83" s="1"/>
  <c r="J83" s="1"/>
  <c r="K83"/>
  <c r="C84" s="1"/>
  <c r="D85"/>
  <c r="E84" l="1"/>
  <c r="G84" s="1"/>
  <c r="H84" s="1"/>
  <c r="I84" s="1"/>
  <c r="J84" s="1"/>
  <c r="K84"/>
  <c r="C85" s="1"/>
  <c r="D86"/>
  <c r="E85" l="1"/>
  <c r="G85" s="1"/>
  <c r="H85" s="1"/>
  <c r="I85" s="1"/>
  <c r="J85" s="1"/>
  <c r="K85"/>
  <c r="C86" s="1"/>
  <c r="D87"/>
  <c r="E86" l="1"/>
  <c r="G86" s="1"/>
  <c r="H86" s="1"/>
  <c r="I86" s="1"/>
  <c r="K86" s="1"/>
  <c r="C87" s="1"/>
  <c r="D88"/>
  <c r="J86" l="1"/>
  <c r="K87"/>
  <c r="C88" s="1"/>
  <c r="E87"/>
  <c r="G87" s="1"/>
  <c r="H87" s="1"/>
  <c r="I87" s="1"/>
  <c r="J87" s="1"/>
  <c r="D89"/>
  <c r="D90" l="1"/>
  <c r="K88"/>
  <c r="C89" s="1"/>
  <c r="E88"/>
  <c r="G88" s="1"/>
  <c r="H88" s="1"/>
  <c r="I88" s="1"/>
  <c r="J88" s="1"/>
  <c r="E89" l="1"/>
  <c r="G89" s="1"/>
  <c r="H89" s="1"/>
  <c r="I89" s="1"/>
  <c r="J89" s="1"/>
  <c r="K89"/>
  <c r="C90" s="1"/>
  <c r="D91"/>
  <c r="E90" l="1"/>
  <c r="G90" s="1"/>
  <c r="H90" s="1"/>
  <c r="I90" s="1"/>
  <c r="J90" s="1"/>
  <c r="K90"/>
  <c r="C91" s="1"/>
  <c r="D92"/>
  <c r="E91" l="1"/>
  <c r="G91" s="1"/>
  <c r="H91" s="1"/>
  <c r="I91" s="1"/>
  <c r="J91" s="1"/>
  <c r="K91"/>
  <c r="C92" s="1"/>
  <c r="D93"/>
  <c r="E92" l="1"/>
  <c r="G92" s="1"/>
  <c r="H92" s="1"/>
  <c r="I92" s="1"/>
  <c r="J92" s="1"/>
  <c r="K92"/>
  <c r="C93" s="1"/>
  <c r="E93" l="1"/>
  <c r="G93" s="1"/>
  <c r="H93" s="1"/>
  <c r="I93" s="1"/>
  <c r="J93" s="1"/>
  <c r="K93" l="1"/>
</calcChain>
</file>

<file path=xl/sharedStrings.xml><?xml version="1.0" encoding="utf-8"?>
<sst xmlns="http://schemas.openxmlformats.org/spreadsheetml/2006/main" count="4634" uniqueCount="151">
  <si>
    <t>May</t>
  </si>
  <si>
    <t>June</t>
  </si>
  <si>
    <t>July</t>
  </si>
  <si>
    <t>Q95</t>
  </si>
  <si>
    <t>Gravity</t>
  </si>
  <si>
    <t>Power</t>
  </si>
  <si>
    <t>Annual mean flow</t>
  </si>
  <si>
    <t>P (%)</t>
  </si>
  <si>
    <t>Q (m³/s)</t>
  </si>
  <si>
    <t>Period</t>
  </si>
  <si>
    <t>kW</t>
  </si>
  <si>
    <t>Days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</si>
  <si>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</si>
  <si>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</si>
  <si>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</si>
  <si>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</si>
  <si>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</si>
  <si>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</si>
  <si>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</si>
  <si>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</si>
  <si>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</si>
  <si>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</si>
  <si>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</si>
  <si>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Monthly mean</t>
  </si>
  <si>
    <t>flow</t>
  </si>
  <si>
    <t>value</t>
  </si>
  <si>
    <t>Output</t>
  </si>
  <si>
    <t>Value</t>
  </si>
  <si>
    <t>TOTAL</t>
  </si>
  <si>
    <t>d/time 2%</t>
  </si>
  <si>
    <t>av hour</t>
  </si>
  <si>
    <t>Exceed</t>
  </si>
  <si>
    <t>Prob.</t>
  </si>
  <si>
    <t>Prob of any flow</t>
  </si>
  <si>
    <t>occurring</t>
  </si>
  <si>
    <t>Hydraulic Gradient</t>
  </si>
  <si>
    <t>e/D</t>
  </si>
  <si>
    <t>Intake Elevation (m)</t>
  </si>
  <si>
    <t>Generator Elevation (m)</t>
  </si>
  <si>
    <t>Net  Head (m)</t>
  </si>
  <si>
    <t>Pipe Length (m)</t>
  </si>
  <si>
    <t>Turbine Eff. (%)</t>
  </si>
  <si>
    <t>Kinematic Viscosity</t>
  </si>
  <si>
    <t>Discharge Rate(m^3/s)</t>
  </si>
  <si>
    <t>Flow Velocity (m/s)</t>
  </si>
  <si>
    <t>Annual</t>
  </si>
  <si>
    <t>Captured Flow (m³/s)</t>
  </si>
  <si>
    <r>
      <t>Pipe X-Section Area (m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</si>
  <si>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Pipe Diameter (m)</t>
  </si>
  <si>
    <t>Low Flows Summary</t>
  </si>
  <si>
    <t>Monthly</t>
  </si>
  <si>
    <t>Mean Flow (m³/s)</t>
  </si>
  <si>
    <t>Q95 (m³/s)</t>
  </si>
  <si>
    <t>Iteration Start</t>
  </si>
  <si>
    <t>Roughness Coef (mm)</t>
  </si>
  <si>
    <t>U(m/s)</t>
  </si>
  <si>
    <t>Re</t>
  </si>
  <si>
    <t>Colebrook iterations</t>
  </si>
  <si>
    <t>friction coef</t>
  </si>
  <si>
    <t>hf (m)</t>
  </si>
  <si>
    <t xml:space="preserve">mean </t>
  </si>
  <si>
    <t>mean</t>
  </si>
  <si>
    <t>Sept</t>
  </si>
  <si>
    <t>Total</t>
  </si>
  <si>
    <t>Small Scale Hydro Calculator</t>
  </si>
  <si>
    <t>FITS</t>
  </si>
  <si>
    <t>&lt; 15kW</t>
  </si>
  <si>
    <t>Range</t>
  </si>
  <si>
    <t>&gt;15 - 100 kW</t>
  </si>
  <si>
    <t>&gt;100kW - 2MW</t>
  </si>
  <si>
    <t>&gt;2MW - 5MW</t>
  </si>
  <si>
    <t>Price (£)</t>
  </si>
  <si>
    <t>Diameter (mm)</t>
  </si>
  <si>
    <t>Estimated Cost per m (£)</t>
  </si>
  <si>
    <t xml:space="preserve">Turbine </t>
  </si>
  <si>
    <t>Daimeter (m)</t>
  </si>
  <si>
    <t>Rated  Flowrate (m^3/s)</t>
  </si>
  <si>
    <t>Sizing Turbine</t>
  </si>
  <si>
    <t>Operational Range</t>
  </si>
  <si>
    <t>Generation</t>
  </si>
  <si>
    <t>Export</t>
  </si>
  <si>
    <t xml:space="preserve">Total </t>
  </si>
  <si>
    <t>Cut in flow</t>
  </si>
  <si>
    <t>Cut out flow</t>
  </si>
  <si>
    <t>Capturing</t>
  </si>
  <si>
    <t>kWh</t>
  </si>
  <si>
    <t>Pipe Diameter</t>
  </si>
  <si>
    <t>include the costs for powerhouse</t>
  </si>
  <si>
    <t>Turbine Elevation (m)</t>
  </si>
  <si>
    <t>Head (m)</t>
  </si>
  <si>
    <t>Payback Period</t>
  </si>
  <si>
    <t xml:space="preserve">Average </t>
  </si>
  <si>
    <t>Turbine Rating (kW)</t>
  </si>
  <si>
    <t>(m)</t>
  </si>
  <si>
    <t xml:space="preserve">Revenue per </t>
  </si>
  <si>
    <t>year (£)</t>
  </si>
  <si>
    <t>Energy Generated</t>
  </si>
  <si>
    <t>per year (kWh)</t>
  </si>
  <si>
    <t>Chosen Pipe Diameter (m)</t>
  </si>
  <si>
    <t>Feed-in Tariff</t>
  </si>
  <si>
    <t>Groundwork/Power House</t>
  </si>
  <si>
    <t>Tariff Price</t>
  </si>
  <si>
    <t>Tax rate</t>
  </si>
  <si>
    <t>%</t>
  </si>
  <si>
    <t>Long term interest rate</t>
  </si>
  <si>
    <t>Long term inflation rate</t>
  </si>
  <si>
    <t>% of profits to debt repayment</t>
  </si>
  <si>
    <t xml:space="preserve">Net </t>
  </si>
  <si>
    <t>Cumulative</t>
  </si>
  <si>
    <t>Repayment</t>
  </si>
  <si>
    <t>Year</t>
  </si>
  <si>
    <t xml:space="preserve">Investment </t>
  </si>
  <si>
    <t>Balance</t>
  </si>
  <si>
    <t xml:space="preserve">Generation </t>
  </si>
  <si>
    <t>Income</t>
  </si>
  <si>
    <t>Debt Interest</t>
  </si>
  <si>
    <t>Outgoings</t>
  </si>
  <si>
    <t>Debt Capital</t>
  </si>
  <si>
    <t>Pre-Tax</t>
  </si>
  <si>
    <t>Profit/Loss</t>
  </si>
  <si>
    <t>Turbine (kW)</t>
  </si>
  <si>
    <t>Pipe Dia. (m)</t>
  </si>
  <si>
    <t>Annual OpEx</t>
  </si>
  <si>
    <t>Est. Pipe Cost (per m)</t>
  </si>
  <si>
    <t>Est. Cost of Turbine</t>
  </si>
  <si>
    <t xml:space="preserve">Est. Cost of Pipe </t>
  </si>
  <si>
    <t>Name/Location of Watercourse:</t>
  </si>
  <si>
    <t xml:space="preserve">Annual Q95 (m³/s) </t>
  </si>
  <si>
    <t xml:space="preserve">Cost Of System </t>
  </si>
  <si>
    <t>Cost Breakdown</t>
  </si>
  <si>
    <t>Revenue Forecast</t>
  </si>
  <si>
    <t>Transmission options analysis – Glen Almond</t>
  </si>
  <si>
    <t>These figures are ball park and from a number of sources. Some are direct from contractors, others from engineers.</t>
  </si>
  <si>
    <t xml:space="preserve">11Kv </t>
  </si>
  <si>
    <t>Distance</t>
  </si>
  <si>
    <t>33Kv</t>
  </si>
  <si>
    <t>Underground Cabling</t>
  </si>
  <si>
    <t>Underground cabling</t>
  </si>
  <si>
    <t>Overground Cabling</t>
  </si>
  <si>
    <t>Switchgear</t>
  </si>
  <si>
    <t>Pole Transformer</t>
  </si>
  <si>
    <t>Total 11kV+33kV</t>
  </si>
  <si>
    <t>11kV</t>
  </si>
  <si>
    <t>33kV</t>
  </si>
  <si>
    <t>Overhead</t>
  </si>
  <si>
    <t>Underground</t>
  </si>
  <si>
    <t>Transmission Distance (km)</t>
  </si>
  <si>
    <t xml:space="preserve"> </t>
  </si>
  <si>
    <t>Est. Transmission Cost</t>
  </si>
  <si>
    <t>Est. CapEx</t>
  </si>
  <si>
    <t>Est. OpEx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</si>
</sst>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&quot;£&quot;#,##0.00"/>
    <numFmt numFmtId="172" formatCode="0.0"/>
    <numFmt numFmtId="174" formatCode="&quot;£&quot;#,##0"/>
    <numFmt numFmtId="176" formatCode="&quot;£&quot;#,##0.000"/>
  </numFmts>
  <fonts count="13">
    <font>
      <sz val="10"/>
      <name val="Arial"/>
    </font>
    <font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u/>
      <sz val="16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sz val="10"/>
      <color indexed="44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3" fillId="0" borderId="0" xfId="0" applyFont="1" applyAlignment="1"/>
    <xf numFmtId="0" fontId="0" fillId="0" borderId="0" xfId="0" applyFill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5" fontId="0" fillId="0" borderId="0" xfId="0" applyNumberFormat="1"/>
    <xf numFmtId="0" fontId="5" fillId="0" borderId="0" xfId="0" applyFont="1"/>
    <xf numFmtId="165" fontId="0" fillId="0" borderId="0" xfId="0" applyNumberFormat="1" applyFill="1"/>
    <xf numFmtId="172" fontId="0" fillId="0" borderId="0" xfId="0" applyNumberFormat="1" applyFill="1"/>
    <xf numFmtId="172" fontId="0" fillId="0" borderId="0" xfId="0" applyNumberFormat="1"/>
    <xf numFmtId="0" fontId="0" fillId="2" borderId="4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/>
    <xf numFmtId="4" fontId="0" fillId="2" borderId="0" xfId="0" applyNumberFormat="1" applyFill="1" applyBorder="1"/>
    <xf numFmtId="174" fontId="0" fillId="2" borderId="0" xfId="0" applyNumberFormat="1" applyFill="1" applyBorder="1"/>
    <xf numFmtId="0" fontId="0" fillId="3" borderId="9" xfId="0" applyFill="1" applyBorder="1"/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0" fillId="3" borderId="9" xfId="0" applyFill="1" applyBorder="1" applyAlignment="1">
      <alignment horizontal="center"/>
    </xf>
    <xf numFmtId="174" fontId="0" fillId="3" borderId="9" xfId="0" applyNumberFormat="1" applyFill="1" applyBorder="1"/>
    <xf numFmtId="0" fontId="5" fillId="3" borderId="2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0" fillId="4" borderId="10" xfId="0" applyFill="1" applyBorder="1"/>
    <xf numFmtId="0" fontId="0" fillId="4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8" fillId="4" borderId="4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4" fillId="4" borderId="4" xfId="0" applyFont="1" applyFill="1" applyBorder="1"/>
    <xf numFmtId="0" fontId="4" fillId="4" borderId="0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 applyAlignment="1"/>
    <xf numFmtId="164" fontId="0" fillId="2" borderId="0" xfId="0" applyNumberFormat="1" applyFill="1" applyBorder="1"/>
    <xf numFmtId="0" fontId="0" fillId="4" borderId="4" xfId="0" applyFill="1" applyBorder="1"/>
    <xf numFmtId="0" fontId="5" fillId="4" borderId="0" xfId="0" applyFont="1" applyFill="1" applyBorder="1"/>
    <xf numFmtId="0" fontId="0" fillId="4" borderId="6" xfId="0" applyFill="1" applyBorder="1"/>
    <xf numFmtId="0" fontId="5" fillId="4" borderId="11" xfId="0" applyFont="1" applyFill="1" applyBorder="1"/>
    <xf numFmtId="0" fontId="0" fillId="4" borderId="11" xfId="0" applyFill="1" applyBorder="1"/>
    <xf numFmtId="0" fontId="0" fillId="4" borderId="7" xfId="0" applyFill="1" applyBorder="1"/>
    <xf numFmtId="0" fontId="10" fillId="2" borderId="0" xfId="0" applyFont="1" applyFill="1" applyBorder="1"/>
    <xf numFmtId="0" fontId="10" fillId="2" borderId="4" xfId="0" applyFont="1" applyFill="1" applyBorder="1"/>
    <xf numFmtId="174" fontId="0" fillId="2" borderId="1" xfId="0" applyNumberFormat="1" applyFill="1" applyBorder="1"/>
    <xf numFmtId="0" fontId="9" fillId="2" borderId="0" xfId="0" applyFont="1" applyFill="1" applyBorder="1" applyProtection="1">
      <protection hidden="1"/>
    </xf>
    <xf numFmtId="0" fontId="0" fillId="0" borderId="1" xfId="0" applyFill="1" applyBorder="1" applyAlignment="1" applyProtection="1">
      <alignment horizontal="center"/>
      <protection locked="0"/>
    </xf>
    <xf numFmtId="11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5" fillId="2" borderId="16" xfId="0" applyFont="1" applyFill="1" applyBorder="1"/>
    <xf numFmtId="0" fontId="3" fillId="0" borderId="0" xfId="0" applyFont="1"/>
    <xf numFmtId="0" fontId="11" fillId="0" borderId="0" xfId="0" applyFont="1"/>
    <xf numFmtId="0" fontId="0" fillId="0" borderId="0" xfId="0" applyNumberFormat="1"/>
    <xf numFmtId="174" fontId="0" fillId="0" borderId="1" xfId="0" applyNumberFormat="1" applyFill="1" applyBorder="1" applyProtection="1">
      <protection locked="0"/>
    </xf>
    <xf numFmtId="0" fontId="5" fillId="2" borderId="0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0" fillId="2" borderId="0" xfId="0" applyFill="1"/>
    <xf numFmtId="174" fontId="0" fillId="2" borderId="0" xfId="0" applyNumberFormat="1" applyFill="1" applyBorder="1" applyProtection="1">
      <protection locked="0"/>
    </xf>
    <xf numFmtId="165" fontId="0" fillId="2" borderId="0" xfId="0" applyNumberFormat="1" applyFill="1"/>
    <xf numFmtId="174" fontId="0" fillId="2" borderId="0" xfId="0" applyNumberFormat="1" applyFill="1" applyBorder="1" applyAlignment="1">
      <alignment horizontal="center"/>
    </xf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/>
    <xf numFmtId="0" fontId="0" fillId="2" borderId="23" xfId="0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76" fontId="0" fillId="2" borderId="0" xfId="0" applyNumberFormat="1" applyFill="1" applyBorder="1"/>
    <xf numFmtId="2" fontId="0" fillId="0" borderId="0" xfId="0" applyNumberFormat="1" applyFill="1"/>
    <xf numFmtId="174" fontId="0" fillId="6" borderId="9" xfId="0" applyNumberFormat="1" applyFill="1" applyBorder="1"/>
    <xf numFmtId="0" fontId="5" fillId="6" borderId="9" xfId="0" applyFont="1" applyFill="1" applyBorder="1"/>
    <xf numFmtId="0" fontId="3" fillId="0" borderId="0" xfId="0" applyFont="1" applyAlignment="1">
      <alignment horizontal="center"/>
    </xf>
    <xf numFmtId="0" fontId="0" fillId="0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Energy Generated/Year Vs Pipe Diameter</a:t>
            </a:r>
          </a:p>
        </c:rich>
      </c:tx>
      <c:layout>
        <c:manualLayout>
          <c:xMode val="edge"/>
          <c:yMode val="edge"/>
          <c:x val="0.30605942870279901"/>
          <c:y val="3.14808341265034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845544304561649"/>
          <c:y val="8.9945425569117277E-2"/>
          <c:w val="0.84093463828758641"/>
          <c:h val="0.8027629232043717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'User Input Page'!$F$49:$F$58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'User Input Page'!$G$49:$G$58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axId val="58202752"/>
        <c:axId val="58255232"/>
      </c:scatterChart>
      <c:valAx>
        <c:axId val="58202752"/>
        <c:scaling>
          <c:orientation val="minMax"/>
          <c:max val="1.1000000000000001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 Diameter (m)</a:t>
                </a:r>
              </a:p>
            </c:rich>
          </c:tx>
          <c:layout>
            <c:manualLayout>
              <c:xMode val="edge"/>
              <c:yMode val="edge"/>
              <c:x val="0.48532275801291264"/>
              <c:y val="0.944667993423898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55232"/>
        <c:crosses val="autoZero"/>
        <c:crossBetween val="midCat"/>
        <c:majorUnit val="0.1"/>
      </c:valAx>
      <c:valAx>
        <c:axId val="58255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Energy Generated (kWh)</a:t>
                </a:r>
              </a:p>
            </c:rich>
          </c:tx>
          <c:layout>
            <c:manualLayout>
              <c:xMode val="edge"/>
              <c:yMode val="edge"/>
              <c:x val="7.2871620974385501E-3"/>
              <c:y val="0.33054945054945056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027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33</xdr:row>
      <xdr:rowOff>9525</xdr:rowOff>
    </xdr:from>
    <xdr:to>
      <xdr:col>17</xdr:col>
      <xdr:colOff>428625</xdr:colOff>
      <xdr:row>59</xdr:row>
      <xdr:rowOff>9525</xdr:rowOff>
    </xdr:to>
    <xdr:graphicFrame macro="">
      <xdr:nvGraphicFramePr>
        <xdr:cNvPr id="116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7"/>
  <sheetViews>
    <sheetView tabSelected="1" zoomScale="70" zoomScaleNormal="70" workbookViewId="0">
      <selection activeCell="F24" sqref="F24"/>
    </sheetView>
  </sheetViews>
  <sheetFormatPr defaultColWidth="11.42578125" defaultRowHeight="12.75"/>
  <cols>
    <col min="1" max="1" width="28" customWidth="1"/>
    <col min="2" max="2" width="24.42578125" customWidth="1"/>
    <col min="3" max="3" width="13" customWidth="1"/>
    <col min="4" max="4" width="10.140625" customWidth="1"/>
    <col min="5" max="5" width="20.85546875" customWidth="1"/>
    <col min="6" max="6" width="14.140625" bestFit="1" customWidth="1"/>
    <col min="7" max="7" width="15.42578125" customWidth="1"/>
    <col min="8" max="8" width="11.5703125" customWidth="1"/>
    <col min="9" max="9" width="13.140625" customWidth="1"/>
    <col min="10" max="10" width="12.85546875" bestFit="1" customWidth="1"/>
    <col min="11" max="17" width="11.42578125" customWidth="1"/>
    <col min="18" max="18" width="8.5703125" customWidth="1"/>
  </cols>
  <sheetData>
    <row r="1" spans="1:18" ht="20.25">
      <c r="A1" s="62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</row>
    <row r="2" spans="1:18" s="29" customFormat="1" ht="13.5" thickBot="1">
      <c r="A2" s="6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66"/>
    </row>
    <row r="3" spans="1:18" ht="13.5" thickBot="1">
      <c r="A3" s="65" t="s">
        <v>126</v>
      </c>
      <c r="B3" s="123"/>
      <c r="C3" s="124"/>
      <c r="D3" s="125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66"/>
    </row>
    <row r="4" spans="1:18" ht="13.5" thickBot="1">
      <c r="A4" s="6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66"/>
    </row>
    <row r="5" spans="1:18" ht="13.5" thickBot="1">
      <c r="A5" s="65"/>
      <c r="B5" s="67" t="s">
        <v>37</v>
      </c>
      <c r="C5" s="88"/>
      <c r="D5" s="30"/>
      <c r="E5" s="68" t="s">
        <v>42</v>
      </c>
      <c r="F5" s="89"/>
      <c r="G5" s="30"/>
      <c r="H5" s="32"/>
      <c r="I5" s="32"/>
      <c r="J5" s="32"/>
      <c r="K5" s="32"/>
      <c r="L5" s="32"/>
      <c r="M5" s="32"/>
      <c r="N5" s="32"/>
      <c r="O5" s="32"/>
      <c r="P5" s="32"/>
      <c r="Q5" s="32"/>
      <c r="R5" s="66"/>
    </row>
    <row r="6" spans="1:18" ht="13.5" thickBot="1">
      <c r="A6" s="65"/>
      <c r="B6" s="67" t="s">
        <v>88</v>
      </c>
      <c r="C6" s="88"/>
      <c r="D6" s="30"/>
      <c r="E6" s="68" t="s">
        <v>54</v>
      </c>
      <c r="F6" s="88"/>
      <c r="G6" s="32"/>
      <c r="H6" s="33"/>
      <c r="I6" s="30"/>
      <c r="J6" s="32"/>
      <c r="K6" s="32"/>
      <c r="L6" s="32"/>
      <c r="M6" s="32"/>
      <c r="N6" s="32"/>
      <c r="O6" s="32"/>
      <c r="P6" s="32"/>
      <c r="Q6" s="32"/>
      <c r="R6" s="66"/>
    </row>
    <row r="7" spans="1:18" ht="13.5" thickBot="1">
      <c r="A7" s="65"/>
      <c r="B7" s="67" t="s">
        <v>89</v>
      </c>
      <c r="C7" s="30">
        <f>C5-C6</f>
        <v>0</v>
      </c>
      <c r="D7" s="33"/>
      <c r="E7" s="33"/>
      <c r="F7" s="30"/>
      <c r="G7" s="32"/>
      <c r="H7" s="32"/>
      <c r="I7" s="30"/>
      <c r="J7" s="32"/>
      <c r="K7" s="32"/>
      <c r="L7" s="32"/>
      <c r="M7" s="32"/>
      <c r="N7" s="32"/>
      <c r="O7" s="32"/>
      <c r="P7" s="32"/>
      <c r="Q7" s="32"/>
      <c r="R7" s="66"/>
    </row>
    <row r="8" spans="1:18" ht="13.5" thickBot="1">
      <c r="A8" s="65"/>
      <c r="B8" s="67" t="s">
        <v>40</v>
      </c>
      <c r="C8" s="88"/>
      <c r="D8" s="33"/>
      <c r="E8" s="32"/>
      <c r="F8" s="41"/>
      <c r="G8" s="32"/>
      <c r="H8" s="32"/>
      <c r="I8" s="30"/>
      <c r="J8" s="33"/>
      <c r="K8" s="32"/>
      <c r="L8" s="32"/>
      <c r="M8" s="32"/>
      <c r="N8" s="32"/>
      <c r="O8" s="32"/>
      <c r="P8" s="32"/>
      <c r="Q8" s="32"/>
      <c r="R8" s="66"/>
    </row>
    <row r="9" spans="1:18" ht="13.5" thickBot="1">
      <c r="A9" s="65"/>
      <c r="B9" s="67" t="s">
        <v>35</v>
      </c>
      <c r="C9" s="31" t="e">
        <f>C7/((C8^2)-(C7^2))^0.5</f>
        <v>#DIV/0!</v>
      </c>
      <c r="D9" s="33"/>
      <c r="E9" s="32"/>
      <c r="F9" s="31"/>
      <c r="G9" s="30"/>
      <c r="H9" s="32"/>
      <c r="I9" s="32"/>
      <c r="J9" s="30"/>
      <c r="K9" s="32"/>
      <c r="L9" s="32"/>
      <c r="M9" s="32"/>
      <c r="N9" s="32"/>
      <c r="O9" s="32"/>
      <c r="P9" s="32"/>
      <c r="Q9" s="32"/>
      <c r="R9" s="66"/>
    </row>
    <row r="10" spans="1:18" ht="13.5" thickBot="1">
      <c r="A10" s="65"/>
      <c r="B10" s="67" t="s">
        <v>41</v>
      </c>
      <c r="C10" s="88"/>
      <c r="D10" s="33"/>
      <c r="E10" s="32"/>
      <c r="F10" s="31"/>
      <c r="G10" s="30"/>
      <c r="H10" s="32"/>
      <c r="I10" s="32"/>
      <c r="J10" s="30"/>
      <c r="K10" s="32"/>
      <c r="L10" s="32"/>
      <c r="M10" s="32"/>
      <c r="N10" s="32"/>
      <c r="O10" s="32"/>
      <c r="P10" s="32"/>
      <c r="Q10" s="32"/>
      <c r="R10" s="66"/>
    </row>
    <row r="11" spans="1:18">
      <c r="A11" s="65"/>
      <c r="B11" s="32"/>
      <c r="C11" s="32"/>
      <c r="D11" s="30"/>
      <c r="E11" s="30"/>
      <c r="F11" s="30"/>
      <c r="G11" s="30"/>
      <c r="H11" s="32"/>
      <c r="I11" s="32"/>
      <c r="J11" s="30"/>
      <c r="K11" s="32"/>
      <c r="L11" s="32"/>
      <c r="M11" s="32"/>
      <c r="N11" s="32"/>
      <c r="O11" s="32"/>
      <c r="P11" s="32"/>
      <c r="Q11" s="32"/>
      <c r="R11" s="66"/>
    </row>
    <row r="12" spans="1:18" ht="13.5" thickBot="1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</row>
    <row r="13" spans="1:18" s="29" customFormat="1" ht="16.5" thickTop="1">
      <c r="A13" s="69" t="s">
        <v>49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</row>
    <row r="14" spans="1:18" s="29" customFormat="1">
      <c r="A14" s="72" t="s">
        <v>45</v>
      </c>
      <c r="B14" s="70"/>
      <c r="C14" s="70"/>
      <c r="D14" s="70"/>
      <c r="E14" s="73" t="s">
        <v>50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1:18" ht="13.5" thickBot="1">
      <c r="A15" s="65"/>
      <c r="B15" s="32"/>
      <c r="C15" s="32"/>
      <c r="D15" s="32"/>
      <c r="E15" s="30"/>
      <c r="F15" s="34" t="s">
        <v>12</v>
      </c>
      <c r="G15" s="34" t="s">
        <v>13</v>
      </c>
      <c r="H15" s="34" t="s">
        <v>14</v>
      </c>
      <c r="I15" s="34" t="s">
        <v>15</v>
      </c>
      <c r="J15" s="34" t="s">
        <v>0</v>
      </c>
      <c r="K15" s="34" t="s">
        <v>1</v>
      </c>
      <c r="L15" s="34" t="s">
        <v>2</v>
      </c>
      <c r="M15" s="34" t="s">
        <v>18</v>
      </c>
      <c r="N15" s="34" t="s">
        <v>19</v>
      </c>
      <c r="O15" s="34" t="s">
        <v>20</v>
      </c>
      <c r="P15" s="34" t="s">
        <v>21</v>
      </c>
      <c r="Q15" s="34" t="s">
        <v>22</v>
      </c>
      <c r="R15" s="66"/>
    </row>
    <row r="16" spans="1:18" ht="13.5" thickBot="1">
      <c r="A16" s="74" t="s">
        <v>6</v>
      </c>
      <c r="B16" s="126"/>
      <c r="C16" s="30"/>
      <c r="D16" s="32"/>
      <c r="E16" s="34" t="s">
        <v>23</v>
      </c>
      <c r="F16" s="130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2"/>
      <c r="R16" s="66"/>
    </row>
    <row r="17" spans="1:18" ht="13.5" thickBot="1">
      <c r="A17" s="74" t="s">
        <v>127</v>
      </c>
      <c r="B17" s="127"/>
      <c r="C17" s="33"/>
      <c r="D17" s="32"/>
      <c r="E17" s="34" t="s">
        <v>3</v>
      </c>
      <c r="F17" s="136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8"/>
      <c r="R17" s="66"/>
    </row>
    <row r="18" spans="1:18" ht="13.5" thickBot="1">
      <c r="A18" s="40"/>
      <c r="B18" s="34" t="s">
        <v>7</v>
      </c>
      <c r="C18" s="34" t="s">
        <v>8</v>
      </c>
      <c r="D18" s="32"/>
      <c r="E18" s="34" t="s">
        <v>7</v>
      </c>
      <c r="F18" s="34" t="s">
        <v>8</v>
      </c>
      <c r="G18" s="34" t="s">
        <v>8</v>
      </c>
      <c r="H18" s="34" t="s">
        <v>8</v>
      </c>
      <c r="I18" s="34" t="s">
        <v>8</v>
      </c>
      <c r="J18" s="34" t="s">
        <v>8</v>
      </c>
      <c r="K18" s="34" t="s">
        <v>8</v>
      </c>
      <c r="L18" s="34" t="s">
        <v>8</v>
      </c>
      <c r="M18" s="34" t="s">
        <v>8</v>
      </c>
      <c r="N18" s="34" t="s">
        <v>8</v>
      </c>
      <c r="O18" s="34" t="s">
        <v>8</v>
      </c>
      <c r="P18" s="34" t="s">
        <v>8</v>
      </c>
      <c r="Q18" s="34" t="s">
        <v>8</v>
      </c>
      <c r="R18" s="66"/>
    </row>
    <row r="19" spans="1:18">
      <c r="A19" s="74">
        <v>1</v>
      </c>
      <c r="B19" s="30">
        <v>5</v>
      </c>
      <c r="C19" s="126"/>
      <c r="D19" s="32"/>
      <c r="E19" s="34">
        <v>5</v>
      </c>
      <c r="F19" s="130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2"/>
      <c r="R19" s="66"/>
    </row>
    <row r="20" spans="1:18">
      <c r="A20" s="74">
        <v>2</v>
      </c>
      <c r="B20" s="30">
        <v>10</v>
      </c>
      <c r="C20" s="128"/>
      <c r="D20" s="32"/>
      <c r="E20" s="34">
        <v>10</v>
      </c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5"/>
      <c r="R20" s="66"/>
    </row>
    <row r="21" spans="1:18">
      <c r="A21" s="74">
        <v>3</v>
      </c>
      <c r="B21" s="30">
        <v>20</v>
      </c>
      <c r="C21" s="128"/>
      <c r="D21" s="32"/>
      <c r="E21" s="34">
        <v>20</v>
      </c>
      <c r="F21" s="133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5"/>
      <c r="R21" s="66"/>
    </row>
    <row r="22" spans="1:18">
      <c r="A22" s="74">
        <v>4</v>
      </c>
      <c r="B22" s="30">
        <v>30</v>
      </c>
      <c r="C22" s="128"/>
      <c r="D22" s="32"/>
      <c r="E22" s="34">
        <v>30</v>
      </c>
      <c r="F22" s="133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5"/>
      <c r="R22" s="66"/>
    </row>
    <row r="23" spans="1:18">
      <c r="A23" s="74">
        <v>5</v>
      </c>
      <c r="B23" s="30">
        <v>40</v>
      </c>
      <c r="C23" s="128"/>
      <c r="D23" s="32"/>
      <c r="E23" s="34">
        <v>40</v>
      </c>
      <c r="F23" s="133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5"/>
      <c r="R23" s="66"/>
    </row>
    <row r="24" spans="1:18">
      <c r="A24" s="74">
        <v>6</v>
      </c>
      <c r="B24" s="30">
        <v>50</v>
      </c>
      <c r="C24" s="128"/>
      <c r="D24" s="32"/>
      <c r="E24" s="34">
        <v>50</v>
      </c>
      <c r="F24" s="133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5"/>
      <c r="R24" s="66"/>
    </row>
    <row r="25" spans="1:18">
      <c r="A25" s="74">
        <v>7</v>
      </c>
      <c r="B25" s="30">
        <v>60</v>
      </c>
      <c r="C25" s="128"/>
      <c r="D25" s="32"/>
      <c r="E25" s="34">
        <v>60</v>
      </c>
      <c r="F25" s="133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5"/>
      <c r="R25" s="66"/>
    </row>
    <row r="26" spans="1:18">
      <c r="A26" s="74">
        <v>8</v>
      </c>
      <c r="B26" s="30">
        <v>70</v>
      </c>
      <c r="C26" s="128"/>
      <c r="D26" s="32"/>
      <c r="E26" s="34">
        <v>70</v>
      </c>
      <c r="F26" s="133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5"/>
      <c r="R26" s="66"/>
    </row>
    <row r="27" spans="1:18">
      <c r="A27" s="74">
        <v>9</v>
      </c>
      <c r="B27" s="30">
        <v>80</v>
      </c>
      <c r="C27" s="128"/>
      <c r="D27" s="32"/>
      <c r="E27" s="34">
        <v>80</v>
      </c>
      <c r="F27" s="133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/>
      <c r="R27" s="66"/>
    </row>
    <row r="28" spans="1:18">
      <c r="A28" s="74">
        <v>10</v>
      </c>
      <c r="B28" s="30">
        <v>90</v>
      </c>
      <c r="C28" s="128"/>
      <c r="D28" s="32"/>
      <c r="E28" s="34">
        <v>90</v>
      </c>
      <c r="F28" s="133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5"/>
      <c r="R28" s="66"/>
    </row>
    <row r="29" spans="1:18">
      <c r="A29" s="74">
        <v>11</v>
      </c>
      <c r="B29" s="30">
        <v>95</v>
      </c>
      <c r="C29" s="128"/>
      <c r="D29" s="32"/>
      <c r="E29" s="34">
        <v>95</v>
      </c>
      <c r="F29" s="133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66"/>
    </row>
    <row r="30" spans="1:18" ht="13.5" thickBot="1">
      <c r="A30" s="74">
        <v>12</v>
      </c>
      <c r="B30" s="30">
        <v>99</v>
      </c>
      <c r="C30" s="129"/>
      <c r="D30" s="32"/>
      <c r="E30" s="34">
        <v>99</v>
      </c>
      <c r="F30" s="136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8"/>
      <c r="R30" s="66"/>
    </row>
    <row r="31" spans="1:18" ht="13.5" thickBot="1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6"/>
    </row>
    <row r="32" spans="1:18" ht="13.5" thickTop="1">
      <c r="A32" s="72" t="s">
        <v>128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</row>
    <row r="33" spans="1:18">
      <c r="A33" s="65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66"/>
    </row>
    <row r="34" spans="1:18">
      <c r="A34" s="65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66"/>
    </row>
    <row r="35" spans="1:18" ht="13.5" thickBot="1">
      <c r="A35" s="85" t="s">
        <v>77</v>
      </c>
      <c r="B35" s="32"/>
      <c r="C35" s="32"/>
      <c r="D35" s="32"/>
      <c r="E35" s="32"/>
      <c r="F35" s="84" t="s">
        <v>99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66"/>
    </row>
    <row r="36" spans="1:18" ht="13.5" thickBot="1">
      <c r="A36" s="65"/>
      <c r="B36" s="75" t="s">
        <v>92</v>
      </c>
      <c r="C36" s="9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66"/>
    </row>
    <row r="37" spans="1:18" ht="13.5" thickBot="1">
      <c r="A37" s="65"/>
      <c r="B37" s="32"/>
      <c r="C37" s="32"/>
      <c r="D37" s="32"/>
      <c r="E37" s="32"/>
      <c r="F37" s="109" t="s">
        <v>65</v>
      </c>
      <c r="G37" s="110" t="s">
        <v>79</v>
      </c>
      <c r="H37" s="110" t="s">
        <v>80</v>
      </c>
      <c r="I37" s="111" t="s">
        <v>81</v>
      </c>
      <c r="J37" s="32"/>
      <c r="K37" s="32"/>
      <c r="L37" s="32"/>
      <c r="M37" s="32"/>
      <c r="N37" s="32"/>
      <c r="O37" s="32"/>
      <c r="P37" s="32"/>
      <c r="Q37" s="32"/>
      <c r="R37" s="66"/>
    </row>
    <row r="38" spans="1:18" ht="13.5" thickBot="1">
      <c r="A38" s="65"/>
      <c r="B38" s="75" t="s">
        <v>98</v>
      </c>
      <c r="C38" s="93"/>
      <c r="D38" s="32"/>
      <c r="E38" s="32"/>
      <c r="F38" s="112" t="s">
        <v>67</v>
      </c>
      <c r="G38" s="113" t="s">
        <v>71</v>
      </c>
      <c r="H38" s="113"/>
      <c r="I38" s="114"/>
      <c r="J38" s="32"/>
      <c r="K38" s="32"/>
      <c r="L38" s="32"/>
      <c r="M38" s="32"/>
      <c r="N38" s="32"/>
      <c r="O38" s="32"/>
      <c r="P38" s="32"/>
      <c r="Q38" s="32"/>
      <c r="R38" s="66"/>
    </row>
    <row r="39" spans="1:18">
      <c r="A39" s="65"/>
      <c r="B39" s="32"/>
      <c r="C39" s="32"/>
      <c r="D39" s="32"/>
      <c r="E39" s="32"/>
      <c r="F39" s="114" t="s">
        <v>66</v>
      </c>
      <c r="G39" s="115">
        <v>0.19900000000000001</v>
      </c>
      <c r="H39" s="115">
        <v>0.03</v>
      </c>
      <c r="I39" s="115">
        <f>H39+G39</f>
        <v>0.22900000000000001</v>
      </c>
      <c r="J39" s="32"/>
      <c r="K39" s="32"/>
      <c r="L39" s="32"/>
      <c r="M39" s="32"/>
      <c r="N39" s="32"/>
      <c r="O39" s="32"/>
      <c r="P39" s="32"/>
      <c r="Q39" s="32"/>
      <c r="R39" s="66"/>
    </row>
    <row r="40" spans="1:18">
      <c r="A40" s="85" t="s">
        <v>78</v>
      </c>
      <c r="B40" s="76"/>
      <c r="C40" s="32"/>
      <c r="D40" s="32"/>
      <c r="E40" s="32"/>
      <c r="F40" s="116" t="s">
        <v>68</v>
      </c>
      <c r="G40" s="117">
        <v>0.17799999999999999</v>
      </c>
      <c r="H40" s="117">
        <v>0.03</v>
      </c>
      <c r="I40" s="117">
        <f>H40+G40</f>
        <v>0.20799999999999999</v>
      </c>
      <c r="J40" s="32"/>
      <c r="K40" s="32"/>
      <c r="L40" s="32"/>
      <c r="M40" s="32"/>
      <c r="N40" s="32"/>
      <c r="O40" s="32"/>
      <c r="P40" s="32"/>
      <c r="Q40" s="32"/>
      <c r="R40" s="66"/>
    </row>
    <row r="41" spans="1:18">
      <c r="A41" s="65"/>
      <c r="B41" s="75" t="s">
        <v>76</v>
      </c>
      <c r="C41" s="77" t="e">
        <f>C36/(C7*(C10/100)*9.81)</f>
        <v>#DIV/0!</v>
      </c>
      <c r="D41" s="32"/>
      <c r="E41" s="32"/>
      <c r="F41" s="116" t="s">
        <v>69</v>
      </c>
      <c r="G41" s="117">
        <v>0.11</v>
      </c>
      <c r="H41" s="117">
        <v>0.03</v>
      </c>
      <c r="I41" s="117">
        <f>H41+G41</f>
        <v>0.14000000000000001</v>
      </c>
      <c r="J41" s="32"/>
      <c r="K41" s="32"/>
      <c r="L41" s="32"/>
      <c r="M41" s="32"/>
      <c r="N41" s="32"/>
      <c r="O41" s="32"/>
      <c r="P41" s="32"/>
      <c r="Q41" s="32"/>
      <c r="R41" s="66"/>
    </row>
    <row r="42" spans="1:18">
      <c r="A42" s="65"/>
      <c r="B42" s="32" t="s">
        <v>74</v>
      </c>
      <c r="C42" s="68" t="s">
        <v>82</v>
      </c>
      <c r="D42" s="32" t="s">
        <v>83</v>
      </c>
      <c r="E42" s="32"/>
      <c r="F42" s="116" t="s">
        <v>70</v>
      </c>
      <c r="G42" s="117">
        <v>4.4999999999999998E-2</v>
      </c>
      <c r="H42" s="117">
        <v>0.03</v>
      </c>
      <c r="I42" s="117">
        <f>H42+G42</f>
        <v>7.4999999999999997E-2</v>
      </c>
      <c r="J42" s="32"/>
      <c r="K42" s="32"/>
      <c r="L42" s="32"/>
      <c r="M42" s="32"/>
      <c r="N42" s="32"/>
      <c r="O42" s="32"/>
      <c r="P42" s="32"/>
      <c r="Q42" s="32"/>
      <c r="R42" s="66"/>
    </row>
    <row r="43" spans="1:18">
      <c r="A43" s="65"/>
      <c r="B43" s="32"/>
      <c r="C43" s="32" t="e">
        <f>C41*0.35</f>
        <v>#DIV/0!</v>
      </c>
      <c r="D43" s="32" t="e">
        <f>1.25*C41</f>
        <v>#DIV/0!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66"/>
    </row>
    <row r="44" spans="1:18">
      <c r="A44" s="65"/>
      <c r="B44" s="32"/>
      <c r="C44" s="32"/>
      <c r="D44" s="32"/>
      <c r="E44" s="32"/>
      <c r="F44" s="32" t="s">
        <v>101</v>
      </c>
      <c r="G44" s="118">
        <f>IF(C36&gt;15,IF(C36&gt;100,IF(C36&gt;2000,IF(C36&gt;5000,"ROCS",I42),I41),I40),I39)</f>
        <v>0.22900000000000001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66"/>
    </row>
    <row r="45" spans="1:18">
      <c r="A45" s="85" t="s">
        <v>129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66"/>
    </row>
    <row r="46" spans="1:18" ht="13.5" thickBot="1">
      <c r="A46" s="65"/>
      <c r="B46" s="68" t="s">
        <v>123</v>
      </c>
      <c r="C46" s="42" t="e">
        <f>VLOOKUP(C38,Costs!A2:C101,3,FALSE)</f>
        <v>#N/A</v>
      </c>
      <c r="D46" s="32"/>
      <c r="E46" s="32"/>
      <c r="F46" s="68" t="s">
        <v>130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66"/>
    </row>
    <row r="47" spans="1:18">
      <c r="A47" s="65"/>
      <c r="B47" s="32"/>
      <c r="C47" s="32"/>
      <c r="D47" s="32"/>
      <c r="E47" s="32"/>
      <c r="F47" s="50" t="s">
        <v>86</v>
      </c>
      <c r="G47" s="51" t="s">
        <v>96</v>
      </c>
      <c r="H47" s="52" t="s">
        <v>94</v>
      </c>
      <c r="I47" s="32"/>
      <c r="J47" s="32"/>
      <c r="K47" s="32"/>
      <c r="L47" s="32"/>
      <c r="M47" s="32"/>
      <c r="N47" s="32"/>
      <c r="O47" s="32"/>
      <c r="P47" s="32"/>
      <c r="Q47" s="32"/>
      <c r="R47" s="66"/>
    </row>
    <row r="48" spans="1:18">
      <c r="A48" s="65"/>
      <c r="B48" s="68" t="s">
        <v>125</v>
      </c>
      <c r="C48" s="44" t="e">
        <f>C46*C8</f>
        <v>#N/A</v>
      </c>
      <c r="D48" s="32"/>
      <c r="E48" s="32"/>
      <c r="F48" s="53" t="s">
        <v>93</v>
      </c>
      <c r="G48" s="54" t="s">
        <v>97</v>
      </c>
      <c r="H48" s="55" t="s">
        <v>95</v>
      </c>
      <c r="I48" s="32"/>
      <c r="J48" s="32"/>
      <c r="K48" s="32"/>
      <c r="L48" s="32"/>
      <c r="M48" s="32"/>
      <c r="N48" s="32"/>
      <c r="O48" s="32"/>
      <c r="P48" s="32"/>
      <c r="Q48" s="32"/>
      <c r="R48" s="66"/>
    </row>
    <row r="49" spans="1:18" ht="13.5" thickBot="1">
      <c r="A49" s="65"/>
      <c r="B49" s="68" t="s">
        <v>124</v>
      </c>
      <c r="C49" s="44">
        <f>480*C36+85400</f>
        <v>85400</v>
      </c>
      <c r="D49" s="32"/>
      <c r="E49" s="32"/>
      <c r="F49" s="56">
        <v>0.1</v>
      </c>
      <c r="G49" s="57" t="e">
        <f>Diameter1!U274</f>
        <v>#DIV/0!</v>
      </c>
      <c r="H49" s="58" t="e">
        <f t="shared" ref="H49:H58" si="0">G49*$G$44</f>
        <v>#DIV/0!</v>
      </c>
      <c r="I49" s="32"/>
      <c r="J49" s="32"/>
      <c r="K49" s="32"/>
      <c r="L49" s="32"/>
      <c r="M49" s="32"/>
      <c r="N49" s="32"/>
      <c r="O49" s="32"/>
      <c r="P49" s="32"/>
      <c r="Q49" s="32"/>
      <c r="R49" s="66"/>
    </row>
    <row r="50" spans="1:18" ht="13.5" thickBot="1">
      <c r="A50" s="65"/>
      <c r="B50" s="68" t="s">
        <v>100</v>
      </c>
      <c r="C50" s="101"/>
      <c r="D50" s="68" t="s">
        <v>87</v>
      </c>
      <c r="E50" s="32"/>
      <c r="F50" s="56">
        <v>0.2</v>
      </c>
      <c r="G50" s="57" t="e">
        <f>Diameter2!U274</f>
        <v>#DIV/0!</v>
      </c>
      <c r="H50" s="58" t="e">
        <f t="shared" si="0"/>
        <v>#DIV/0!</v>
      </c>
      <c r="I50" s="32"/>
      <c r="J50" s="32"/>
      <c r="K50" s="32"/>
      <c r="L50" s="32"/>
      <c r="M50" s="32"/>
      <c r="N50" s="32"/>
      <c r="O50" s="32"/>
      <c r="P50" s="32"/>
      <c r="Q50" s="32"/>
      <c r="R50" s="66"/>
    </row>
    <row r="51" spans="1:18">
      <c r="A51" s="65"/>
      <c r="B51" s="105"/>
      <c r="C51" s="106"/>
      <c r="D51" s="32"/>
      <c r="E51" s="32"/>
      <c r="F51" s="56">
        <v>0.3</v>
      </c>
      <c r="G51" s="57" t="e">
        <f>Diameter3!U274</f>
        <v>#DIV/0!</v>
      </c>
      <c r="H51" s="58" t="e">
        <f t="shared" si="0"/>
        <v>#DIV/0!</v>
      </c>
      <c r="I51" s="32"/>
      <c r="J51" s="32"/>
      <c r="K51" s="32"/>
      <c r="L51" s="32"/>
      <c r="M51" s="32"/>
      <c r="N51" s="32"/>
      <c r="O51" s="32"/>
      <c r="P51" s="32"/>
      <c r="Q51" s="32"/>
      <c r="R51" s="66"/>
    </row>
    <row r="52" spans="1:18" ht="13.5" thickBot="1">
      <c r="A52" s="65"/>
      <c r="B52" s="32" t="s">
        <v>146</v>
      </c>
      <c r="C52" s="108" t="s">
        <v>142</v>
      </c>
      <c r="D52" s="30" t="s">
        <v>143</v>
      </c>
      <c r="E52" s="32"/>
      <c r="F52" s="56">
        <v>0.4</v>
      </c>
      <c r="G52" s="57" t="e">
        <f>Diameter4!U274</f>
        <v>#DIV/0!</v>
      </c>
      <c r="H52" s="58" t="e">
        <f t="shared" si="0"/>
        <v>#DIV/0!</v>
      </c>
      <c r="I52" s="32"/>
      <c r="J52" s="32"/>
      <c r="K52" s="32"/>
      <c r="L52" s="32"/>
      <c r="M52" s="32"/>
      <c r="N52" s="32"/>
      <c r="O52" s="32"/>
      <c r="P52" s="32"/>
      <c r="Q52" s="32"/>
      <c r="R52" s="66"/>
    </row>
    <row r="53" spans="1:18" ht="13.5" thickBot="1">
      <c r="A53" s="65"/>
      <c r="B53" s="30" t="s">
        <v>144</v>
      </c>
      <c r="C53" s="93"/>
      <c r="D53" s="140"/>
      <c r="E53" s="32"/>
      <c r="F53" s="56">
        <v>0.5</v>
      </c>
      <c r="G53" s="57" t="e">
        <f>Diameter5!U274</f>
        <v>#DIV/0!</v>
      </c>
      <c r="H53" s="58" t="e">
        <f t="shared" si="0"/>
        <v>#DIV/0!</v>
      </c>
      <c r="I53" s="32"/>
      <c r="J53" s="32"/>
      <c r="K53" s="32"/>
      <c r="L53" s="32"/>
      <c r="M53" s="32"/>
      <c r="N53" s="32"/>
      <c r="O53" s="32"/>
      <c r="P53" s="32"/>
      <c r="Q53" s="32"/>
      <c r="R53" s="66"/>
    </row>
    <row r="54" spans="1:18" ht="13.5" thickBot="1">
      <c r="A54" s="65"/>
      <c r="B54" s="30" t="s">
        <v>145</v>
      </c>
      <c r="C54" s="139"/>
      <c r="D54" s="93"/>
      <c r="E54" s="32"/>
      <c r="F54" s="56">
        <v>0.6</v>
      </c>
      <c r="G54" s="57" t="e">
        <f>Diameter6!U274</f>
        <v>#DIV/0!</v>
      </c>
      <c r="H54" s="58" t="e">
        <f t="shared" si="0"/>
        <v>#DIV/0!</v>
      </c>
      <c r="I54" s="32"/>
      <c r="J54" s="32"/>
      <c r="K54" s="32"/>
      <c r="L54" s="32"/>
      <c r="M54" s="32"/>
      <c r="N54" s="32"/>
      <c r="O54" s="32"/>
      <c r="P54" s="32"/>
      <c r="Q54" s="32"/>
      <c r="R54" s="66"/>
    </row>
    <row r="55" spans="1:18">
      <c r="A55" s="65"/>
      <c r="B55" s="105"/>
      <c r="C55" s="105"/>
      <c r="D55" s="32"/>
      <c r="E55" s="32"/>
      <c r="F55" s="56">
        <v>0.7</v>
      </c>
      <c r="G55" s="57" t="e">
        <f>Diameter7!U274</f>
        <v>#DIV/0!</v>
      </c>
      <c r="H55" s="58" t="e">
        <f t="shared" si="0"/>
        <v>#DIV/0!</v>
      </c>
      <c r="I55" s="32"/>
      <c r="J55" s="32"/>
      <c r="K55" s="32"/>
      <c r="L55" s="32"/>
      <c r="M55" s="32"/>
      <c r="N55" s="32"/>
      <c r="O55" s="32"/>
      <c r="P55" s="32"/>
      <c r="Q55" s="32"/>
      <c r="R55" s="66"/>
    </row>
    <row r="56" spans="1:18">
      <c r="A56" s="65"/>
      <c r="B56" s="105" t="s">
        <v>148</v>
      </c>
      <c r="C56" s="107">
        <f>Transmission!H17</f>
        <v>0</v>
      </c>
      <c r="D56" s="32"/>
      <c r="E56" s="32"/>
      <c r="F56" s="56">
        <v>0.8</v>
      </c>
      <c r="G56" s="57" t="e">
        <f>Diameter8!U274</f>
        <v>#DIV/0!</v>
      </c>
      <c r="H56" s="58" t="e">
        <f t="shared" si="0"/>
        <v>#DIV/0!</v>
      </c>
      <c r="I56" s="32"/>
      <c r="J56" s="32"/>
      <c r="K56" s="32"/>
      <c r="L56" s="32"/>
      <c r="M56" s="32"/>
      <c r="N56" s="32"/>
      <c r="O56" s="32"/>
      <c r="P56" s="32"/>
      <c r="Q56" s="32"/>
      <c r="R56" s="66"/>
    </row>
    <row r="57" spans="1:18" ht="13.5" thickBot="1">
      <c r="A57" s="65"/>
      <c r="B57" s="105"/>
      <c r="C57" s="105"/>
      <c r="D57" s="32"/>
      <c r="E57" s="32"/>
      <c r="F57" s="56">
        <v>0.9</v>
      </c>
      <c r="G57" s="57" t="e">
        <f>Diameter9!U274</f>
        <v>#DIV/0!</v>
      </c>
      <c r="H57" s="58" t="e">
        <f t="shared" si="0"/>
        <v>#DIV/0!</v>
      </c>
      <c r="I57" s="32"/>
      <c r="J57" s="32"/>
      <c r="K57" s="32"/>
      <c r="L57" s="32"/>
      <c r="M57" s="32"/>
      <c r="N57" s="32"/>
      <c r="O57" s="32"/>
      <c r="P57" s="32"/>
      <c r="Q57" s="32"/>
      <c r="R57" s="66"/>
    </row>
    <row r="58" spans="1:18" ht="13.5" thickBot="1">
      <c r="A58" s="65"/>
      <c r="B58" s="68" t="s">
        <v>149</v>
      </c>
      <c r="C58" s="86" t="e">
        <f>SUM(C48+C49+C50+C56)</f>
        <v>#N/A</v>
      </c>
      <c r="D58" s="32"/>
      <c r="E58" s="32"/>
      <c r="F58" s="59">
        <v>1</v>
      </c>
      <c r="G58" s="60" t="e">
        <f>Diameter10!U274</f>
        <v>#DIV/0!</v>
      </c>
      <c r="H58" s="61" t="e">
        <f t="shared" si="0"/>
        <v>#DIV/0!</v>
      </c>
      <c r="I58" s="87" t="e">
        <f>VLOOKUP(C38,F49:H58,3)</f>
        <v>#N/A</v>
      </c>
      <c r="J58" s="32"/>
      <c r="K58" s="32"/>
      <c r="L58" s="32"/>
      <c r="M58" s="32"/>
      <c r="N58" s="32"/>
      <c r="O58" s="32"/>
      <c r="P58" s="32"/>
      <c r="Q58" s="32"/>
      <c r="R58" s="66"/>
    </row>
    <row r="59" spans="1:18" ht="13.5" thickBot="1">
      <c r="A59" s="65"/>
      <c r="B59" s="32" t="s">
        <v>150</v>
      </c>
      <c r="C59" s="86">
        <f>70*C36 + 4850</f>
        <v>4850</v>
      </c>
      <c r="D59" s="32"/>
      <c r="E59" s="32"/>
      <c r="F59" s="102"/>
      <c r="G59" s="103"/>
      <c r="H59" s="104"/>
      <c r="I59" s="87"/>
      <c r="J59" s="32"/>
      <c r="K59" s="32"/>
      <c r="L59" s="32"/>
      <c r="M59" s="32"/>
      <c r="N59" s="32"/>
      <c r="O59" s="32"/>
      <c r="P59" s="32"/>
      <c r="Q59" s="32"/>
      <c r="R59" s="66"/>
    </row>
    <row r="60" spans="1:18">
      <c r="A60" s="65"/>
      <c r="B60" s="32"/>
      <c r="C60" s="32"/>
      <c r="D60" s="32"/>
      <c r="E60" s="32"/>
      <c r="F60" s="102"/>
      <c r="G60" s="103"/>
      <c r="H60" s="104"/>
      <c r="I60" s="87"/>
      <c r="J60" s="32"/>
      <c r="K60" s="32"/>
      <c r="L60" s="32"/>
      <c r="M60" s="32"/>
      <c r="N60" s="32"/>
      <c r="O60" s="32"/>
      <c r="P60" s="32"/>
      <c r="Q60" s="32"/>
      <c r="R60" s="66"/>
    </row>
    <row r="61" spans="1:18" ht="13.5" thickBot="1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6"/>
    </row>
    <row r="62" spans="1:18" s="29" customFormat="1" ht="13.5" thickTop="1">
      <c r="A62" s="72" t="s">
        <v>90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1"/>
    </row>
    <row r="63" spans="1:18">
      <c r="A63" s="65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66"/>
    </row>
    <row r="64" spans="1:18" ht="13.5" thickBot="1">
      <c r="A64" s="65"/>
      <c r="B64" s="32"/>
      <c r="C64" s="32"/>
      <c r="D64" s="32"/>
      <c r="E64" s="42"/>
      <c r="F64" s="32"/>
      <c r="G64" s="4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66"/>
    </row>
    <row r="65" spans="1:18" ht="13.5" thickBot="1">
      <c r="A65" s="65"/>
      <c r="B65" s="32" t="s">
        <v>102</v>
      </c>
      <c r="C65" s="32"/>
      <c r="D65" s="93">
        <v>35</v>
      </c>
      <c r="E65" s="32" t="s">
        <v>103</v>
      </c>
      <c r="F65" s="32" t="s">
        <v>120</v>
      </c>
      <c r="G65" s="43">
        <f>C36</f>
        <v>0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66"/>
    </row>
    <row r="66" spans="1:18" ht="13.5" thickBot="1">
      <c r="A66" s="65"/>
      <c r="B66" s="32" t="s">
        <v>104</v>
      </c>
      <c r="C66" s="32"/>
      <c r="D66" s="90">
        <v>7</v>
      </c>
      <c r="E66" s="32" t="s">
        <v>103</v>
      </c>
      <c r="F66" s="32" t="s">
        <v>121</v>
      </c>
      <c r="G66" s="43">
        <f>C38</f>
        <v>0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66"/>
    </row>
    <row r="67" spans="1:18" ht="13.5" thickBot="1">
      <c r="A67" s="65"/>
      <c r="B67" s="32" t="s">
        <v>105</v>
      </c>
      <c r="C67" s="32"/>
      <c r="D67" s="93">
        <v>2</v>
      </c>
      <c r="E67" s="32" t="s">
        <v>103</v>
      </c>
      <c r="F67" s="32"/>
      <c r="G67" s="42"/>
      <c r="H67" s="32" t="s">
        <v>147</v>
      </c>
      <c r="I67" s="32"/>
      <c r="J67" s="32"/>
      <c r="K67" s="32"/>
      <c r="L67" s="32"/>
      <c r="M67" s="32"/>
      <c r="N67" s="32"/>
      <c r="O67" s="32"/>
      <c r="P67" s="32"/>
      <c r="Q67" s="32"/>
      <c r="R67" s="66"/>
    </row>
    <row r="68" spans="1:18" ht="13.5" thickBot="1">
      <c r="A68" s="65"/>
      <c r="B68" s="32" t="s">
        <v>106</v>
      </c>
      <c r="C68" s="32"/>
      <c r="D68" s="91">
        <v>100</v>
      </c>
      <c r="E68" s="32" t="s">
        <v>103</v>
      </c>
      <c r="F68" s="32"/>
      <c r="G68" s="4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66"/>
    </row>
    <row r="69" spans="1:18">
      <c r="A69" s="65"/>
      <c r="B69" s="32"/>
      <c r="C69" s="32"/>
      <c r="D69" s="32"/>
      <c r="E69" s="42"/>
      <c r="F69" s="32"/>
      <c r="G69" s="4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66"/>
    </row>
    <row r="70" spans="1:18">
      <c r="A70" s="65"/>
      <c r="B70" s="32"/>
      <c r="C70" s="32"/>
      <c r="D70" s="32"/>
      <c r="E70" s="42"/>
      <c r="F70" s="32"/>
      <c r="G70" s="4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66"/>
    </row>
    <row r="71" spans="1:18">
      <c r="A71" s="65"/>
      <c r="B71" s="45"/>
      <c r="C71" s="46" t="s">
        <v>111</v>
      </c>
      <c r="D71" s="46" t="s">
        <v>113</v>
      </c>
      <c r="E71" s="46" t="s">
        <v>115</v>
      </c>
      <c r="F71" s="46" t="s">
        <v>122</v>
      </c>
      <c r="G71" s="46" t="s">
        <v>81</v>
      </c>
      <c r="H71" s="46" t="s">
        <v>118</v>
      </c>
      <c r="I71" s="46" t="s">
        <v>107</v>
      </c>
      <c r="J71" s="46" t="s">
        <v>108</v>
      </c>
      <c r="K71" s="46" t="s">
        <v>117</v>
      </c>
      <c r="L71" s="32"/>
      <c r="M71" s="32"/>
      <c r="N71" s="32"/>
      <c r="O71" s="32"/>
      <c r="P71" s="32"/>
      <c r="Q71" s="32"/>
      <c r="R71" s="66"/>
    </row>
    <row r="72" spans="1:18">
      <c r="A72" s="65"/>
      <c r="B72" s="45"/>
      <c r="C72" s="46" t="s">
        <v>112</v>
      </c>
      <c r="D72" s="46" t="s">
        <v>114</v>
      </c>
      <c r="E72" s="46" t="s">
        <v>109</v>
      </c>
      <c r="F72" s="46"/>
      <c r="G72" s="46" t="s">
        <v>116</v>
      </c>
      <c r="H72" s="46" t="s">
        <v>119</v>
      </c>
      <c r="I72" s="46" t="s">
        <v>119</v>
      </c>
      <c r="J72" s="46" t="s">
        <v>119</v>
      </c>
      <c r="K72" s="46" t="s">
        <v>109</v>
      </c>
      <c r="L72" s="32"/>
      <c r="M72" s="32"/>
      <c r="N72" s="32"/>
      <c r="O72" s="32"/>
      <c r="P72" s="32"/>
      <c r="Q72" s="32"/>
      <c r="R72" s="66"/>
    </row>
    <row r="73" spans="1:18">
      <c r="A73" s="65"/>
      <c r="B73" s="47" t="s">
        <v>110</v>
      </c>
      <c r="C73" s="45"/>
      <c r="D73" s="45"/>
      <c r="E73" s="45"/>
      <c r="F73" s="45"/>
      <c r="G73" s="45"/>
      <c r="H73" s="45"/>
      <c r="I73" s="45"/>
      <c r="J73" s="45"/>
      <c r="K73" s="48"/>
      <c r="L73" s="32"/>
      <c r="M73" s="32"/>
      <c r="N73" s="32"/>
      <c r="O73" s="32"/>
      <c r="P73" s="32"/>
      <c r="Q73" s="32"/>
      <c r="R73" s="66"/>
    </row>
    <row r="74" spans="1:18">
      <c r="A74" s="65"/>
      <c r="B74" s="47">
        <v>1</v>
      </c>
      <c r="C74" s="49" t="e">
        <f>C58</f>
        <v>#N/A</v>
      </c>
      <c r="D74" s="49" t="e">
        <f>$I$58</f>
        <v>#N/A</v>
      </c>
      <c r="E74" s="49" t="e">
        <f>C74*$D$66/100</f>
        <v>#N/A</v>
      </c>
      <c r="F74" s="49">
        <f>C59</f>
        <v>4850</v>
      </c>
      <c r="G74" s="49" t="e">
        <f>F74+E74</f>
        <v>#N/A</v>
      </c>
      <c r="H74" s="49" t="e">
        <f>D74-G74</f>
        <v>#N/A</v>
      </c>
      <c r="I74" s="49" t="e">
        <f>IF(H74&gt;0,H74*(1-($D$65/100)),H74)</f>
        <v>#N/A</v>
      </c>
      <c r="J74" s="49" t="e">
        <f>-C74+I74</f>
        <v>#N/A</v>
      </c>
      <c r="K74" s="49" t="e">
        <f>IF( C74&gt;0, IF(I74&gt;0,$D$68/100*I74,0),0)</f>
        <v>#N/A</v>
      </c>
      <c r="L74" s="32"/>
      <c r="M74" s="32"/>
      <c r="N74" s="32"/>
      <c r="O74" s="32"/>
      <c r="P74" s="32"/>
      <c r="Q74" s="32"/>
      <c r="R74" s="66"/>
    </row>
    <row r="75" spans="1:18">
      <c r="A75" s="65"/>
      <c r="B75" s="47">
        <v>2</v>
      </c>
      <c r="C75" s="49" t="e">
        <f>IF(C74&lt;K74,0,ABS(C74-K74))</f>
        <v>#N/A</v>
      </c>
      <c r="D75" s="49" t="e">
        <f>D74*(1 +($D$67/100))</f>
        <v>#N/A</v>
      </c>
      <c r="E75" s="49" t="e">
        <f t="shared" ref="E75:E93" si="1">C75*$D$66/100</f>
        <v>#N/A</v>
      </c>
      <c r="F75" s="49">
        <f>F74*(1+$D$67/100)</f>
        <v>4947</v>
      </c>
      <c r="G75" s="49" t="e">
        <f>F75+E75</f>
        <v>#N/A</v>
      </c>
      <c r="H75" s="49" t="e">
        <f>D75-G75</f>
        <v>#N/A</v>
      </c>
      <c r="I75" s="49" t="e">
        <f t="shared" ref="I75:I93" si="2">IF(H75&gt;0,H75*(1-($D$65/100)),H75)</f>
        <v>#N/A</v>
      </c>
      <c r="J75" s="49" t="e">
        <f>J74+I75</f>
        <v>#N/A</v>
      </c>
      <c r="K75" s="49" t="e">
        <f t="shared" ref="K75:K93" si="3">IF( C75&gt;0, IF(I75&gt;0,$D$68/100*I75,0),0)</f>
        <v>#N/A</v>
      </c>
      <c r="L75" s="32"/>
      <c r="M75" s="32"/>
      <c r="N75" s="32"/>
      <c r="O75" s="32"/>
      <c r="P75" s="32"/>
      <c r="Q75" s="32"/>
      <c r="R75" s="66"/>
    </row>
    <row r="76" spans="1:18">
      <c r="A76" s="65"/>
      <c r="B76" s="47">
        <v>3</v>
      </c>
      <c r="C76" s="49" t="e">
        <f t="shared" ref="C76:C93" si="4">IF(C75&lt;K75,0,ABS(C75-K75))</f>
        <v>#N/A</v>
      </c>
      <c r="D76" s="49" t="e">
        <f t="shared" ref="D76:D93" si="5">D75*(1 +($D$67/100))</f>
        <v>#N/A</v>
      </c>
      <c r="E76" s="49" t="e">
        <f t="shared" si="1"/>
        <v>#N/A</v>
      </c>
      <c r="F76" s="49">
        <f t="shared" ref="F76:F93" si="6">F75*(1+$D$67/100)</f>
        <v>5045.9400000000005</v>
      </c>
      <c r="G76" s="49" t="e">
        <f t="shared" ref="G76:G93" si="7">F76+E76</f>
        <v>#N/A</v>
      </c>
      <c r="H76" s="49" t="e">
        <f>D76-G76</f>
        <v>#N/A</v>
      </c>
      <c r="I76" s="49" t="e">
        <f t="shared" si="2"/>
        <v>#N/A</v>
      </c>
      <c r="J76" s="49" t="e">
        <f t="shared" ref="J76:J93" si="8">J75+I76</f>
        <v>#N/A</v>
      </c>
      <c r="K76" s="49" t="e">
        <f t="shared" si="3"/>
        <v>#N/A</v>
      </c>
      <c r="L76" s="32"/>
      <c r="M76" s="32"/>
      <c r="N76" s="32"/>
      <c r="O76" s="32"/>
      <c r="P76" s="32"/>
      <c r="Q76" s="32"/>
      <c r="R76" s="66"/>
    </row>
    <row r="77" spans="1:18">
      <c r="A77" s="65"/>
      <c r="B77" s="47">
        <v>4</v>
      </c>
      <c r="C77" s="49" t="e">
        <f t="shared" si="4"/>
        <v>#N/A</v>
      </c>
      <c r="D77" s="49" t="e">
        <f t="shared" si="5"/>
        <v>#N/A</v>
      </c>
      <c r="E77" s="49" t="e">
        <f t="shared" si="1"/>
        <v>#N/A</v>
      </c>
      <c r="F77" s="49">
        <f t="shared" si="6"/>
        <v>5146.8588000000009</v>
      </c>
      <c r="G77" s="49" t="e">
        <f t="shared" si="7"/>
        <v>#N/A</v>
      </c>
      <c r="H77" s="49" t="e">
        <f t="shared" ref="H77:H93" si="9">D77-G77</f>
        <v>#N/A</v>
      </c>
      <c r="I77" s="49" t="e">
        <f t="shared" si="2"/>
        <v>#N/A</v>
      </c>
      <c r="J77" s="49" t="e">
        <f>J76+I77</f>
        <v>#N/A</v>
      </c>
      <c r="K77" s="49" t="e">
        <f t="shared" si="3"/>
        <v>#N/A</v>
      </c>
      <c r="L77" s="32"/>
      <c r="M77" s="32"/>
      <c r="N77" s="32"/>
      <c r="O77" s="32"/>
      <c r="P77" s="32"/>
      <c r="Q77" s="32"/>
      <c r="R77" s="66"/>
    </row>
    <row r="78" spans="1:18">
      <c r="A78" s="65"/>
      <c r="B78" s="47">
        <v>5</v>
      </c>
      <c r="C78" s="49" t="e">
        <f t="shared" si="4"/>
        <v>#N/A</v>
      </c>
      <c r="D78" s="49" t="e">
        <f t="shared" si="5"/>
        <v>#N/A</v>
      </c>
      <c r="E78" s="49" t="e">
        <f t="shared" si="1"/>
        <v>#N/A</v>
      </c>
      <c r="F78" s="49">
        <f t="shared" si="6"/>
        <v>5249.7959760000012</v>
      </c>
      <c r="G78" s="49" t="e">
        <f t="shared" si="7"/>
        <v>#N/A</v>
      </c>
      <c r="H78" s="49" t="e">
        <f t="shared" si="9"/>
        <v>#N/A</v>
      </c>
      <c r="I78" s="49" t="e">
        <f t="shared" si="2"/>
        <v>#N/A</v>
      </c>
      <c r="J78" s="49" t="e">
        <f t="shared" si="8"/>
        <v>#N/A</v>
      </c>
      <c r="K78" s="49" t="e">
        <f t="shared" si="3"/>
        <v>#N/A</v>
      </c>
      <c r="L78" s="32"/>
      <c r="M78" s="32"/>
      <c r="N78" s="32"/>
      <c r="O78" s="32"/>
      <c r="P78" s="32"/>
      <c r="Q78" s="32"/>
      <c r="R78" s="66"/>
    </row>
    <row r="79" spans="1:18">
      <c r="A79" s="65"/>
      <c r="B79" s="47">
        <v>6</v>
      </c>
      <c r="C79" s="49" t="e">
        <f t="shared" si="4"/>
        <v>#N/A</v>
      </c>
      <c r="D79" s="49" t="e">
        <f t="shared" si="5"/>
        <v>#N/A</v>
      </c>
      <c r="E79" s="49" t="e">
        <f t="shared" si="1"/>
        <v>#N/A</v>
      </c>
      <c r="F79" s="49">
        <f t="shared" si="6"/>
        <v>5354.7918955200012</v>
      </c>
      <c r="G79" s="49" t="e">
        <f t="shared" si="7"/>
        <v>#N/A</v>
      </c>
      <c r="H79" s="49" t="e">
        <f t="shared" si="9"/>
        <v>#N/A</v>
      </c>
      <c r="I79" s="49" t="e">
        <f t="shared" si="2"/>
        <v>#N/A</v>
      </c>
      <c r="J79" s="49" t="e">
        <f t="shared" si="8"/>
        <v>#N/A</v>
      </c>
      <c r="K79" s="49" t="e">
        <f t="shared" si="3"/>
        <v>#N/A</v>
      </c>
      <c r="L79" s="32"/>
      <c r="M79" s="32"/>
      <c r="N79" s="32"/>
      <c r="O79" s="32"/>
      <c r="P79" s="32"/>
      <c r="Q79" s="32"/>
      <c r="R79" s="66"/>
    </row>
    <row r="80" spans="1:18">
      <c r="A80" s="65"/>
      <c r="B80" s="47">
        <v>7</v>
      </c>
      <c r="C80" s="49" t="e">
        <f t="shared" si="4"/>
        <v>#N/A</v>
      </c>
      <c r="D80" s="49" t="e">
        <f t="shared" si="5"/>
        <v>#N/A</v>
      </c>
      <c r="E80" s="49" t="e">
        <f t="shared" si="1"/>
        <v>#N/A</v>
      </c>
      <c r="F80" s="49">
        <f t="shared" si="6"/>
        <v>5461.8877334304016</v>
      </c>
      <c r="G80" s="49" t="e">
        <f t="shared" si="7"/>
        <v>#N/A</v>
      </c>
      <c r="H80" s="49" t="e">
        <f t="shared" si="9"/>
        <v>#N/A</v>
      </c>
      <c r="I80" s="49" t="e">
        <f t="shared" si="2"/>
        <v>#N/A</v>
      </c>
      <c r="J80" s="49" t="e">
        <f>J79+I80</f>
        <v>#N/A</v>
      </c>
      <c r="K80" s="49" t="e">
        <f t="shared" si="3"/>
        <v>#N/A</v>
      </c>
      <c r="L80" s="32"/>
      <c r="M80" s="32"/>
      <c r="N80" s="32"/>
      <c r="O80" s="32"/>
      <c r="P80" s="32"/>
      <c r="Q80" s="32"/>
      <c r="R80" s="66"/>
    </row>
    <row r="81" spans="1:18">
      <c r="A81" s="65"/>
      <c r="B81" s="47">
        <v>8</v>
      </c>
      <c r="C81" s="49" t="e">
        <f t="shared" si="4"/>
        <v>#N/A</v>
      </c>
      <c r="D81" s="49" t="e">
        <f t="shared" si="5"/>
        <v>#N/A</v>
      </c>
      <c r="E81" s="49" t="e">
        <f t="shared" si="1"/>
        <v>#N/A</v>
      </c>
      <c r="F81" s="49">
        <f t="shared" si="6"/>
        <v>5571.12548809901</v>
      </c>
      <c r="G81" s="49" t="e">
        <f t="shared" si="7"/>
        <v>#N/A</v>
      </c>
      <c r="H81" s="49" t="e">
        <f t="shared" si="9"/>
        <v>#N/A</v>
      </c>
      <c r="I81" s="49" t="e">
        <f t="shared" si="2"/>
        <v>#N/A</v>
      </c>
      <c r="J81" s="49" t="e">
        <f t="shared" si="8"/>
        <v>#N/A</v>
      </c>
      <c r="K81" s="49" t="e">
        <f t="shared" si="3"/>
        <v>#N/A</v>
      </c>
      <c r="L81" s="32"/>
      <c r="M81" s="32"/>
      <c r="N81" s="32"/>
      <c r="O81" s="32"/>
      <c r="P81" s="32"/>
      <c r="Q81" s="32"/>
      <c r="R81" s="66"/>
    </row>
    <row r="82" spans="1:18">
      <c r="A82" s="65"/>
      <c r="B82" s="47">
        <v>9</v>
      </c>
      <c r="C82" s="49" t="e">
        <f t="shared" si="4"/>
        <v>#N/A</v>
      </c>
      <c r="D82" s="49" t="e">
        <f t="shared" si="5"/>
        <v>#N/A</v>
      </c>
      <c r="E82" s="49" t="e">
        <f t="shared" si="1"/>
        <v>#N/A</v>
      </c>
      <c r="F82" s="49">
        <f t="shared" si="6"/>
        <v>5682.5479978609901</v>
      </c>
      <c r="G82" s="49" t="e">
        <f t="shared" si="7"/>
        <v>#N/A</v>
      </c>
      <c r="H82" s="49" t="e">
        <f t="shared" si="9"/>
        <v>#N/A</v>
      </c>
      <c r="I82" s="49" t="e">
        <f t="shared" si="2"/>
        <v>#N/A</v>
      </c>
      <c r="J82" s="49" t="e">
        <f t="shared" si="8"/>
        <v>#N/A</v>
      </c>
      <c r="K82" s="49" t="e">
        <f t="shared" si="3"/>
        <v>#N/A</v>
      </c>
      <c r="L82" s="32"/>
      <c r="M82" s="32"/>
      <c r="N82" s="32"/>
      <c r="O82" s="32"/>
      <c r="P82" s="32"/>
      <c r="Q82" s="32"/>
      <c r="R82" s="66"/>
    </row>
    <row r="83" spans="1:18">
      <c r="A83" s="65"/>
      <c r="B83" s="47">
        <v>10</v>
      </c>
      <c r="C83" s="49" t="e">
        <f t="shared" si="4"/>
        <v>#N/A</v>
      </c>
      <c r="D83" s="49" t="e">
        <f t="shared" si="5"/>
        <v>#N/A</v>
      </c>
      <c r="E83" s="49" t="e">
        <f t="shared" si="1"/>
        <v>#N/A</v>
      </c>
      <c r="F83" s="49">
        <f t="shared" si="6"/>
        <v>5796.1989578182101</v>
      </c>
      <c r="G83" s="49" t="e">
        <f t="shared" si="7"/>
        <v>#N/A</v>
      </c>
      <c r="H83" s="49" t="e">
        <f t="shared" si="9"/>
        <v>#N/A</v>
      </c>
      <c r="I83" s="49" t="e">
        <f t="shared" si="2"/>
        <v>#N/A</v>
      </c>
      <c r="J83" s="49" t="e">
        <f t="shared" si="8"/>
        <v>#N/A</v>
      </c>
      <c r="K83" s="49" t="e">
        <f t="shared" si="3"/>
        <v>#N/A</v>
      </c>
      <c r="L83" s="32"/>
      <c r="M83" s="32"/>
      <c r="N83" s="32"/>
      <c r="O83" s="32"/>
      <c r="P83" s="32"/>
      <c r="Q83" s="32"/>
      <c r="R83" s="66"/>
    </row>
    <row r="84" spans="1:18">
      <c r="A84" s="65"/>
      <c r="B84" s="47">
        <v>11</v>
      </c>
      <c r="C84" s="49" t="e">
        <f t="shared" si="4"/>
        <v>#N/A</v>
      </c>
      <c r="D84" s="49" t="e">
        <f t="shared" si="5"/>
        <v>#N/A</v>
      </c>
      <c r="E84" s="49" t="e">
        <f t="shared" si="1"/>
        <v>#N/A</v>
      </c>
      <c r="F84" s="49">
        <f t="shared" si="6"/>
        <v>5912.1229369745743</v>
      </c>
      <c r="G84" s="49" t="e">
        <f t="shared" si="7"/>
        <v>#N/A</v>
      </c>
      <c r="H84" s="49" t="e">
        <f t="shared" si="9"/>
        <v>#N/A</v>
      </c>
      <c r="I84" s="49" t="e">
        <f t="shared" si="2"/>
        <v>#N/A</v>
      </c>
      <c r="J84" s="49" t="e">
        <f t="shared" si="8"/>
        <v>#N/A</v>
      </c>
      <c r="K84" s="49" t="e">
        <f t="shared" si="3"/>
        <v>#N/A</v>
      </c>
      <c r="L84" s="32"/>
      <c r="M84" s="32"/>
      <c r="N84" s="32"/>
      <c r="O84" s="32"/>
      <c r="P84" s="32"/>
      <c r="Q84" s="32"/>
      <c r="R84" s="66"/>
    </row>
    <row r="85" spans="1:18">
      <c r="A85" s="65"/>
      <c r="B85" s="47">
        <v>12</v>
      </c>
      <c r="C85" s="49" t="e">
        <f t="shared" si="4"/>
        <v>#N/A</v>
      </c>
      <c r="D85" s="49" t="e">
        <f t="shared" si="5"/>
        <v>#N/A</v>
      </c>
      <c r="E85" s="49" t="e">
        <f t="shared" si="1"/>
        <v>#N/A</v>
      </c>
      <c r="F85" s="49">
        <f t="shared" si="6"/>
        <v>6030.3653957140659</v>
      </c>
      <c r="G85" s="49" t="e">
        <f t="shared" si="7"/>
        <v>#N/A</v>
      </c>
      <c r="H85" s="49" t="e">
        <f t="shared" si="9"/>
        <v>#N/A</v>
      </c>
      <c r="I85" s="49" t="e">
        <f t="shared" si="2"/>
        <v>#N/A</v>
      </c>
      <c r="J85" s="49" t="e">
        <f t="shared" si="8"/>
        <v>#N/A</v>
      </c>
      <c r="K85" s="49" t="e">
        <f t="shared" si="3"/>
        <v>#N/A</v>
      </c>
      <c r="L85" s="32"/>
      <c r="M85" s="32"/>
      <c r="N85" s="32"/>
      <c r="O85" s="32"/>
      <c r="P85" s="32"/>
      <c r="Q85" s="32"/>
      <c r="R85" s="66"/>
    </row>
    <row r="86" spans="1:18">
      <c r="A86" s="65"/>
      <c r="B86" s="47">
        <v>13</v>
      </c>
      <c r="C86" s="49" t="e">
        <f t="shared" si="4"/>
        <v>#N/A</v>
      </c>
      <c r="D86" s="49" t="e">
        <f t="shared" si="5"/>
        <v>#N/A</v>
      </c>
      <c r="E86" s="49" t="e">
        <f t="shared" si="1"/>
        <v>#N/A</v>
      </c>
      <c r="F86" s="49">
        <f t="shared" si="6"/>
        <v>6150.9727036283475</v>
      </c>
      <c r="G86" s="49" t="e">
        <f t="shared" si="7"/>
        <v>#N/A</v>
      </c>
      <c r="H86" s="49" t="e">
        <f t="shared" si="9"/>
        <v>#N/A</v>
      </c>
      <c r="I86" s="49" t="e">
        <f t="shared" si="2"/>
        <v>#N/A</v>
      </c>
      <c r="J86" s="49" t="e">
        <f t="shared" si="8"/>
        <v>#N/A</v>
      </c>
      <c r="K86" s="49" t="e">
        <f t="shared" si="3"/>
        <v>#N/A</v>
      </c>
      <c r="L86" s="32"/>
      <c r="M86" s="32"/>
      <c r="N86" s="32"/>
      <c r="O86" s="32"/>
      <c r="P86" s="32"/>
      <c r="Q86" s="32"/>
      <c r="R86" s="66"/>
    </row>
    <row r="87" spans="1:18">
      <c r="A87" s="65"/>
      <c r="B87" s="47">
        <v>14</v>
      </c>
      <c r="C87" s="49" t="e">
        <f t="shared" si="4"/>
        <v>#N/A</v>
      </c>
      <c r="D87" s="49" t="e">
        <f t="shared" si="5"/>
        <v>#N/A</v>
      </c>
      <c r="E87" s="49" t="e">
        <f t="shared" si="1"/>
        <v>#N/A</v>
      </c>
      <c r="F87" s="49">
        <f t="shared" si="6"/>
        <v>6273.9921577009145</v>
      </c>
      <c r="G87" s="49" t="e">
        <f t="shared" si="7"/>
        <v>#N/A</v>
      </c>
      <c r="H87" s="49" t="e">
        <f t="shared" si="9"/>
        <v>#N/A</v>
      </c>
      <c r="I87" s="49" t="e">
        <f t="shared" si="2"/>
        <v>#N/A</v>
      </c>
      <c r="J87" s="49" t="e">
        <f t="shared" si="8"/>
        <v>#N/A</v>
      </c>
      <c r="K87" s="49" t="e">
        <f t="shared" si="3"/>
        <v>#N/A</v>
      </c>
      <c r="L87" s="32"/>
      <c r="M87" s="32"/>
      <c r="N87" s="32"/>
      <c r="O87" s="32"/>
      <c r="P87" s="32"/>
      <c r="Q87" s="32"/>
      <c r="R87" s="66"/>
    </row>
    <row r="88" spans="1:18">
      <c r="A88" s="65"/>
      <c r="B88" s="47">
        <v>15</v>
      </c>
      <c r="C88" s="49" t="e">
        <f t="shared" si="4"/>
        <v>#N/A</v>
      </c>
      <c r="D88" s="49" t="e">
        <f t="shared" si="5"/>
        <v>#N/A</v>
      </c>
      <c r="E88" s="49" t="e">
        <f t="shared" si="1"/>
        <v>#N/A</v>
      </c>
      <c r="F88" s="49">
        <f t="shared" si="6"/>
        <v>6399.472000854933</v>
      </c>
      <c r="G88" s="49" t="e">
        <f t="shared" si="7"/>
        <v>#N/A</v>
      </c>
      <c r="H88" s="49" t="e">
        <f t="shared" si="9"/>
        <v>#N/A</v>
      </c>
      <c r="I88" s="49" t="e">
        <f t="shared" si="2"/>
        <v>#N/A</v>
      </c>
      <c r="J88" s="49" t="e">
        <f t="shared" si="8"/>
        <v>#N/A</v>
      </c>
      <c r="K88" s="49" t="e">
        <f t="shared" si="3"/>
        <v>#N/A</v>
      </c>
      <c r="L88" s="32"/>
      <c r="M88" s="32"/>
      <c r="N88" s="32"/>
      <c r="O88" s="32"/>
      <c r="P88" s="32"/>
      <c r="Q88" s="32"/>
      <c r="R88" s="66"/>
    </row>
    <row r="89" spans="1:18">
      <c r="A89" s="65"/>
      <c r="B89" s="47">
        <v>16</v>
      </c>
      <c r="C89" s="49" t="e">
        <f t="shared" si="4"/>
        <v>#N/A</v>
      </c>
      <c r="D89" s="49" t="e">
        <f t="shared" si="5"/>
        <v>#N/A</v>
      </c>
      <c r="E89" s="49" t="e">
        <f t="shared" si="1"/>
        <v>#N/A</v>
      </c>
      <c r="F89" s="49">
        <f t="shared" si="6"/>
        <v>6527.4614408720317</v>
      </c>
      <c r="G89" s="49" t="e">
        <f t="shared" si="7"/>
        <v>#N/A</v>
      </c>
      <c r="H89" s="49" t="e">
        <f t="shared" si="9"/>
        <v>#N/A</v>
      </c>
      <c r="I89" s="49" t="e">
        <f t="shared" si="2"/>
        <v>#N/A</v>
      </c>
      <c r="J89" s="49" t="e">
        <f t="shared" si="8"/>
        <v>#N/A</v>
      </c>
      <c r="K89" s="49" t="e">
        <f t="shared" si="3"/>
        <v>#N/A</v>
      </c>
      <c r="L89" s="32"/>
      <c r="M89" s="32"/>
      <c r="N89" s="32"/>
      <c r="O89" s="32"/>
      <c r="P89" s="32"/>
      <c r="Q89" s="32"/>
      <c r="R89" s="66"/>
    </row>
    <row r="90" spans="1:18">
      <c r="A90" s="65"/>
      <c r="B90" s="47">
        <v>17</v>
      </c>
      <c r="C90" s="49" t="e">
        <f t="shared" si="4"/>
        <v>#N/A</v>
      </c>
      <c r="D90" s="49" t="e">
        <f t="shared" si="5"/>
        <v>#N/A</v>
      </c>
      <c r="E90" s="49" t="e">
        <f t="shared" si="1"/>
        <v>#N/A</v>
      </c>
      <c r="F90" s="49">
        <f t="shared" si="6"/>
        <v>6658.0106696894727</v>
      </c>
      <c r="G90" s="49" t="e">
        <f t="shared" si="7"/>
        <v>#N/A</v>
      </c>
      <c r="H90" s="49" t="e">
        <f t="shared" si="9"/>
        <v>#N/A</v>
      </c>
      <c r="I90" s="49" t="e">
        <f t="shared" si="2"/>
        <v>#N/A</v>
      </c>
      <c r="J90" s="49" t="e">
        <f t="shared" si="8"/>
        <v>#N/A</v>
      </c>
      <c r="K90" s="49" t="e">
        <f t="shared" si="3"/>
        <v>#N/A</v>
      </c>
      <c r="L90" s="32"/>
      <c r="M90" s="32"/>
      <c r="N90" s="32"/>
      <c r="O90" s="32"/>
      <c r="P90" s="32"/>
      <c r="Q90" s="32"/>
      <c r="R90" s="66"/>
    </row>
    <row r="91" spans="1:18">
      <c r="A91" s="65"/>
      <c r="B91" s="47">
        <v>18</v>
      </c>
      <c r="C91" s="49" t="e">
        <f t="shared" si="4"/>
        <v>#N/A</v>
      </c>
      <c r="D91" s="49" t="e">
        <f t="shared" si="5"/>
        <v>#N/A</v>
      </c>
      <c r="E91" s="49" t="e">
        <f t="shared" si="1"/>
        <v>#N/A</v>
      </c>
      <c r="F91" s="49">
        <f t="shared" si="6"/>
        <v>6791.1708830832622</v>
      </c>
      <c r="G91" s="49" t="e">
        <f t="shared" si="7"/>
        <v>#N/A</v>
      </c>
      <c r="H91" s="49" t="e">
        <f t="shared" si="9"/>
        <v>#N/A</v>
      </c>
      <c r="I91" s="49" t="e">
        <f t="shared" si="2"/>
        <v>#N/A</v>
      </c>
      <c r="J91" s="49" t="e">
        <f t="shared" si="8"/>
        <v>#N/A</v>
      </c>
      <c r="K91" s="49" t="e">
        <f t="shared" si="3"/>
        <v>#N/A</v>
      </c>
      <c r="L91" s="32"/>
      <c r="M91" s="32"/>
      <c r="N91" s="32"/>
      <c r="O91" s="32"/>
      <c r="P91" s="32"/>
      <c r="Q91" s="32"/>
      <c r="R91" s="66"/>
    </row>
    <row r="92" spans="1:18">
      <c r="A92" s="65"/>
      <c r="B92" s="47">
        <v>19</v>
      </c>
      <c r="C92" s="49" t="e">
        <f t="shared" si="4"/>
        <v>#N/A</v>
      </c>
      <c r="D92" s="49" t="e">
        <f t="shared" si="5"/>
        <v>#N/A</v>
      </c>
      <c r="E92" s="49" t="e">
        <f t="shared" si="1"/>
        <v>#N/A</v>
      </c>
      <c r="F92" s="49">
        <f t="shared" si="6"/>
        <v>6926.9943007449274</v>
      </c>
      <c r="G92" s="49" t="e">
        <f t="shared" si="7"/>
        <v>#N/A</v>
      </c>
      <c r="H92" s="49" t="e">
        <f t="shared" si="9"/>
        <v>#N/A</v>
      </c>
      <c r="I92" s="49" t="e">
        <f t="shared" si="2"/>
        <v>#N/A</v>
      </c>
      <c r="J92" s="49" t="e">
        <f t="shared" si="8"/>
        <v>#N/A</v>
      </c>
      <c r="K92" s="49" t="e">
        <f t="shared" si="3"/>
        <v>#N/A</v>
      </c>
      <c r="L92" s="32"/>
      <c r="M92" s="32"/>
      <c r="N92" s="32"/>
      <c r="O92" s="32"/>
      <c r="P92" s="32"/>
      <c r="Q92" s="32"/>
      <c r="R92" s="66"/>
    </row>
    <row r="93" spans="1:18">
      <c r="A93" s="65"/>
      <c r="B93" s="121">
        <v>20</v>
      </c>
      <c r="C93" s="120" t="e">
        <f t="shared" si="4"/>
        <v>#N/A</v>
      </c>
      <c r="D93" s="120" t="e">
        <f t="shared" si="5"/>
        <v>#N/A</v>
      </c>
      <c r="E93" s="120" t="e">
        <f t="shared" si="1"/>
        <v>#N/A</v>
      </c>
      <c r="F93" s="120">
        <f t="shared" si="6"/>
        <v>7065.5341867598263</v>
      </c>
      <c r="G93" s="120" t="e">
        <f t="shared" si="7"/>
        <v>#N/A</v>
      </c>
      <c r="H93" s="120" t="e">
        <f t="shared" si="9"/>
        <v>#N/A</v>
      </c>
      <c r="I93" s="120" t="e">
        <f t="shared" si="2"/>
        <v>#N/A</v>
      </c>
      <c r="J93" s="120" t="e">
        <f t="shared" si="8"/>
        <v>#N/A</v>
      </c>
      <c r="K93" s="120" t="e">
        <f t="shared" si="3"/>
        <v>#N/A</v>
      </c>
      <c r="L93" s="32"/>
      <c r="M93" s="32"/>
      <c r="N93" s="32"/>
      <c r="O93" s="32"/>
      <c r="P93" s="32"/>
      <c r="Q93" s="32"/>
      <c r="R93" s="66"/>
    </row>
    <row r="94" spans="1:18" ht="13.5" thickBot="1">
      <c r="A94" s="94"/>
      <c r="B94" s="97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6"/>
    </row>
    <row r="95" spans="1:18" ht="13.5" thickTop="1">
      <c r="A95" s="78"/>
      <c r="B95" s="79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1"/>
    </row>
    <row r="96" spans="1:18" ht="13.5" thickBot="1">
      <c r="A96" s="80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3"/>
    </row>
    <row r="97" spans="2:2">
      <c r="B97" s="36"/>
    </row>
    <row r="98" spans="2:2">
      <c r="B98" s="36"/>
    </row>
    <row r="99" spans="2:2">
      <c r="B99" s="36"/>
    </row>
    <row r="100" spans="2:2">
      <c r="B100" s="36"/>
    </row>
    <row r="101" spans="2:2">
      <c r="B101" s="36"/>
    </row>
    <row r="102" spans="2:2">
      <c r="B102" s="36"/>
    </row>
    <row r="103" spans="2:2">
      <c r="B103" s="36"/>
    </row>
    <row r="104" spans="2:2">
      <c r="B104" s="36"/>
    </row>
    <row r="105" spans="2:2">
      <c r="B105" s="36"/>
    </row>
    <row r="106" spans="2:2">
      <c r="B106" s="36"/>
    </row>
    <row r="107" spans="2:2">
      <c r="B107" s="36"/>
    </row>
    <row r="108" spans="2:2">
      <c r="B108" s="36"/>
    </row>
    <row r="109" spans="2:2">
      <c r="B109" s="36"/>
    </row>
    <row r="110" spans="2:2">
      <c r="B110" s="36"/>
    </row>
    <row r="111" spans="2:2">
      <c r="B111" s="36"/>
    </row>
    <row r="112" spans="2:2">
      <c r="B112" s="36"/>
    </row>
    <row r="113" spans="2:2">
      <c r="B113" s="36"/>
    </row>
    <row r="114" spans="2:2">
      <c r="B114" s="36"/>
    </row>
    <row r="115" spans="2:2">
      <c r="B115" s="36"/>
    </row>
    <row r="116" spans="2:2">
      <c r="B116" s="36"/>
    </row>
    <row r="117" spans="2:2">
      <c r="B117" s="36"/>
    </row>
    <row r="118" spans="2:2">
      <c r="B118" s="36"/>
    </row>
    <row r="119" spans="2:2">
      <c r="B119" s="36"/>
    </row>
    <row r="120" spans="2:2">
      <c r="B120" s="36"/>
    </row>
    <row r="121" spans="2:2">
      <c r="B121" s="36"/>
    </row>
    <row r="122" spans="2:2">
      <c r="B122" s="36"/>
    </row>
    <row r="123" spans="2:2">
      <c r="B123" s="36"/>
    </row>
    <row r="124" spans="2:2">
      <c r="B124" s="36"/>
    </row>
    <row r="125" spans="2:2">
      <c r="B125" s="36"/>
    </row>
    <row r="126" spans="2:2">
      <c r="B126" s="36"/>
    </row>
    <row r="127" spans="2:2">
      <c r="B127" s="36"/>
    </row>
    <row r="128" spans="2:2">
      <c r="B128" s="36"/>
    </row>
    <row r="129" spans="2:2">
      <c r="B129" s="36"/>
    </row>
    <row r="130" spans="2:2">
      <c r="B130" s="36"/>
    </row>
    <row r="131" spans="2:2">
      <c r="B131" s="36"/>
    </row>
    <row r="132" spans="2:2">
      <c r="B132" s="36"/>
    </row>
    <row r="133" spans="2:2">
      <c r="B133" s="36"/>
    </row>
    <row r="134" spans="2:2">
      <c r="B134" s="36"/>
    </row>
    <row r="135" spans="2:2">
      <c r="B135" s="36"/>
    </row>
    <row r="136" spans="2:2">
      <c r="B136" s="36"/>
    </row>
    <row r="137" spans="2:2">
      <c r="B137" s="36"/>
    </row>
    <row r="138" spans="2:2">
      <c r="B138" s="36"/>
    </row>
    <row r="139" spans="2:2">
      <c r="B139" s="36"/>
    </row>
    <row r="140" spans="2:2">
      <c r="B140" s="36"/>
    </row>
    <row r="141" spans="2:2">
      <c r="B141" s="36"/>
    </row>
    <row r="142" spans="2:2">
      <c r="B142" s="36"/>
    </row>
    <row r="143" spans="2:2">
      <c r="B143" s="36"/>
    </row>
    <row r="144" spans="2:2">
      <c r="B144" s="36"/>
    </row>
    <row r="145" spans="2:2">
      <c r="B145" s="36"/>
    </row>
    <row r="146" spans="2:2">
      <c r="B146" s="36"/>
    </row>
    <row r="147" spans="2:2">
      <c r="B147" s="36"/>
    </row>
    <row r="148" spans="2:2">
      <c r="B148" s="36"/>
    </row>
    <row r="149" spans="2:2">
      <c r="B149" s="36"/>
    </row>
    <row r="150" spans="2:2">
      <c r="B150" s="36"/>
    </row>
    <row r="151" spans="2:2">
      <c r="B151" s="36"/>
    </row>
    <row r="152" spans="2:2">
      <c r="B152" s="36"/>
    </row>
    <row r="153" spans="2:2">
      <c r="B153" s="36"/>
    </row>
    <row r="154" spans="2:2">
      <c r="B154" s="36"/>
    </row>
    <row r="155" spans="2:2">
      <c r="B155" s="36"/>
    </row>
    <row r="156" spans="2:2">
      <c r="B156" s="36"/>
    </row>
    <row r="157" spans="2:2">
      <c r="B157" s="36"/>
    </row>
    <row r="158" spans="2:2">
      <c r="B158" s="36"/>
    </row>
    <row r="159" spans="2:2">
      <c r="B159" s="36"/>
    </row>
    <row r="160" spans="2:2">
      <c r="B160" s="36"/>
    </row>
    <row r="161" spans="2:2">
      <c r="B161" s="36"/>
    </row>
    <row r="162" spans="2:2">
      <c r="B162" s="36"/>
    </row>
    <row r="163" spans="2:2">
      <c r="B163" s="36"/>
    </row>
    <row r="164" spans="2:2">
      <c r="B164" s="36"/>
    </row>
    <row r="165" spans="2:2">
      <c r="B165" s="36"/>
    </row>
    <row r="166" spans="2:2">
      <c r="B166" s="36"/>
    </row>
    <row r="167" spans="2:2">
      <c r="B167" s="36"/>
    </row>
    <row r="168" spans="2:2">
      <c r="B168" s="36"/>
    </row>
    <row r="169" spans="2:2">
      <c r="B169" s="36"/>
    </row>
    <row r="170" spans="2:2">
      <c r="B170" s="36"/>
    </row>
    <row r="171" spans="2:2">
      <c r="B171" s="36"/>
    </row>
    <row r="172" spans="2:2">
      <c r="B172" s="36"/>
    </row>
    <row r="173" spans="2:2">
      <c r="B173" s="36"/>
    </row>
    <row r="174" spans="2:2">
      <c r="B174" s="36"/>
    </row>
    <row r="175" spans="2:2">
      <c r="B175" s="36"/>
    </row>
    <row r="176" spans="2:2">
      <c r="B176" s="36"/>
    </row>
    <row r="177" spans="2:2">
      <c r="B177" s="36"/>
    </row>
    <row r="178" spans="2:2">
      <c r="B178" s="36"/>
    </row>
    <row r="179" spans="2:2">
      <c r="B179" s="36"/>
    </row>
    <row r="180" spans="2:2">
      <c r="B180" s="36"/>
    </row>
    <row r="181" spans="2:2">
      <c r="B181" s="36"/>
    </row>
    <row r="182" spans="2:2">
      <c r="B182" s="36"/>
    </row>
    <row r="183" spans="2:2">
      <c r="B183" s="36"/>
    </row>
    <row r="184" spans="2:2">
      <c r="B184" s="36"/>
    </row>
    <row r="185" spans="2:2">
      <c r="B185" s="36"/>
    </row>
    <row r="186" spans="2:2">
      <c r="B186" s="36"/>
    </row>
    <row r="187" spans="2:2">
      <c r="B187" s="36"/>
    </row>
    <row r="188" spans="2:2">
      <c r="B188" s="36"/>
    </row>
    <row r="189" spans="2:2">
      <c r="B189" s="36"/>
    </row>
    <row r="190" spans="2:2">
      <c r="B190" s="36"/>
    </row>
    <row r="191" spans="2:2">
      <c r="B191" s="36"/>
    </row>
    <row r="192" spans="2:2">
      <c r="B192" s="36"/>
    </row>
    <row r="193" spans="2:2">
      <c r="B193" s="36"/>
    </row>
    <row r="194" spans="2:2">
      <c r="B194" s="36"/>
    </row>
    <row r="195" spans="2:2">
      <c r="B195" s="36"/>
    </row>
    <row r="196" spans="2:2">
      <c r="B196" s="36"/>
    </row>
    <row r="197" spans="2:2">
      <c r="B197" s="36"/>
    </row>
    <row r="198" spans="2:2">
      <c r="B198" s="36"/>
    </row>
    <row r="199" spans="2:2">
      <c r="B199" s="36"/>
    </row>
    <row r="200" spans="2:2">
      <c r="B200" s="36"/>
    </row>
    <row r="201" spans="2:2">
      <c r="B201" s="36"/>
    </row>
    <row r="202" spans="2:2">
      <c r="B202" s="36"/>
    </row>
    <row r="203" spans="2:2">
      <c r="B203" s="36"/>
    </row>
    <row r="204" spans="2:2">
      <c r="B204" s="36"/>
    </row>
    <row r="205" spans="2:2">
      <c r="B205" s="36"/>
    </row>
    <row r="206" spans="2:2">
      <c r="B206" s="36"/>
    </row>
    <row r="207" spans="2:2">
      <c r="B207" s="36"/>
    </row>
  </sheetData>
  <sheetProtection password="C69A" sheet="1"/>
  <phoneticPr fontId="1" type="noConversion"/>
  <pageMargins left="0.75" right="0.75" top="1" bottom="1" header="0.4921259845" footer="0.4921259845"/>
  <pageSetup paperSize="9" scale="34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U305"/>
  <sheetViews>
    <sheetView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7" width="9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Page'!F57</f>
        <v>0.9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0.63617251235193317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05:L205"/>
    <mergeCell ref="C222:L222"/>
    <mergeCell ref="C239:L239"/>
    <mergeCell ref="C52:L52"/>
    <mergeCell ref="C69:L69"/>
    <mergeCell ref="C86:L86"/>
    <mergeCell ref="C103:L103"/>
    <mergeCell ref="C120:L120"/>
    <mergeCell ref="C137:L137"/>
    <mergeCell ref="C154:L154"/>
    <mergeCell ref="C171:L171"/>
    <mergeCell ref="C188:L188"/>
  </mergeCells>
  <phoneticPr fontId="1" type="noConversion"/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3:U305"/>
  <sheetViews>
    <sheetView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7" width="9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Page'!F58</f>
        <v>1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0.78539816339744828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22:L222"/>
    <mergeCell ref="C239:L239"/>
    <mergeCell ref="C120:L120"/>
    <mergeCell ref="C137:L137"/>
    <mergeCell ref="C154:L154"/>
    <mergeCell ref="C171:L171"/>
    <mergeCell ref="C52:L52"/>
    <mergeCell ref="C69:L69"/>
    <mergeCell ref="C86:L86"/>
    <mergeCell ref="C103:L103"/>
    <mergeCell ref="C188:L188"/>
    <mergeCell ref="C205:L205"/>
  </mergeCells>
  <phoneticPr fontId="1" type="noConversion"/>
  <pageMargins left="0.75" right="0.75" top="1" bottom="1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01"/>
  <sheetViews>
    <sheetView workbookViewId="0">
      <selection activeCell="B9" sqref="B9"/>
    </sheetView>
  </sheetViews>
  <sheetFormatPr defaultColWidth="9.140625" defaultRowHeight="12.75"/>
  <cols>
    <col min="1" max="1" width="16.140625" customWidth="1"/>
    <col min="2" max="2" width="16.85546875" customWidth="1"/>
    <col min="3" max="3" width="20.85546875" customWidth="1"/>
    <col min="4" max="5" width="16.7109375" customWidth="1"/>
    <col min="6" max="6" width="23.7109375" customWidth="1"/>
  </cols>
  <sheetData>
    <row r="1" spans="1:5">
      <c r="A1" s="36" t="s">
        <v>75</v>
      </c>
      <c r="B1" t="s">
        <v>72</v>
      </c>
      <c r="C1" t="s">
        <v>73</v>
      </c>
    </row>
    <row r="2" spans="1:5">
      <c r="A2">
        <f>B2/1000</f>
        <v>0.01</v>
      </c>
      <c r="B2">
        <v>10</v>
      </c>
      <c r="C2" s="35">
        <f>(0.1877*B2)+38.135</f>
        <v>40.012</v>
      </c>
      <c r="E2" s="29"/>
    </row>
    <row r="3" spans="1:5">
      <c r="A3">
        <f t="shared" ref="A3:A66" si="0">B3/1000</f>
        <v>0.02</v>
      </c>
      <c r="B3">
        <v>20</v>
      </c>
      <c r="C3" s="35">
        <f t="shared" ref="C3:C66" si="1">(0.1877*B3)+38.135</f>
        <v>41.888999999999996</v>
      </c>
      <c r="E3" s="29"/>
    </row>
    <row r="4" spans="1:5">
      <c r="A4">
        <f t="shared" si="0"/>
        <v>0.03</v>
      </c>
      <c r="B4">
        <v>30</v>
      </c>
      <c r="C4" s="35">
        <f t="shared" si="1"/>
        <v>43.765999999999998</v>
      </c>
      <c r="E4" s="29"/>
    </row>
    <row r="5" spans="1:5">
      <c r="A5">
        <f t="shared" si="0"/>
        <v>0.04</v>
      </c>
      <c r="B5">
        <v>40</v>
      </c>
      <c r="C5" s="35">
        <f t="shared" si="1"/>
        <v>45.643000000000001</v>
      </c>
      <c r="E5" s="29"/>
    </row>
    <row r="6" spans="1:5">
      <c r="A6">
        <f t="shared" si="0"/>
        <v>0.05</v>
      </c>
      <c r="B6">
        <v>50</v>
      </c>
      <c r="C6" s="35">
        <f t="shared" si="1"/>
        <v>47.519999999999996</v>
      </c>
      <c r="E6" s="29"/>
    </row>
    <row r="7" spans="1:5">
      <c r="A7">
        <f t="shared" si="0"/>
        <v>0.06</v>
      </c>
      <c r="B7">
        <v>60</v>
      </c>
      <c r="C7" s="35">
        <f t="shared" si="1"/>
        <v>49.396999999999998</v>
      </c>
      <c r="E7" s="29"/>
    </row>
    <row r="8" spans="1:5">
      <c r="A8">
        <f t="shared" si="0"/>
        <v>7.0000000000000007E-2</v>
      </c>
      <c r="B8">
        <v>70</v>
      </c>
      <c r="C8" s="35">
        <f t="shared" si="1"/>
        <v>51.274000000000001</v>
      </c>
      <c r="E8" s="29"/>
    </row>
    <row r="9" spans="1:5">
      <c r="A9">
        <f t="shared" si="0"/>
        <v>0.08</v>
      </c>
      <c r="B9">
        <v>80</v>
      </c>
      <c r="C9" s="35">
        <f t="shared" si="1"/>
        <v>53.150999999999996</v>
      </c>
      <c r="E9" s="29"/>
    </row>
    <row r="10" spans="1:5">
      <c r="A10">
        <f t="shared" si="0"/>
        <v>0.09</v>
      </c>
      <c r="B10">
        <v>90</v>
      </c>
      <c r="C10" s="35">
        <f t="shared" si="1"/>
        <v>55.027999999999999</v>
      </c>
      <c r="E10" s="29"/>
    </row>
    <row r="11" spans="1:5">
      <c r="A11">
        <f t="shared" si="0"/>
        <v>0.1</v>
      </c>
      <c r="B11">
        <v>100</v>
      </c>
      <c r="C11" s="35">
        <f t="shared" si="1"/>
        <v>56.905000000000001</v>
      </c>
      <c r="E11" s="29"/>
    </row>
    <row r="12" spans="1:5">
      <c r="A12">
        <f t="shared" si="0"/>
        <v>0.11</v>
      </c>
      <c r="B12">
        <v>110</v>
      </c>
      <c r="C12" s="35">
        <f t="shared" si="1"/>
        <v>58.781999999999996</v>
      </c>
      <c r="E12" s="29"/>
    </row>
    <row r="13" spans="1:5">
      <c r="A13">
        <f t="shared" si="0"/>
        <v>0.12</v>
      </c>
      <c r="B13">
        <v>120</v>
      </c>
      <c r="C13" s="35">
        <f t="shared" si="1"/>
        <v>60.658999999999999</v>
      </c>
      <c r="E13" s="29"/>
    </row>
    <row r="14" spans="1:5">
      <c r="A14">
        <f t="shared" si="0"/>
        <v>0.13</v>
      </c>
      <c r="B14">
        <v>130</v>
      </c>
      <c r="C14" s="35">
        <f t="shared" si="1"/>
        <v>62.536000000000001</v>
      </c>
      <c r="E14" s="29"/>
    </row>
    <row r="15" spans="1:5">
      <c r="A15">
        <f t="shared" si="0"/>
        <v>0.14000000000000001</v>
      </c>
      <c r="B15">
        <v>140</v>
      </c>
      <c r="C15" s="35">
        <f t="shared" si="1"/>
        <v>64.412999999999997</v>
      </c>
    </row>
    <row r="16" spans="1:5">
      <c r="A16">
        <f t="shared" si="0"/>
        <v>0.15</v>
      </c>
      <c r="B16">
        <v>150</v>
      </c>
      <c r="C16" s="35">
        <f t="shared" si="1"/>
        <v>66.289999999999992</v>
      </c>
    </row>
    <row r="17" spans="1:3">
      <c r="A17">
        <f t="shared" si="0"/>
        <v>0.16</v>
      </c>
      <c r="B17">
        <v>160</v>
      </c>
      <c r="C17" s="35">
        <f t="shared" si="1"/>
        <v>68.167000000000002</v>
      </c>
    </row>
    <row r="18" spans="1:3">
      <c r="A18">
        <f t="shared" si="0"/>
        <v>0.17</v>
      </c>
      <c r="B18">
        <v>170</v>
      </c>
      <c r="C18" s="35">
        <f t="shared" si="1"/>
        <v>70.043999999999997</v>
      </c>
    </row>
    <row r="19" spans="1:3">
      <c r="A19">
        <f t="shared" si="0"/>
        <v>0.18</v>
      </c>
      <c r="B19">
        <v>180</v>
      </c>
      <c r="C19" s="35">
        <f t="shared" si="1"/>
        <v>71.920999999999992</v>
      </c>
    </row>
    <row r="20" spans="1:3">
      <c r="A20">
        <f t="shared" si="0"/>
        <v>0.19</v>
      </c>
      <c r="B20">
        <v>190</v>
      </c>
      <c r="C20" s="35">
        <f t="shared" si="1"/>
        <v>73.798000000000002</v>
      </c>
    </row>
    <row r="21" spans="1:3">
      <c r="A21">
        <f t="shared" si="0"/>
        <v>0.2</v>
      </c>
      <c r="B21">
        <v>200</v>
      </c>
      <c r="C21" s="35">
        <f t="shared" si="1"/>
        <v>75.674999999999997</v>
      </c>
    </row>
    <row r="22" spans="1:3">
      <c r="A22">
        <f t="shared" si="0"/>
        <v>0.21</v>
      </c>
      <c r="B22">
        <v>210</v>
      </c>
      <c r="C22" s="35">
        <f t="shared" si="1"/>
        <v>77.551999999999992</v>
      </c>
    </row>
    <row r="23" spans="1:3">
      <c r="A23">
        <f t="shared" si="0"/>
        <v>0.22</v>
      </c>
      <c r="B23">
        <v>220</v>
      </c>
      <c r="C23" s="35">
        <f t="shared" si="1"/>
        <v>79.429000000000002</v>
      </c>
    </row>
    <row r="24" spans="1:3">
      <c r="A24">
        <f t="shared" si="0"/>
        <v>0.23</v>
      </c>
      <c r="B24">
        <v>230</v>
      </c>
      <c r="C24" s="35">
        <f t="shared" si="1"/>
        <v>81.305999999999997</v>
      </c>
    </row>
    <row r="25" spans="1:3">
      <c r="A25">
        <f t="shared" si="0"/>
        <v>0.24</v>
      </c>
      <c r="B25">
        <v>240</v>
      </c>
      <c r="C25" s="35">
        <f t="shared" si="1"/>
        <v>83.182999999999993</v>
      </c>
    </row>
    <row r="26" spans="1:3">
      <c r="A26">
        <f t="shared" si="0"/>
        <v>0.25</v>
      </c>
      <c r="B26">
        <v>250</v>
      </c>
      <c r="C26" s="35">
        <f t="shared" si="1"/>
        <v>85.06</v>
      </c>
    </row>
    <row r="27" spans="1:3">
      <c r="A27">
        <f t="shared" si="0"/>
        <v>0.26</v>
      </c>
      <c r="B27">
        <v>260</v>
      </c>
      <c r="C27" s="35">
        <f t="shared" si="1"/>
        <v>86.936999999999998</v>
      </c>
    </row>
    <row r="28" spans="1:3">
      <c r="A28">
        <f t="shared" si="0"/>
        <v>0.27</v>
      </c>
      <c r="B28">
        <v>270</v>
      </c>
      <c r="C28" s="35">
        <f t="shared" si="1"/>
        <v>88.813999999999993</v>
      </c>
    </row>
    <row r="29" spans="1:3">
      <c r="A29">
        <f t="shared" si="0"/>
        <v>0.28000000000000003</v>
      </c>
      <c r="B29">
        <v>280</v>
      </c>
      <c r="C29" s="35">
        <f t="shared" si="1"/>
        <v>90.691000000000003</v>
      </c>
    </row>
    <row r="30" spans="1:3">
      <c r="A30">
        <f t="shared" si="0"/>
        <v>0.28999999999999998</v>
      </c>
      <c r="B30">
        <v>290</v>
      </c>
      <c r="C30" s="35">
        <f t="shared" si="1"/>
        <v>92.567999999999998</v>
      </c>
    </row>
    <row r="31" spans="1:3">
      <c r="A31">
        <f t="shared" si="0"/>
        <v>0.3</v>
      </c>
      <c r="B31">
        <v>300</v>
      </c>
      <c r="C31" s="35">
        <f t="shared" si="1"/>
        <v>94.444999999999993</v>
      </c>
    </row>
    <row r="32" spans="1:3">
      <c r="A32">
        <f t="shared" si="0"/>
        <v>0.31</v>
      </c>
      <c r="B32">
        <v>310</v>
      </c>
      <c r="C32" s="35">
        <f t="shared" si="1"/>
        <v>96.322000000000003</v>
      </c>
    </row>
    <row r="33" spans="1:3">
      <c r="A33">
        <f t="shared" si="0"/>
        <v>0.32</v>
      </c>
      <c r="B33">
        <v>320</v>
      </c>
      <c r="C33" s="35">
        <f t="shared" si="1"/>
        <v>98.198999999999998</v>
      </c>
    </row>
    <row r="34" spans="1:3">
      <c r="A34">
        <f t="shared" si="0"/>
        <v>0.33</v>
      </c>
      <c r="B34">
        <v>330</v>
      </c>
      <c r="C34" s="35">
        <f t="shared" si="1"/>
        <v>100.07599999999999</v>
      </c>
    </row>
    <row r="35" spans="1:3">
      <c r="A35">
        <f t="shared" si="0"/>
        <v>0.34</v>
      </c>
      <c r="B35">
        <v>340</v>
      </c>
      <c r="C35" s="35">
        <f t="shared" si="1"/>
        <v>101.953</v>
      </c>
    </row>
    <row r="36" spans="1:3">
      <c r="A36">
        <f t="shared" si="0"/>
        <v>0.35</v>
      </c>
      <c r="B36">
        <v>350</v>
      </c>
      <c r="C36" s="35">
        <f t="shared" si="1"/>
        <v>103.83000000000001</v>
      </c>
    </row>
    <row r="37" spans="1:3">
      <c r="A37">
        <f t="shared" si="0"/>
        <v>0.36</v>
      </c>
      <c r="B37">
        <v>360</v>
      </c>
      <c r="C37" s="35">
        <f t="shared" si="1"/>
        <v>105.70699999999999</v>
      </c>
    </row>
    <row r="38" spans="1:3">
      <c r="A38">
        <f t="shared" si="0"/>
        <v>0.37</v>
      </c>
      <c r="B38">
        <v>370</v>
      </c>
      <c r="C38" s="35">
        <f t="shared" si="1"/>
        <v>107.584</v>
      </c>
    </row>
    <row r="39" spans="1:3">
      <c r="A39">
        <f t="shared" si="0"/>
        <v>0.38</v>
      </c>
      <c r="B39">
        <v>380</v>
      </c>
      <c r="C39" s="35">
        <f t="shared" si="1"/>
        <v>109.46100000000001</v>
      </c>
    </row>
    <row r="40" spans="1:3">
      <c r="A40">
        <f t="shared" si="0"/>
        <v>0.39</v>
      </c>
      <c r="B40">
        <v>390</v>
      </c>
      <c r="C40" s="35">
        <f t="shared" si="1"/>
        <v>111.33799999999999</v>
      </c>
    </row>
    <row r="41" spans="1:3">
      <c r="A41">
        <f t="shared" si="0"/>
        <v>0.4</v>
      </c>
      <c r="B41">
        <v>400</v>
      </c>
      <c r="C41" s="35">
        <f t="shared" si="1"/>
        <v>113.215</v>
      </c>
    </row>
    <row r="42" spans="1:3">
      <c r="A42">
        <f t="shared" si="0"/>
        <v>0.41</v>
      </c>
      <c r="B42">
        <v>410</v>
      </c>
      <c r="C42" s="35">
        <f t="shared" si="1"/>
        <v>115.09200000000001</v>
      </c>
    </row>
    <row r="43" spans="1:3">
      <c r="A43">
        <f t="shared" si="0"/>
        <v>0.42</v>
      </c>
      <c r="B43">
        <v>420</v>
      </c>
      <c r="C43" s="35">
        <f t="shared" si="1"/>
        <v>116.96899999999999</v>
      </c>
    </row>
    <row r="44" spans="1:3">
      <c r="A44">
        <f t="shared" si="0"/>
        <v>0.43</v>
      </c>
      <c r="B44">
        <v>430</v>
      </c>
      <c r="C44" s="35">
        <f t="shared" si="1"/>
        <v>118.846</v>
      </c>
    </row>
    <row r="45" spans="1:3">
      <c r="A45">
        <f t="shared" si="0"/>
        <v>0.44</v>
      </c>
      <c r="B45">
        <v>440</v>
      </c>
      <c r="C45" s="35">
        <f t="shared" si="1"/>
        <v>120.72300000000001</v>
      </c>
    </row>
    <row r="46" spans="1:3">
      <c r="A46">
        <f t="shared" si="0"/>
        <v>0.45</v>
      </c>
      <c r="B46">
        <v>450</v>
      </c>
      <c r="C46" s="35">
        <f t="shared" si="1"/>
        <v>122.6</v>
      </c>
    </row>
    <row r="47" spans="1:3">
      <c r="A47">
        <f t="shared" si="0"/>
        <v>0.46</v>
      </c>
      <c r="B47">
        <v>460</v>
      </c>
      <c r="C47" s="35">
        <f t="shared" si="1"/>
        <v>124.477</v>
      </c>
    </row>
    <row r="48" spans="1:3">
      <c r="A48">
        <f t="shared" si="0"/>
        <v>0.47</v>
      </c>
      <c r="B48">
        <v>470</v>
      </c>
      <c r="C48" s="35">
        <f t="shared" si="1"/>
        <v>126.35400000000001</v>
      </c>
    </row>
    <row r="49" spans="1:3">
      <c r="A49">
        <f t="shared" si="0"/>
        <v>0.48</v>
      </c>
      <c r="B49">
        <v>480</v>
      </c>
      <c r="C49" s="35">
        <f t="shared" si="1"/>
        <v>128.23099999999999</v>
      </c>
    </row>
    <row r="50" spans="1:3">
      <c r="A50">
        <f t="shared" si="0"/>
        <v>0.49</v>
      </c>
      <c r="B50">
        <v>490</v>
      </c>
      <c r="C50" s="35">
        <f t="shared" si="1"/>
        <v>130.108</v>
      </c>
    </row>
    <row r="51" spans="1:3">
      <c r="A51">
        <f t="shared" si="0"/>
        <v>0.5</v>
      </c>
      <c r="B51">
        <v>500</v>
      </c>
      <c r="C51" s="35">
        <f t="shared" si="1"/>
        <v>131.98500000000001</v>
      </c>
    </row>
    <row r="52" spans="1:3">
      <c r="A52">
        <f t="shared" si="0"/>
        <v>0.51</v>
      </c>
      <c r="B52">
        <v>510</v>
      </c>
      <c r="C52" s="35">
        <f t="shared" si="1"/>
        <v>133.86199999999999</v>
      </c>
    </row>
    <row r="53" spans="1:3">
      <c r="A53">
        <f t="shared" si="0"/>
        <v>0.52</v>
      </c>
      <c r="B53">
        <v>520</v>
      </c>
      <c r="C53" s="35">
        <f t="shared" si="1"/>
        <v>135.739</v>
      </c>
    </row>
    <row r="54" spans="1:3">
      <c r="A54">
        <f t="shared" si="0"/>
        <v>0.53</v>
      </c>
      <c r="B54">
        <v>530</v>
      </c>
      <c r="C54" s="35">
        <f t="shared" si="1"/>
        <v>137.61600000000001</v>
      </c>
    </row>
    <row r="55" spans="1:3">
      <c r="A55">
        <f t="shared" si="0"/>
        <v>0.54</v>
      </c>
      <c r="B55">
        <v>540</v>
      </c>
      <c r="C55" s="35">
        <f t="shared" si="1"/>
        <v>139.49299999999999</v>
      </c>
    </row>
    <row r="56" spans="1:3">
      <c r="A56">
        <f t="shared" si="0"/>
        <v>0.55000000000000004</v>
      </c>
      <c r="B56">
        <v>550</v>
      </c>
      <c r="C56" s="35">
        <f t="shared" si="1"/>
        <v>141.37</v>
      </c>
    </row>
    <row r="57" spans="1:3">
      <c r="A57">
        <f t="shared" si="0"/>
        <v>0.56000000000000005</v>
      </c>
      <c r="B57">
        <v>560</v>
      </c>
      <c r="C57" s="35">
        <f t="shared" si="1"/>
        <v>143.24700000000001</v>
      </c>
    </row>
    <row r="58" spans="1:3">
      <c r="A58">
        <f t="shared" si="0"/>
        <v>0.56999999999999995</v>
      </c>
      <c r="B58">
        <v>570</v>
      </c>
      <c r="C58" s="35">
        <f t="shared" si="1"/>
        <v>145.124</v>
      </c>
    </row>
    <row r="59" spans="1:3">
      <c r="A59">
        <f t="shared" si="0"/>
        <v>0.57999999999999996</v>
      </c>
      <c r="B59">
        <v>580</v>
      </c>
      <c r="C59" s="35">
        <f t="shared" si="1"/>
        <v>147.001</v>
      </c>
    </row>
    <row r="60" spans="1:3">
      <c r="A60">
        <f t="shared" si="0"/>
        <v>0.59</v>
      </c>
      <c r="B60">
        <v>590</v>
      </c>
      <c r="C60" s="35">
        <f t="shared" si="1"/>
        <v>148.87800000000001</v>
      </c>
    </row>
    <row r="61" spans="1:3">
      <c r="A61">
        <f t="shared" si="0"/>
        <v>0.6</v>
      </c>
      <c r="B61">
        <v>600</v>
      </c>
      <c r="C61" s="35">
        <f t="shared" si="1"/>
        <v>150.755</v>
      </c>
    </row>
    <row r="62" spans="1:3">
      <c r="A62">
        <f t="shared" si="0"/>
        <v>0.61</v>
      </c>
      <c r="B62">
        <v>610</v>
      </c>
      <c r="C62" s="35">
        <f t="shared" si="1"/>
        <v>152.63200000000001</v>
      </c>
    </row>
    <row r="63" spans="1:3">
      <c r="A63">
        <f t="shared" si="0"/>
        <v>0.62</v>
      </c>
      <c r="B63">
        <v>620</v>
      </c>
      <c r="C63" s="35">
        <f t="shared" si="1"/>
        <v>154.50900000000001</v>
      </c>
    </row>
    <row r="64" spans="1:3">
      <c r="A64">
        <f t="shared" si="0"/>
        <v>0.63</v>
      </c>
      <c r="B64">
        <v>630</v>
      </c>
      <c r="C64" s="35">
        <f t="shared" si="1"/>
        <v>156.386</v>
      </c>
    </row>
    <row r="65" spans="1:3">
      <c r="A65">
        <f t="shared" si="0"/>
        <v>0.64</v>
      </c>
      <c r="B65">
        <v>640</v>
      </c>
      <c r="C65" s="35">
        <f t="shared" si="1"/>
        <v>158.26300000000001</v>
      </c>
    </row>
    <row r="66" spans="1:3">
      <c r="A66">
        <f t="shared" si="0"/>
        <v>0.65</v>
      </c>
      <c r="B66">
        <v>650</v>
      </c>
      <c r="C66" s="35">
        <f t="shared" si="1"/>
        <v>160.14000000000001</v>
      </c>
    </row>
    <row r="67" spans="1:3">
      <c r="A67">
        <f t="shared" ref="A67:A101" si="2">B67/1000</f>
        <v>0.66</v>
      </c>
      <c r="B67">
        <v>660</v>
      </c>
      <c r="C67" s="35">
        <f t="shared" ref="C67:C101" si="3">(0.1877*B67)+38.135</f>
        <v>162.017</v>
      </c>
    </row>
    <row r="68" spans="1:3">
      <c r="A68">
        <f t="shared" si="2"/>
        <v>0.67</v>
      </c>
      <c r="B68">
        <v>670</v>
      </c>
      <c r="C68" s="35">
        <f t="shared" si="3"/>
        <v>163.89400000000001</v>
      </c>
    </row>
    <row r="69" spans="1:3">
      <c r="A69">
        <f t="shared" si="2"/>
        <v>0.68</v>
      </c>
      <c r="B69">
        <v>680</v>
      </c>
      <c r="C69" s="35">
        <f t="shared" si="3"/>
        <v>165.77100000000002</v>
      </c>
    </row>
    <row r="70" spans="1:3">
      <c r="A70">
        <f t="shared" si="2"/>
        <v>0.69</v>
      </c>
      <c r="B70">
        <v>690</v>
      </c>
      <c r="C70" s="35">
        <f t="shared" si="3"/>
        <v>167.648</v>
      </c>
    </row>
    <row r="71" spans="1:3">
      <c r="A71">
        <f t="shared" si="2"/>
        <v>0.7</v>
      </c>
      <c r="B71">
        <v>700</v>
      </c>
      <c r="C71" s="35">
        <f t="shared" si="3"/>
        <v>169.52500000000001</v>
      </c>
    </row>
    <row r="72" spans="1:3">
      <c r="A72">
        <f t="shared" si="2"/>
        <v>0.71</v>
      </c>
      <c r="B72">
        <v>710</v>
      </c>
      <c r="C72" s="35">
        <f t="shared" si="3"/>
        <v>171.40199999999999</v>
      </c>
    </row>
    <row r="73" spans="1:3">
      <c r="A73">
        <f t="shared" si="2"/>
        <v>0.72</v>
      </c>
      <c r="B73">
        <v>720</v>
      </c>
      <c r="C73" s="35">
        <f t="shared" si="3"/>
        <v>173.279</v>
      </c>
    </row>
    <row r="74" spans="1:3">
      <c r="A74">
        <f t="shared" si="2"/>
        <v>0.73</v>
      </c>
      <c r="B74">
        <v>730</v>
      </c>
      <c r="C74" s="35">
        <f t="shared" si="3"/>
        <v>175.15600000000001</v>
      </c>
    </row>
    <row r="75" spans="1:3">
      <c r="A75">
        <f t="shared" si="2"/>
        <v>0.74</v>
      </c>
      <c r="B75">
        <v>740</v>
      </c>
      <c r="C75" s="35">
        <f t="shared" si="3"/>
        <v>177.03299999999999</v>
      </c>
    </row>
    <row r="76" spans="1:3">
      <c r="A76">
        <f t="shared" si="2"/>
        <v>0.75</v>
      </c>
      <c r="B76">
        <v>750</v>
      </c>
      <c r="C76" s="35">
        <f t="shared" si="3"/>
        <v>178.91</v>
      </c>
    </row>
    <row r="77" spans="1:3">
      <c r="A77">
        <f t="shared" si="2"/>
        <v>0.76</v>
      </c>
      <c r="B77">
        <v>760</v>
      </c>
      <c r="C77" s="35">
        <f t="shared" si="3"/>
        <v>180.78700000000001</v>
      </c>
    </row>
    <row r="78" spans="1:3">
      <c r="A78">
        <f t="shared" si="2"/>
        <v>0.77</v>
      </c>
      <c r="B78">
        <v>770</v>
      </c>
      <c r="C78" s="35">
        <f t="shared" si="3"/>
        <v>182.66399999999999</v>
      </c>
    </row>
    <row r="79" spans="1:3">
      <c r="A79">
        <f t="shared" si="2"/>
        <v>0.78</v>
      </c>
      <c r="B79">
        <v>780</v>
      </c>
      <c r="C79" s="35">
        <f t="shared" si="3"/>
        <v>184.541</v>
      </c>
    </row>
    <row r="80" spans="1:3">
      <c r="A80">
        <f t="shared" si="2"/>
        <v>0.79</v>
      </c>
      <c r="B80">
        <v>790</v>
      </c>
      <c r="C80" s="35">
        <f t="shared" si="3"/>
        <v>186.41800000000001</v>
      </c>
    </row>
    <row r="81" spans="1:3">
      <c r="A81">
        <f t="shared" si="2"/>
        <v>0.8</v>
      </c>
      <c r="B81">
        <v>800</v>
      </c>
      <c r="C81" s="35">
        <f t="shared" si="3"/>
        <v>188.29499999999999</v>
      </c>
    </row>
    <row r="82" spans="1:3">
      <c r="A82">
        <f t="shared" si="2"/>
        <v>0.81</v>
      </c>
      <c r="B82">
        <v>810</v>
      </c>
      <c r="C82" s="35">
        <f t="shared" si="3"/>
        <v>190.172</v>
      </c>
    </row>
    <row r="83" spans="1:3">
      <c r="A83">
        <f t="shared" si="2"/>
        <v>0.82</v>
      </c>
      <c r="B83">
        <v>820</v>
      </c>
      <c r="C83" s="35">
        <f t="shared" si="3"/>
        <v>192.04900000000001</v>
      </c>
    </row>
    <row r="84" spans="1:3">
      <c r="A84">
        <f t="shared" si="2"/>
        <v>0.83</v>
      </c>
      <c r="B84">
        <v>830</v>
      </c>
      <c r="C84" s="35">
        <f t="shared" si="3"/>
        <v>193.92599999999999</v>
      </c>
    </row>
    <row r="85" spans="1:3">
      <c r="A85">
        <f t="shared" si="2"/>
        <v>0.84</v>
      </c>
      <c r="B85">
        <v>840</v>
      </c>
      <c r="C85" s="35">
        <f t="shared" si="3"/>
        <v>195.803</v>
      </c>
    </row>
    <row r="86" spans="1:3">
      <c r="A86">
        <f t="shared" si="2"/>
        <v>0.85</v>
      </c>
      <c r="B86">
        <v>850</v>
      </c>
      <c r="C86" s="35">
        <f t="shared" si="3"/>
        <v>197.68</v>
      </c>
    </row>
    <row r="87" spans="1:3">
      <c r="A87">
        <f t="shared" si="2"/>
        <v>0.86</v>
      </c>
      <c r="B87">
        <v>860</v>
      </c>
      <c r="C87" s="35">
        <f t="shared" si="3"/>
        <v>199.55699999999999</v>
      </c>
    </row>
    <row r="88" spans="1:3">
      <c r="A88">
        <f t="shared" si="2"/>
        <v>0.87</v>
      </c>
      <c r="B88">
        <v>870</v>
      </c>
      <c r="C88" s="35">
        <f t="shared" si="3"/>
        <v>201.434</v>
      </c>
    </row>
    <row r="89" spans="1:3">
      <c r="A89">
        <f t="shared" si="2"/>
        <v>0.88</v>
      </c>
      <c r="B89">
        <v>880</v>
      </c>
      <c r="C89" s="35">
        <f t="shared" si="3"/>
        <v>203.31100000000001</v>
      </c>
    </row>
    <row r="90" spans="1:3">
      <c r="A90">
        <f t="shared" si="2"/>
        <v>0.89</v>
      </c>
      <c r="B90">
        <v>890</v>
      </c>
      <c r="C90" s="35">
        <f t="shared" si="3"/>
        <v>205.18799999999999</v>
      </c>
    </row>
    <row r="91" spans="1:3">
      <c r="A91">
        <f t="shared" si="2"/>
        <v>0.9</v>
      </c>
      <c r="B91">
        <v>900</v>
      </c>
      <c r="C91" s="35">
        <f t="shared" si="3"/>
        <v>207.065</v>
      </c>
    </row>
    <row r="92" spans="1:3">
      <c r="A92">
        <f t="shared" si="2"/>
        <v>0.91</v>
      </c>
      <c r="B92">
        <v>910</v>
      </c>
      <c r="C92" s="35">
        <f t="shared" si="3"/>
        <v>208.94200000000001</v>
      </c>
    </row>
    <row r="93" spans="1:3">
      <c r="A93">
        <f t="shared" si="2"/>
        <v>0.92</v>
      </c>
      <c r="B93">
        <v>920</v>
      </c>
      <c r="C93" s="35">
        <f t="shared" si="3"/>
        <v>210.81899999999999</v>
      </c>
    </row>
    <row r="94" spans="1:3">
      <c r="A94">
        <f t="shared" si="2"/>
        <v>0.93</v>
      </c>
      <c r="B94">
        <v>930</v>
      </c>
      <c r="C94" s="35">
        <f t="shared" si="3"/>
        <v>212.696</v>
      </c>
    </row>
    <row r="95" spans="1:3">
      <c r="A95">
        <f t="shared" si="2"/>
        <v>0.94</v>
      </c>
      <c r="B95">
        <v>940</v>
      </c>
      <c r="C95" s="35">
        <f t="shared" si="3"/>
        <v>214.57300000000001</v>
      </c>
    </row>
    <row r="96" spans="1:3">
      <c r="A96">
        <f t="shared" si="2"/>
        <v>0.95</v>
      </c>
      <c r="B96">
        <v>950</v>
      </c>
      <c r="C96" s="35">
        <f t="shared" si="3"/>
        <v>216.45</v>
      </c>
    </row>
    <row r="97" spans="1:3">
      <c r="A97">
        <f t="shared" si="2"/>
        <v>0.96</v>
      </c>
      <c r="B97">
        <v>960</v>
      </c>
      <c r="C97" s="35">
        <f t="shared" si="3"/>
        <v>218.327</v>
      </c>
    </row>
    <row r="98" spans="1:3">
      <c r="A98">
        <f t="shared" si="2"/>
        <v>0.97</v>
      </c>
      <c r="B98">
        <v>970</v>
      </c>
      <c r="C98" s="35">
        <f t="shared" si="3"/>
        <v>220.20400000000001</v>
      </c>
    </row>
    <row r="99" spans="1:3">
      <c r="A99">
        <f t="shared" si="2"/>
        <v>0.98</v>
      </c>
      <c r="B99">
        <v>980</v>
      </c>
      <c r="C99" s="35">
        <f t="shared" si="3"/>
        <v>222.08099999999999</v>
      </c>
    </row>
    <row r="100" spans="1:3">
      <c r="A100">
        <f t="shared" si="2"/>
        <v>0.99</v>
      </c>
      <c r="B100">
        <v>990</v>
      </c>
      <c r="C100" s="35">
        <f t="shared" si="3"/>
        <v>223.958</v>
      </c>
    </row>
    <row r="101" spans="1:3">
      <c r="A101">
        <f t="shared" si="2"/>
        <v>1</v>
      </c>
      <c r="B101">
        <v>1000</v>
      </c>
      <c r="C101" s="35">
        <f t="shared" si="3"/>
        <v>225.83500000000001</v>
      </c>
    </row>
  </sheetData>
  <sheetProtection password="C69A" sheet="1"/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N23"/>
  <sheetViews>
    <sheetView workbookViewId="0">
      <selection activeCell="B9" sqref="B9"/>
    </sheetView>
  </sheetViews>
  <sheetFormatPr defaultColWidth="11.42578125" defaultRowHeight="12.75"/>
  <sheetData>
    <row r="1" spans="2:14" ht="20.25">
      <c r="B1" s="98" t="s">
        <v>131</v>
      </c>
      <c r="F1" s="99" t="s">
        <v>132</v>
      </c>
    </row>
    <row r="2" spans="2:14">
      <c r="B2" s="98"/>
    </row>
    <row r="3" spans="2:14">
      <c r="B3" s="98"/>
      <c r="K3" s="98"/>
    </row>
    <row r="4" spans="2:14">
      <c r="B4" t="s">
        <v>133</v>
      </c>
      <c r="C4" s="100" t="s">
        <v>134</v>
      </c>
      <c r="E4" s="100"/>
      <c r="F4" t="s">
        <v>135</v>
      </c>
      <c r="G4" s="100" t="s">
        <v>134</v>
      </c>
    </row>
    <row r="5" spans="2:14">
      <c r="G5" s="100"/>
    </row>
    <row r="6" spans="2:14">
      <c r="B6" t="s">
        <v>136</v>
      </c>
      <c r="C6">
        <f>'User Input Page'!C54</f>
        <v>0</v>
      </c>
      <c r="D6">
        <v>115000</v>
      </c>
      <c r="F6" t="s">
        <v>137</v>
      </c>
      <c r="G6">
        <f>'User Input Page'!D54</f>
        <v>0</v>
      </c>
      <c r="H6">
        <v>165000</v>
      </c>
    </row>
    <row r="7" spans="2:14">
      <c r="B7" t="s">
        <v>138</v>
      </c>
      <c r="C7">
        <f>'User Input Page'!C53</f>
        <v>0</v>
      </c>
      <c r="D7">
        <v>40000</v>
      </c>
      <c r="F7" t="s">
        <v>138</v>
      </c>
      <c r="G7">
        <f>'User Input Page'!D53</f>
        <v>0</v>
      </c>
      <c r="H7">
        <v>60000</v>
      </c>
      <c r="N7" s="100"/>
    </row>
    <row r="8" spans="2:14">
      <c r="B8" t="s">
        <v>139</v>
      </c>
      <c r="D8">
        <v>100000</v>
      </c>
      <c r="E8" s="100"/>
      <c r="F8" t="s">
        <v>139</v>
      </c>
      <c r="H8">
        <v>150000</v>
      </c>
      <c r="N8" s="100"/>
    </row>
    <row r="9" spans="2:14">
      <c r="B9" t="s">
        <v>140</v>
      </c>
      <c r="D9">
        <v>40000</v>
      </c>
      <c r="E9" s="100"/>
      <c r="F9" t="s">
        <v>140</v>
      </c>
      <c r="H9">
        <v>50000</v>
      </c>
      <c r="N9" s="100"/>
    </row>
    <row r="10" spans="2:14">
      <c r="N10" s="100"/>
    </row>
    <row r="11" spans="2:14">
      <c r="C11">
        <f>C6+C7</f>
        <v>0</v>
      </c>
      <c r="D11">
        <f>IF(C11&gt;0,(D6*C6)+(D7*C7)+D8+D9,0)</f>
        <v>0</v>
      </c>
      <c r="E11" s="100"/>
      <c r="G11">
        <f>G6+G7</f>
        <v>0</v>
      </c>
      <c r="H11">
        <f>IF(G11&gt;0,(H6*G6)+(H7*G7)+H8+H9,0)</f>
        <v>0</v>
      </c>
    </row>
    <row r="12" spans="2:14">
      <c r="E12" s="100"/>
    </row>
    <row r="13" spans="2:14">
      <c r="N13" s="100"/>
    </row>
    <row r="14" spans="2:14">
      <c r="N14" s="100"/>
    </row>
    <row r="17" spans="5:14">
      <c r="F17" s="98" t="s">
        <v>141</v>
      </c>
      <c r="H17">
        <f>D11+H11</f>
        <v>0</v>
      </c>
    </row>
    <row r="19" spans="5:14">
      <c r="E19" s="100"/>
      <c r="L19" s="100"/>
      <c r="N19" s="100"/>
    </row>
    <row r="20" spans="5:14">
      <c r="L20" s="100"/>
      <c r="N20" s="100"/>
    </row>
    <row r="21" spans="5:14">
      <c r="L21" s="100"/>
      <c r="N21" s="100"/>
    </row>
    <row r="23" spans="5:14">
      <c r="E23" s="100"/>
    </row>
  </sheetData>
  <sheetProtection password="C69A" sheet="1"/>
  <phoneticPr fontId="12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U305"/>
  <sheetViews>
    <sheetView topLeftCell="A38" zoomScale="60" zoomScaleNormal="6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1" width="9.85546875" bestFit="1" customWidth="1"/>
    <col min="12" max="12" width="14.5703125" customWidth="1"/>
    <col min="13" max="14" width="9.85546875" customWidth="1"/>
    <col min="15" max="15" width="0" hidden="1" customWidth="1"/>
    <col min="16" max="16" width="9.85546875" customWidth="1"/>
    <col min="17" max="17" width="22.2851562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Page'!F49</f>
        <v>0.1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7.8539816339744835E-3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>D35/$F$7</f>
        <v>#REF!</v>
      </c>
      <c r="F35" t="e">
        <f>(1000*E35*$F$6)/0.001307</f>
        <v>#REF!</v>
      </c>
      <c r="G35" t="e">
        <f>1/(POWER((-2*LOG(($I$6/3.7)+(2.51/(F35*(POWER($I$7,0.5)))))),2))</f>
        <v>#REF!</v>
      </c>
      <c r="H35" t="e">
        <f>1/(POWER((-2*LOG(($I$6/3.7)+(2.51/(F35*(POWER(G35,0.5)))))),2))</f>
        <v>#REF!</v>
      </c>
      <c r="I35" t="e">
        <f>1/(POWER((-2*LOG(($I$6/3.7)+(2.51/(F35*(POWER(H35,0.5)))))),2))</f>
        <v>#REF!</v>
      </c>
      <c r="J35" t="e">
        <f>1/(POWER((-2*LOG(($I$6/3.7)+(2.51/(F35*(POWER(I35,0.5)))))),2))</f>
        <v>#REF!</v>
      </c>
      <c r="K35" s="21" t="e">
        <f>J35*($C$7/$F$6)*(E35^2)/19.62</f>
        <v>#REF!</v>
      </c>
      <c r="L35" s="21" t="e">
        <f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ref="E36:E47" si="1">D36/$F$7</f>
        <v>#REF!</v>
      </c>
      <c r="F36" t="e">
        <f t="shared" ref="F36:F47" si="2">(1000*E36*$F$6)/0.001307</f>
        <v>#REF!</v>
      </c>
      <c r="G36" t="e">
        <f t="shared" ref="G36:G47" si="3">1/(POWER((-2*LOG(($I$6/3.7)+(2.51/(F36*(POWER($I$7,0.5)))))),2))</f>
        <v>#REF!</v>
      </c>
      <c r="H36" t="e">
        <f t="shared" ref="H36:H47" si="4">1/(POWER((-2*LOG(($I$6/3.7)+(2.51/(F36*(POWER(G36,0.5)))))),2))</f>
        <v>#REF!</v>
      </c>
      <c r="I36" t="e">
        <f t="shared" ref="I36:I47" si="5">1/(POWER((-2*LOG(($I$6/3.7)+(2.51/(F36*(POWER(H36,0.5)))))),2))</f>
        <v>#REF!</v>
      </c>
      <c r="J36" t="e">
        <f t="shared" ref="J36:J47" si="6">1/(POWER((-2*LOG(($I$6/3.7)+(2.51/(F36*(POWER(I36,0.5)))))),2))</f>
        <v>#REF!</v>
      </c>
      <c r="K36" s="21" t="e">
        <f t="shared" ref="K36:K47" si="7">J36*($C$7/$F$6)*(E36^2)/19.62</f>
        <v>#REF!</v>
      </c>
      <c r="L36" s="21" t="e">
        <f t="shared" ref="L36:L47" si="8">($C$9/100)*$I$5*D36*($C$6-K36)</f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>IF((F21-$C$35)&gt;0,(F21-$C$35),0)</f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05:L205"/>
    <mergeCell ref="C222:L222"/>
    <mergeCell ref="C239:L239"/>
    <mergeCell ref="C52:L52"/>
    <mergeCell ref="C69:L69"/>
    <mergeCell ref="C86:L86"/>
    <mergeCell ref="C103:L103"/>
    <mergeCell ref="C120:L120"/>
    <mergeCell ref="C137:L137"/>
    <mergeCell ref="C154:L154"/>
    <mergeCell ref="C171:L171"/>
    <mergeCell ref="C188:L188"/>
  </mergeCells>
  <phoneticPr fontId="1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U305"/>
  <sheetViews>
    <sheetView zoomScale="60" zoomScaleNormal="6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6" width="9.85546875" customWidth="1"/>
    <col min="17" max="17" width="21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Page'!F50</f>
        <v>0.2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3.1415926535897934E-2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22:L222"/>
    <mergeCell ref="C239:L239"/>
    <mergeCell ref="C120:L120"/>
    <mergeCell ref="C137:L137"/>
    <mergeCell ref="C154:L154"/>
    <mergeCell ref="C171:L171"/>
    <mergeCell ref="C52:L52"/>
    <mergeCell ref="C69:L69"/>
    <mergeCell ref="C86:L86"/>
    <mergeCell ref="C103:L103"/>
    <mergeCell ref="C188:L188"/>
    <mergeCell ref="C205:L205"/>
  </mergeCells>
  <phoneticPr fontId="1" type="noConversion"/>
  <pageMargins left="0.75" right="0.75" top="1" bottom="1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U305"/>
  <sheetViews>
    <sheetView topLeftCell="A83" zoomScale="60" zoomScaleNormal="6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6" width="9.85546875" customWidth="1"/>
    <col min="17" max="17" width="15.140625" customWidth="1"/>
    <col min="20" max="20" width="12.5703125" bestFit="1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Page'!F51</f>
        <v>0.3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7.0685834705770348E-2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>$S$239*24*R243*B243</f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 t="shared" ref="E258:E269" si="153">D258*24*C258</f>
        <v>#DIV/0!</v>
      </c>
      <c r="F258" s="1"/>
      <c r="M258" s="35" t="e">
        <f>SUM(M254,M237,M220,M203,M186,M169,M152,M135,M118,M101,M84,M67)</f>
        <v>#DIV/0!</v>
      </c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si="153"/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05:L205"/>
    <mergeCell ref="C222:L222"/>
    <mergeCell ref="C239:L239"/>
    <mergeCell ref="C52:L52"/>
    <mergeCell ref="C69:L69"/>
    <mergeCell ref="C86:L86"/>
    <mergeCell ref="C103:L103"/>
    <mergeCell ref="C120:L120"/>
    <mergeCell ref="C137:L137"/>
    <mergeCell ref="C154:L154"/>
    <mergeCell ref="C171:L171"/>
    <mergeCell ref="C188:L188"/>
  </mergeCells>
  <phoneticPr fontId="1" type="noConversion"/>
  <pageMargins left="0.75" right="0.75" top="1" bottom="1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U305"/>
  <sheetViews>
    <sheetView topLeftCell="D40"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7" width="9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Page'!F52</f>
        <v>0.4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0.12566370614359174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  <c r="R53" s="29"/>
      <c r="S53" s="29"/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119" t="e">
        <f>IF(E55&gt;0,(IF((J55*($C$7/$F$6)*(E55^2)/19.62)&gt;'User Input Page'!$C$7,'User Input Page'!$C$7,(J55*($C$7/$F$6)*(E55^2)/19.62))), 0)</f>
        <v>#DIV/0!</v>
      </c>
      <c r="L55" s="119" t="e">
        <f t="shared" ref="L55:L66" si="18">($C$9/100)*$I$5*D55*($C$6-K55)</f>
        <v>#DIV/0!</v>
      </c>
      <c r="M55" s="119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119" t="e">
        <f>IF(E56&gt;0,(IF((J56*($C$7/$F$6)*(E56^2)/19.62)&gt;'User Input Page'!$C$7,'User Input Page'!$C$7,(J56*($C$7/$F$6)*(E56^2)/19.62))), 0)</f>
        <v>#DIV/0!</v>
      </c>
      <c r="L56" s="119" t="e">
        <f t="shared" si="18"/>
        <v>#DIV/0!</v>
      </c>
      <c r="M56" s="119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119" t="e">
        <f>IF(E57&gt;0,(IF((J57*($C$7/$F$6)*(E57^2)/19.62)&gt;'User Input Page'!$C$7,'User Input Page'!$C$7,(J57*($C$7/$F$6)*(E57^2)/19.62))), 0)</f>
        <v>#DIV/0!</v>
      </c>
      <c r="L57" s="119" t="e">
        <f t="shared" si="18"/>
        <v>#DIV/0!</v>
      </c>
      <c r="M57" s="119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119" t="e">
        <f>IF(E58&gt;0,(IF((J58*($C$7/$F$6)*(E58^2)/19.62)&gt;'User Input Page'!$C$7,'User Input Page'!$C$7,(J58*($C$7/$F$6)*(E58^2)/19.62))), 0)</f>
        <v>#DIV/0!</v>
      </c>
      <c r="L58" s="119" t="e">
        <f t="shared" si="18"/>
        <v>#DIV/0!</v>
      </c>
      <c r="M58" s="119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119" t="e">
        <f>IF(E59&gt;0,(IF((J59*($C$7/$F$6)*(E59^2)/19.62)&gt;'User Input Page'!$C$7,'User Input Page'!$C$7,(J59*($C$7/$F$6)*(E59^2)/19.62))), 0)</f>
        <v>#DIV/0!</v>
      </c>
      <c r="L59" s="119" t="e">
        <f t="shared" si="18"/>
        <v>#DIV/0!</v>
      </c>
      <c r="M59" s="119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119" t="e">
        <f>IF(E60&gt;0,(IF((J60*($C$7/$F$6)*(E60^2)/19.62)&gt;'User Input Page'!$C$7,'User Input Page'!$C$7,(J60*($C$7/$F$6)*(E60^2)/19.62))), 0)</f>
        <v>#DIV/0!</v>
      </c>
      <c r="L60" s="119" t="e">
        <f t="shared" si="18"/>
        <v>#DIV/0!</v>
      </c>
      <c r="M60" s="119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119" t="e">
        <f>IF(E61&gt;0,(IF((J61*($C$7/$F$6)*(E61^2)/19.62)&gt;'User Input Page'!$C$7,'User Input Page'!$C$7,(J61*($C$7/$F$6)*(E61^2)/19.62))), 0)</f>
        <v>#DIV/0!</v>
      </c>
      <c r="L61" s="119" t="e">
        <f t="shared" si="18"/>
        <v>#DIV/0!</v>
      </c>
      <c r="M61" s="119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119" t="e">
        <f>IF(E62&gt;0,(IF((J62*($C$7/$F$6)*(E62^2)/19.62)&gt;'User Input Page'!$C$7,'User Input Page'!$C$7,(J62*($C$7/$F$6)*(E62^2)/19.62))), 0)</f>
        <v>#DIV/0!</v>
      </c>
      <c r="L62" s="119" t="e">
        <f t="shared" si="18"/>
        <v>#DIV/0!</v>
      </c>
      <c r="M62" s="119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119" t="e">
        <f>IF(E63&gt;0,(IF((J63*($C$7/$F$6)*(E63^2)/19.62)&gt;'User Input Page'!$C$7,'User Input Page'!$C$7,(J63*($C$7/$F$6)*(E63^2)/19.62))), 0)</f>
        <v>#DIV/0!</v>
      </c>
      <c r="L63" s="119" t="e">
        <f t="shared" si="18"/>
        <v>#DIV/0!</v>
      </c>
      <c r="M63" s="119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119" t="e">
        <f>IF(E64&gt;0,(IF((J64*($C$7/$F$6)*(E64^2)/19.62)&gt;'User Input Page'!$C$7,'User Input Page'!$C$7,(J64*($C$7/$F$6)*(E64^2)/19.62))), 0)</f>
        <v>#DIV/0!</v>
      </c>
      <c r="L64" s="119" t="e">
        <f t="shared" si="18"/>
        <v>#DIV/0!</v>
      </c>
      <c r="M64" s="119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119" t="e">
        <f>IF(E65&gt;0,(IF((J65*($C$7/$F$6)*(E65^2)/19.62)&gt;'User Input Page'!$C$7,'User Input Page'!$C$7,(J65*($C$7/$F$6)*(E65^2)/19.62))), 0)</f>
        <v>#DIV/0!</v>
      </c>
      <c r="L65" s="119" t="e">
        <f t="shared" si="18"/>
        <v>#DIV/0!</v>
      </c>
      <c r="M65" s="119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119" t="e">
        <f>IF(E66&gt;0,(IF((J66*($C$7/$F$6)*(E66^2)/19.62)&gt;'User Input Page'!$C$7,'User Input Page'!$C$7,(J66*($C$7/$F$6)*(E66^2)/19.62))), 0)</f>
        <v>#DIV/0!</v>
      </c>
      <c r="L66" s="119" t="e">
        <f t="shared" si="18"/>
        <v>#DIV/0!</v>
      </c>
      <c r="M66" s="119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R67" s="29"/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22:L222"/>
    <mergeCell ref="C239:L239"/>
    <mergeCell ref="C120:L120"/>
    <mergeCell ref="C137:L137"/>
    <mergeCell ref="C154:L154"/>
    <mergeCell ref="C171:L171"/>
    <mergeCell ref="C52:L52"/>
    <mergeCell ref="C69:L69"/>
    <mergeCell ref="C86:L86"/>
    <mergeCell ref="C103:L103"/>
    <mergeCell ref="C188:L188"/>
    <mergeCell ref="C205:L205"/>
  </mergeCells>
  <phoneticPr fontId="1" type="noConversion"/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U305"/>
  <sheetViews>
    <sheetView topLeftCell="A48"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6" width="9.85546875" customWidth="1"/>
    <col min="17" max="17" width="24.2851562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Page'!F53</f>
        <v>0.5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0.19634954084936207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DA" sheet="1"/>
  <mergeCells count="12">
    <mergeCell ref="C205:L205"/>
    <mergeCell ref="C222:L222"/>
    <mergeCell ref="C239:L239"/>
    <mergeCell ref="C52:L52"/>
    <mergeCell ref="C69:L69"/>
    <mergeCell ref="C86:L86"/>
    <mergeCell ref="C103:L103"/>
    <mergeCell ref="C120:L120"/>
    <mergeCell ref="C137:L137"/>
    <mergeCell ref="C154:L154"/>
    <mergeCell ref="C171:L171"/>
    <mergeCell ref="C188:L188"/>
  </mergeCells>
  <phoneticPr fontId="1" type="noConversion"/>
  <pageMargins left="0.75" right="0.75" top="1" bottom="1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U305"/>
  <sheetViews>
    <sheetView topLeftCell="B1"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7" width="9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Page'!F54</f>
        <v>0.6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0.28274333882308139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22:L222"/>
    <mergeCell ref="C239:L239"/>
    <mergeCell ref="C120:L120"/>
    <mergeCell ref="C137:L137"/>
    <mergeCell ref="C154:L154"/>
    <mergeCell ref="C171:L171"/>
    <mergeCell ref="C52:L52"/>
    <mergeCell ref="C69:L69"/>
    <mergeCell ref="C86:L86"/>
    <mergeCell ref="C103:L103"/>
    <mergeCell ref="C188:L188"/>
    <mergeCell ref="C205:L205"/>
  </mergeCells>
  <phoneticPr fontId="1" type="noConversion"/>
  <pageMargins left="0.75" right="0.75" top="1" bottom="1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U305"/>
  <sheetViews>
    <sheetView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7" width="9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Page'!F55</f>
        <v>0.7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0.38484510006474959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05:L205"/>
    <mergeCell ref="C222:L222"/>
    <mergeCell ref="C239:L239"/>
    <mergeCell ref="C52:L52"/>
    <mergeCell ref="C69:L69"/>
    <mergeCell ref="C86:L86"/>
    <mergeCell ref="C103:L103"/>
    <mergeCell ref="C120:L120"/>
    <mergeCell ref="C137:L137"/>
    <mergeCell ref="C154:L154"/>
    <mergeCell ref="C171:L171"/>
    <mergeCell ref="C188:L188"/>
  </mergeCells>
  <phoneticPr fontId="1" type="noConversion"/>
  <pageMargins left="0.75" right="0.75" top="1" bottom="1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U305"/>
  <sheetViews>
    <sheetView zoomScale="70" zoomScaleNormal="70" workbookViewId="0">
      <selection activeCell="B9" sqref="B9"/>
    </sheetView>
  </sheetViews>
  <sheetFormatPr defaultColWidth="11.42578125" defaultRowHeight="12.75"/>
  <cols>
    <col min="1" max="1" width="17.42578125" customWidth="1"/>
    <col min="2" max="2" width="20.5703125" bestFit="1" customWidth="1"/>
    <col min="3" max="3" width="11.5703125" bestFit="1" customWidth="1"/>
    <col min="4" max="4" width="19.28515625" customWidth="1"/>
    <col min="5" max="5" width="21.140625" customWidth="1"/>
    <col min="6" max="7" width="9.85546875" customWidth="1"/>
    <col min="9" max="10" width="9.85546875" customWidth="1"/>
    <col min="11" max="12" width="9.85546875" bestFit="1" customWidth="1"/>
    <col min="13" max="14" width="9.85546875" customWidth="1"/>
    <col min="15" max="15" width="0" hidden="1" customWidth="1"/>
    <col min="16" max="17" width="9.85546875" customWidth="1"/>
  </cols>
  <sheetData>
    <row r="3" spans="1:17" ht="13.5" thickBot="1"/>
    <row r="4" spans="1:17" ht="13.5" thickBot="1">
      <c r="B4" s="2" t="s">
        <v>37</v>
      </c>
      <c r="C4" s="7">
        <f>'User Input Page'!C5</f>
        <v>0</v>
      </c>
      <c r="D4" s="1"/>
      <c r="E4" t="s">
        <v>42</v>
      </c>
      <c r="F4" s="7">
        <f>'User Input Page'!F5</f>
        <v>0</v>
      </c>
      <c r="G4" s="1"/>
    </row>
    <row r="5" spans="1:17" ht="13.5" thickBot="1">
      <c r="B5" s="2" t="s">
        <v>38</v>
      </c>
      <c r="C5" s="7">
        <f>'User Input Page'!C6</f>
        <v>0</v>
      </c>
      <c r="D5" s="1"/>
      <c r="E5" t="s">
        <v>54</v>
      </c>
      <c r="F5" s="7">
        <f>'User Input Page'!F6</f>
        <v>0</v>
      </c>
      <c r="H5" s="2" t="s">
        <v>4</v>
      </c>
      <c r="I5" s="1">
        <v>9.81</v>
      </c>
    </row>
    <row r="6" spans="1:17" ht="13.5" thickBot="1">
      <c r="B6" s="2" t="s">
        <v>39</v>
      </c>
      <c r="C6" s="9">
        <f>C4-C5</f>
        <v>0</v>
      </c>
      <c r="D6" s="2"/>
      <c r="E6" s="2" t="s">
        <v>48</v>
      </c>
      <c r="F6" s="7">
        <f>'User Input Page'!F56</f>
        <v>0.8</v>
      </c>
      <c r="H6" t="s">
        <v>36</v>
      </c>
      <c r="I6" s="1">
        <f>F5/(F6*1000)</f>
        <v>0</v>
      </c>
    </row>
    <row r="7" spans="1:17" ht="15" thickBot="1">
      <c r="B7" s="2" t="s">
        <v>40</v>
      </c>
      <c r="C7" s="7">
        <f>'User Input Page'!C8</f>
        <v>0</v>
      </c>
      <c r="D7" s="2"/>
      <c r="E7" t="s">
        <v>47</v>
      </c>
      <c r="F7" s="10">
        <f>PI()*(F6/2)^2</f>
        <v>0.50265482457436694</v>
      </c>
      <c r="H7" t="s">
        <v>53</v>
      </c>
      <c r="I7" s="1">
        <v>0.02</v>
      </c>
      <c r="J7" s="2"/>
    </row>
    <row r="8" spans="1:17" ht="13.5" thickBot="1">
      <c r="B8" s="2" t="s">
        <v>35</v>
      </c>
      <c r="C8" s="10" t="e">
        <f>C6/((C7^2)-(C6^2))^0.5</f>
        <v>#DIV/0!</v>
      </c>
      <c r="D8" s="10"/>
      <c r="E8" s="8" t="s">
        <v>44</v>
      </c>
      <c r="F8" s="10" t="e">
        <f>-2*(2*$I$5*$F6*$C$8)^0.5*LOG(((F5/1000)/(3.7*$F6)+(2.51*$F$4/($F6*(2*$I$5*$F6*$C$8)^0.5))))</f>
        <v>#DIV/0!</v>
      </c>
      <c r="G8" s="1"/>
      <c r="J8" s="1"/>
    </row>
    <row r="9" spans="1:17" ht="13.5" thickBot="1">
      <c r="B9" s="2" t="s">
        <v>41</v>
      </c>
      <c r="C9" s="7">
        <f>'User Input Page'!C10</f>
        <v>0</v>
      </c>
      <c r="D9" s="2"/>
      <c r="E9" s="8" t="s">
        <v>43</v>
      </c>
      <c r="F9" s="10" t="e">
        <f>(PI()*$F6^2/4)*F8</f>
        <v>#DIV/0!</v>
      </c>
      <c r="G9" s="1"/>
      <c r="J9" s="1"/>
    </row>
    <row r="10" spans="1:17">
      <c r="D10" s="1"/>
      <c r="E10" s="1"/>
      <c r="F10" s="1"/>
      <c r="G10" s="1"/>
      <c r="J10" s="1"/>
    </row>
    <row r="12" spans="1:17">
      <c r="A12" s="11" t="s">
        <v>49</v>
      </c>
    </row>
    <row r="13" spans="1:17">
      <c r="A13" s="11" t="s">
        <v>45</v>
      </c>
      <c r="E13" s="11" t="s">
        <v>50</v>
      </c>
    </row>
    <row r="14" spans="1:17" ht="13.5" thickBot="1">
      <c r="E14" s="1"/>
      <c r="F14" s="6" t="s">
        <v>12</v>
      </c>
      <c r="G14" s="6" t="s">
        <v>13</v>
      </c>
      <c r="H14" s="6" t="s">
        <v>14</v>
      </c>
      <c r="I14" s="6" t="s">
        <v>15</v>
      </c>
      <c r="J14" s="6" t="s">
        <v>0</v>
      </c>
      <c r="K14" s="6" t="s">
        <v>1</v>
      </c>
      <c r="L14" s="6" t="s">
        <v>2</v>
      </c>
      <c r="M14" s="6" t="s">
        <v>18</v>
      </c>
      <c r="N14" s="6" t="s">
        <v>19</v>
      </c>
      <c r="O14" s="6" t="s">
        <v>20</v>
      </c>
      <c r="P14" s="6" t="s">
        <v>21</v>
      </c>
      <c r="Q14" s="6" t="s">
        <v>22</v>
      </c>
    </row>
    <row r="15" spans="1:17" ht="13.5" thickBot="1">
      <c r="A15" s="6" t="s">
        <v>6</v>
      </c>
      <c r="B15" s="19">
        <f>'User Input Page'!B16</f>
        <v>0</v>
      </c>
      <c r="C15" s="9"/>
      <c r="E15" s="6" t="s">
        <v>23</v>
      </c>
      <c r="F15" s="19">
        <f>'User Input Page'!F16</f>
        <v>0</v>
      </c>
      <c r="G15" s="19">
        <f>'User Input Page'!G16</f>
        <v>0</v>
      </c>
      <c r="H15" s="19">
        <f>'User Input Page'!H16</f>
        <v>0</v>
      </c>
      <c r="I15" s="19">
        <f>'User Input Page'!I16</f>
        <v>0</v>
      </c>
      <c r="J15" s="19">
        <f>'User Input Page'!J16</f>
        <v>0</v>
      </c>
      <c r="K15" s="19">
        <f>'User Input Page'!K16</f>
        <v>0</v>
      </c>
      <c r="L15" s="19">
        <f>'User Input Page'!L16</f>
        <v>0</v>
      </c>
      <c r="M15" s="19">
        <f>'User Input Page'!M16</f>
        <v>0</v>
      </c>
      <c r="N15" s="19">
        <f>'User Input Page'!N16</f>
        <v>0</v>
      </c>
      <c r="O15" s="19">
        <f>'User Input Page'!O16</f>
        <v>0</v>
      </c>
      <c r="P15" s="19">
        <f>'User Input Page'!P16</f>
        <v>0</v>
      </c>
      <c r="Q15" s="19">
        <f>'User Input Page'!Q16</f>
        <v>0</v>
      </c>
    </row>
    <row r="16" spans="1:17" ht="13.5" thickBot="1">
      <c r="A16" s="6" t="s">
        <v>3</v>
      </c>
      <c r="B16" s="7">
        <f>'User Input Page'!B17</f>
        <v>0</v>
      </c>
      <c r="C16" s="9"/>
      <c r="E16" s="6" t="s">
        <v>3</v>
      </c>
      <c r="F16" s="7">
        <f>'User Input Page'!F17</f>
        <v>0</v>
      </c>
      <c r="G16" s="7">
        <f>'User Input Page'!G17</f>
        <v>0</v>
      </c>
      <c r="H16" s="7">
        <f>'User Input Page'!H17</f>
        <v>0</v>
      </c>
      <c r="I16" s="7">
        <f>'User Input Page'!I17</f>
        <v>0</v>
      </c>
      <c r="J16" s="7">
        <f>'User Input Page'!J17</f>
        <v>0</v>
      </c>
      <c r="K16" s="7">
        <f>'User Input Page'!K17</f>
        <v>0</v>
      </c>
      <c r="L16" s="7">
        <f>'User Input Page'!L17</f>
        <v>0</v>
      </c>
      <c r="M16" s="7">
        <f>'User Input Page'!M17</f>
        <v>0</v>
      </c>
      <c r="N16" s="7">
        <f>'User Input Page'!N17</f>
        <v>0</v>
      </c>
      <c r="O16" s="7">
        <f>'User Input Page'!O17</f>
        <v>0</v>
      </c>
      <c r="P16" s="7">
        <f>'User Input Page'!P17</f>
        <v>0</v>
      </c>
      <c r="Q16" s="7">
        <f>'User Input Page'!Q17</f>
        <v>0</v>
      </c>
    </row>
    <row r="17" spans="1:17" ht="13.5" thickBot="1">
      <c r="A17" s="1"/>
      <c r="B17" s="18" t="s">
        <v>7</v>
      </c>
      <c r="C17" s="18" t="s">
        <v>8</v>
      </c>
      <c r="E17" s="6" t="s">
        <v>7</v>
      </c>
      <c r="F17" s="18" t="s">
        <v>8</v>
      </c>
      <c r="G17" s="18" t="s">
        <v>8</v>
      </c>
      <c r="H17" s="18" t="s">
        <v>8</v>
      </c>
      <c r="I17" s="18" t="s">
        <v>8</v>
      </c>
      <c r="J17" s="18" t="s">
        <v>8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</row>
    <row r="18" spans="1:17" ht="13.5" thickBot="1">
      <c r="A18" s="6">
        <v>1</v>
      </c>
      <c r="B18" s="12">
        <f>'User Input Page'!B19</f>
        <v>5</v>
      </c>
      <c r="C18" s="13">
        <f>'User Input Page'!C19</f>
        <v>0</v>
      </c>
      <c r="E18" s="6">
        <v>5</v>
      </c>
      <c r="F18" s="19">
        <f>'User Input Page'!F19</f>
        <v>0</v>
      </c>
      <c r="G18" s="19">
        <f>'User Input Page'!G19</f>
        <v>0</v>
      </c>
      <c r="H18" s="19">
        <f>'User Input Page'!H19</f>
        <v>0</v>
      </c>
      <c r="I18" s="19">
        <f>'User Input Page'!I19</f>
        <v>0</v>
      </c>
      <c r="J18" s="19">
        <f>'User Input Page'!J19</f>
        <v>0</v>
      </c>
      <c r="K18" s="19">
        <f>'User Input Page'!K19</f>
        <v>0</v>
      </c>
      <c r="L18" s="19">
        <f>'User Input Page'!L19</f>
        <v>0</v>
      </c>
      <c r="M18" s="19">
        <f>'User Input Page'!M19</f>
        <v>0</v>
      </c>
      <c r="N18" s="19">
        <f>'User Input Page'!N19</f>
        <v>0</v>
      </c>
      <c r="O18" s="19">
        <f>'User Input Page'!O19</f>
        <v>0</v>
      </c>
      <c r="P18" s="19">
        <f>'User Input Page'!P19</f>
        <v>0</v>
      </c>
      <c r="Q18" s="19">
        <f>'User Input Page'!Q19</f>
        <v>0</v>
      </c>
    </row>
    <row r="19" spans="1:17" ht="13.5" thickBot="1">
      <c r="A19" s="6">
        <v>2</v>
      </c>
      <c r="B19" s="14">
        <f>'User Input Page'!B20</f>
        <v>10</v>
      </c>
      <c r="C19" s="15">
        <f>'User Input Page'!C20</f>
        <v>0</v>
      </c>
      <c r="E19" s="6">
        <v>10</v>
      </c>
      <c r="F19" s="19">
        <f>'User Input Page'!F20</f>
        <v>0</v>
      </c>
      <c r="G19" s="19">
        <f>'User Input Page'!G20</f>
        <v>0</v>
      </c>
      <c r="H19" s="19">
        <f>'User Input Page'!H20</f>
        <v>0</v>
      </c>
      <c r="I19" s="19">
        <f>'User Input Page'!I20</f>
        <v>0</v>
      </c>
      <c r="J19" s="19">
        <f>'User Input Page'!J20</f>
        <v>0</v>
      </c>
      <c r="K19" s="19">
        <f>'User Input Page'!K20</f>
        <v>0</v>
      </c>
      <c r="L19" s="19">
        <f>'User Input Page'!L20</f>
        <v>0</v>
      </c>
      <c r="M19" s="19">
        <f>'User Input Page'!M20</f>
        <v>0</v>
      </c>
      <c r="N19" s="19">
        <f>'User Input Page'!N20</f>
        <v>0</v>
      </c>
      <c r="O19" s="19">
        <f>'User Input Page'!O20</f>
        <v>0</v>
      </c>
      <c r="P19" s="19">
        <f>'User Input Page'!P20</f>
        <v>0</v>
      </c>
      <c r="Q19" s="19">
        <f>'User Input Page'!Q20</f>
        <v>0</v>
      </c>
    </row>
    <row r="20" spans="1:17" ht="13.5" thickBot="1">
      <c r="A20" s="6">
        <v>3</v>
      </c>
      <c r="B20" s="14">
        <f>'User Input Page'!B21</f>
        <v>20</v>
      </c>
      <c r="C20" s="15">
        <f>'User Input Page'!C21</f>
        <v>0</v>
      </c>
      <c r="E20" s="6">
        <v>20</v>
      </c>
      <c r="F20" s="19">
        <f>'User Input Page'!F21</f>
        <v>0</v>
      </c>
      <c r="G20" s="19">
        <f>'User Input Page'!G21</f>
        <v>0</v>
      </c>
      <c r="H20" s="19">
        <f>'User Input Page'!H21</f>
        <v>0</v>
      </c>
      <c r="I20" s="19">
        <f>'User Input Page'!I21</f>
        <v>0</v>
      </c>
      <c r="J20" s="19">
        <f>'User Input Page'!J21</f>
        <v>0</v>
      </c>
      <c r="K20" s="19">
        <f>'User Input Page'!K21</f>
        <v>0</v>
      </c>
      <c r="L20" s="19">
        <f>'User Input Page'!L21</f>
        <v>0</v>
      </c>
      <c r="M20" s="19">
        <f>'User Input Page'!M21</f>
        <v>0</v>
      </c>
      <c r="N20" s="19">
        <f>'User Input Page'!N21</f>
        <v>0</v>
      </c>
      <c r="O20" s="19">
        <f>'User Input Page'!O21</f>
        <v>0</v>
      </c>
      <c r="P20" s="19">
        <f>'User Input Page'!P21</f>
        <v>0</v>
      </c>
      <c r="Q20" s="19">
        <f>'User Input Page'!Q21</f>
        <v>0</v>
      </c>
    </row>
    <row r="21" spans="1:17" ht="13.5" thickBot="1">
      <c r="A21" s="6">
        <v>4</v>
      </c>
      <c r="B21" s="14">
        <f>'User Input Page'!B22</f>
        <v>30</v>
      </c>
      <c r="C21" s="15">
        <f>'User Input Page'!C22</f>
        <v>0</v>
      </c>
      <c r="E21" s="6">
        <v>30</v>
      </c>
      <c r="F21" s="19">
        <f>'User Input Page'!F22</f>
        <v>0</v>
      </c>
      <c r="G21" s="19">
        <f>'User Input Page'!G22</f>
        <v>0</v>
      </c>
      <c r="H21" s="19">
        <f>'User Input Page'!H22</f>
        <v>0</v>
      </c>
      <c r="I21" s="19">
        <f>'User Input Page'!I22</f>
        <v>0</v>
      </c>
      <c r="J21" s="19">
        <f>'User Input Page'!J22</f>
        <v>0</v>
      </c>
      <c r="K21" s="19">
        <f>'User Input Page'!K22</f>
        <v>0</v>
      </c>
      <c r="L21" s="19">
        <f>'User Input Page'!L22</f>
        <v>0</v>
      </c>
      <c r="M21" s="19">
        <f>'User Input Page'!M22</f>
        <v>0</v>
      </c>
      <c r="N21" s="19">
        <f>'User Input Page'!N22</f>
        <v>0</v>
      </c>
      <c r="O21" s="19">
        <f>'User Input Page'!O22</f>
        <v>0</v>
      </c>
      <c r="P21" s="19">
        <f>'User Input Page'!P22</f>
        <v>0</v>
      </c>
      <c r="Q21" s="19">
        <f>'User Input Page'!Q22</f>
        <v>0</v>
      </c>
    </row>
    <row r="22" spans="1:17" ht="13.5" thickBot="1">
      <c r="A22" s="6">
        <v>5</v>
      </c>
      <c r="B22" s="14">
        <f>'User Input Page'!B23</f>
        <v>40</v>
      </c>
      <c r="C22" s="15">
        <f>'User Input Page'!C23</f>
        <v>0</v>
      </c>
      <c r="E22" s="6">
        <v>40</v>
      </c>
      <c r="F22" s="19">
        <f>'User Input Page'!F23</f>
        <v>0</v>
      </c>
      <c r="G22" s="19">
        <f>'User Input Page'!G23</f>
        <v>0</v>
      </c>
      <c r="H22" s="19">
        <f>'User Input Page'!H23</f>
        <v>0</v>
      </c>
      <c r="I22" s="19">
        <f>'User Input Page'!I23</f>
        <v>0</v>
      </c>
      <c r="J22" s="19">
        <f>'User Input Page'!J23</f>
        <v>0</v>
      </c>
      <c r="K22" s="19">
        <f>'User Input Page'!K23</f>
        <v>0</v>
      </c>
      <c r="L22" s="19">
        <f>'User Input Page'!L23</f>
        <v>0</v>
      </c>
      <c r="M22" s="19">
        <f>'User Input Page'!M23</f>
        <v>0</v>
      </c>
      <c r="N22" s="19">
        <f>'User Input Page'!N23</f>
        <v>0</v>
      </c>
      <c r="O22" s="19">
        <f>'User Input Page'!O23</f>
        <v>0</v>
      </c>
      <c r="P22" s="19">
        <f>'User Input Page'!P23</f>
        <v>0</v>
      </c>
      <c r="Q22" s="19">
        <f>'User Input Page'!Q23</f>
        <v>0</v>
      </c>
    </row>
    <row r="23" spans="1:17" ht="13.5" thickBot="1">
      <c r="A23" s="6">
        <v>6</v>
      </c>
      <c r="B23" s="14">
        <f>'User Input Page'!B24</f>
        <v>50</v>
      </c>
      <c r="C23" s="15">
        <f>'User Input Page'!C24</f>
        <v>0</v>
      </c>
      <c r="E23" s="6">
        <v>50</v>
      </c>
      <c r="F23" s="19">
        <f>'User Input Page'!F24</f>
        <v>0</v>
      </c>
      <c r="G23" s="19">
        <f>'User Input Page'!G24</f>
        <v>0</v>
      </c>
      <c r="H23" s="19">
        <f>'User Input Page'!H24</f>
        <v>0</v>
      </c>
      <c r="I23" s="19">
        <f>'User Input Page'!I24</f>
        <v>0</v>
      </c>
      <c r="J23" s="19">
        <f>'User Input Page'!J24</f>
        <v>0</v>
      </c>
      <c r="K23" s="19">
        <f>'User Input Page'!K24</f>
        <v>0</v>
      </c>
      <c r="L23" s="19">
        <f>'User Input Page'!L24</f>
        <v>0</v>
      </c>
      <c r="M23" s="19">
        <f>'User Input Page'!M24</f>
        <v>0</v>
      </c>
      <c r="N23" s="19">
        <f>'User Input Page'!N24</f>
        <v>0</v>
      </c>
      <c r="O23" s="19">
        <f>'User Input Page'!O24</f>
        <v>0</v>
      </c>
      <c r="P23" s="19">
        <f>'User Input Page'!P24</f>
        <v>0</v>
      </c>
      <c r="Q23" s="19">
        <f>'User Input Page'!Q24</f>
        <v>0</v>
      </c>
    </row>
    <row r="24" spans="1:17" ht="13.5" thickBot="1">
      <c r="A24" s="6">
        <v>7</v>
      </c>
      <c r="B24" s="14">
        <f>'User Input Page'!B25</f>
        <v>60</v>
      </c>
      <c r="C24" s="15">
        <f>'User Input Page'!C25</f>
        <v>0</v>
      </c>
      <c r="E24" s="6">
        <v>60</v>
      </c>
      <c r="F24" s="19">
        <f>'User Input Page'!F25</f>
        <v>0</v>
      </c>
      <c r="G24" s="19">
        <f>'User Input Page'!G25</f>
        <v>0</v>
      </c>
      <c r="H24" s="19">
        <f>'User Input Page'!H25</f>
        <v>0</v>
      </c>
      <c r="I24" s="19">
        <f>'User Input Page'!I25</f>
        <v>0</v>
      </c>
      <c r="J24" s="19">
        <f>'User Input Page'!J25</f>
        <v>0</v>
      </c>
      <c r="K24" s="19">
        <f>'User Input Page'!K25</f>
        <v>0</v>
      </c>
      <c r="L24" s="19">
        <f>'User Input Page'!L25</f>
        <v>0</v>
      </c>
      <c r="M24" s="19">
        <f>'User Input Page'!M25</f>
        <v>0</v>
      </c>
      <c r="N24" s="19">
        <f>'User Input Page'!N25</f>
        <v>0</v>
      </c>
      <c r="O24" s="19">
        <f>'User Input Page'!O25</f>
        <v>0</v>
      </c>
      <c r="P24" s="19">
        <f>'User Input Page'!P25</f>
        <v>0</v>
      </c>
      <c r="Q24" s="19">
        <f>'User Input Page'!Q25</f>
        <v>0</v>
      </c>
    </row>
    <row r="25" spans="1:17" ht="13.5" thickBot="1">
      <c r="A25" s="6">
        <v>8</v>
      </c>
      <c r="B25" s="14">
        <f>'User Input Page'!B26</f>
        <v>70</v>
      </c>
      <c r="C25" s="15">
        <f>'User Input Page'!C26</f>
        <v>0</v>
      </c>
      <c r="E25" s="6">
        <v>70</v>
      </c>
      <c r="F25" s="19">
        <f>'User Input Page'!F26</f>
        <v>0</v>
      </c>
      <c r="G25" s="19">
        <f>'User Input Page'!G26</f>
        <v>0</v>
      </c>
      <c r="H25" s="19">
        <f>'User Input Page'!H26</f>
        <v>0</v>
      </c>
      <c r="I25" s="19">
        <f>'User Input Page'!I26</f>
        <v>0</v>
      </c>
      <c r="J25" s="19">
        <f>'User Input Page'!J26</f>
        <v>0</v>
      </c>
      <c r="K25" s="19">
        <f>'User Input Page'!K26</f>
        <v>0</v>
      </c>
      <c r="L25" s="19">
        <f>'User Input Page'!L26</f>
        <v>0</v>
      </c>
      <c r="M25" s="19">
        <f>'User Input Page'!M26</f>
        <v>0</v>
      </c>
      <c r="N25" s="19">
        <f>'User Input Page'!N26</f>
        <v>0</v>
      </c>
      <c r="O25" s="19">
        <f>'User Input Page'!O26</f>
        <v>0</v>
      </c>
      <c r="P25" s="19">
        <f>'User Input Page'!P26</f>
        <v>0</v>
      </c>
      <c r="Q25" s="19">
        <f>'User Input Page'!Q26</f>
        <v>0</v>
      </c>
    </row>
    <row r="26" spans="1:17" ht="13.5" thickBot="1">
      <c r="A26" s="6">
        <v>9</v>
      </c>
      <c r="B26" s="14">
        <f>'User Input Page'!B27</f>
        <v>80</v>
      </c>
      <c r="C26" s="15">
        <f>'User Input Page'!C27</f>
        <v>0</v>
      </c>
      <c r="E26" s="6">
        <v>80</v>
      </c>
      <c r="F26" s="19">
        <f>'User Input Page'!F27</f>
        <v>0</v>
      </c>
      <c r="G26" s="19">
        <f>'User Input Page'!G27</f>
        <v>0</v>
      </c>
      <c r="H26" s="19">
        <f>'User Input Page'!H27</f>
        <v>0</v>
      </c>
      <c r="I26" s="19">
        <f>'User Input Page'!I27</f>
        <v>0</v>
      </c>
      <c r="J26" s="19">
        <f>'User Input Page'!J27</f>
        <v>0</v>
      </c>
      <c r="K26" s="19">
        <f>'User Input Page'!K27</f>
        <v>0</v>
      </c>
      <c r="L26" s="19">
        <f>'User Input Page'!L27</f>
        <v>0</v>
      </c>
      <c r="M26" s="19">
        <f>'User Input Page'!M27</f>
        <v>0</v>
      </c>
      <c r="N26" s="19">
        <f>'User Input Page'!N27</f>
        <v>0</v>
      </c>
      <c r="O26" s="19">
        <f>'User Input Page'!O27</f>
        <v>0</v>
      </c>
      <c r="P26" s="19">
        <f>'User Input Page'!P27</f>
        <v>0</v>
      </c>
      <c r="Q26" s="19">
        <f>'User Input Page'!Q27</f>
        <v>0</v>
      </c>
    </row>
    <row r="27" spans="1:17" ht="13.5" thickBot="1">
      <c r="A27" s="6">
        <v>10</v>
      </c>
      <c r="B27" s="14">
        <f>'User Input Page'!B28</f>
        <v>90</v>
      </c>
      <c r="C27" s="15">
        <f>'User Input Page'!C28</f>
        <v>0</v>
      </c>
      <c r="E27" s="6">
        <v>90</v>
      </c>
      <c r="F27" s="19">
        <f>'User Input Page'!F28</f>
        <v>0</v>
      </c>
      <c r="G27" s="19">
        <f>'User Input Page'!G28</f>
        <v>0</v>
      </c>
      <c r="H27" s="19">
        <f>'User Input Page'!H28</f>
        <v>0</v>
      </c>
      <c r="I27" s="19">
        <f>'User Input Page'!I28</f>
        <v>0</v>
      </c>
      <c r="J27" s="19">
        <f>'User Input Page'!J28</f>
        <v>0</v>
      </c>
      <c r="K27" s="19">
        <f>'User Input Page'!K28</f>
        <v>0</v>
      </c>
      <c r="L27" s="19">
        <f>'User Input Page'!L28</f>
        <v>0</v>
      </c>
      <c r="M27" s="19">
        <f>'User Input Page'!M28</f>
        <v>0</v>
      </c>
      <c r="N27" s="19">
        <f>'User Input Page'!N28</f>
        <v>0</v>
      </c>
      <c r="O27" s="19">
        <f>'User Input Page'!O28</f>
        <v>0</v>
      </c>
      <c r="P27" s="19">
        <f>'User Input Page'!P28</f>
        <v>0</v>
      </c>
      <c r="Q27" s="19">
        <f>'User Input Page'!Q28</f>
        <v>0</v>
      </c>
    </row>
    <row r="28" spans="1:17" ht="13.5" thickBot="1">
      <c r="A28" s="6">
        <v>11</v>
      </c>
      <c r="B28" s="14">
        <f>'User Input Page'!B29</f>
        <v>95</v>
      </c>
      <c r="C28" s="15">
        <f>'User Input Page'!C29</f>
        <v>0</v>
      </c>
      <c r="E28" s="6">
        <v>95</v>
      </c>
      <c r="F28" s="19">
        <f>'User Input Page'!F29</f>
        <v>0</v>
      </c>
      <c r="G28" s="19">
        <f>'User Input Page'!G29</f>
        <v>0</v>
      </c>
      <c r="H28" s="19">
        <f>'User Input Page'!H29</f>
        <v>0</v>
      </c>
      <c r="I28" s="19">
        <f>'User Input Page'!I29</f>
        <v>0</v>
      </c>
      <c r="J28" s="19">
        <f>'User Input Page'!J29</f>
        <v>0</v>
      </c>
      <c r="K28" s="19">
        <f>'User Input Page'!K29</f>
        <v>0</v>
      </c>
      <c r="L28" s="19">
        <f>'User Input Page'!L29</f>
        <v>0</v>
      </c>
      <c r="M28" s="19">
        <f>'User Input Page'!M29</f>
        <v>0</v>
      </c>
      <c r="N28" s="19">
        <f>'User Input Page'!N29</f>
        <v>0</v>
      </c>
      <c r="O28" s="19">
        <f>'User Input Page'!O29</f>
        <v>0</v>
      </c>
      <c r="P28" s="19">
        <f>'User Input Page'!P29</f>
        <v>0</v>
      </c>
      <c r="Q28" s="19">
        <f>'User Input Page'!Q29</f>
        <v>0</v>
      </c>
    </row>
    <row r="29" spans="1:17" ht="13.5" thickBot="1">
      <c r="A29" s="6">
        <v>12</v>
      </c>
      <c r="B29" s="16">
        <f>'User Input Page'!B30</f>
        <v>99</v>
      </c>
      <c r="C29" s="17">
        <f>'User Input Page'!C30</f>
        <v>0</v>
      </c>
      <c r="E29" s="6">
        <v>99</v>
      </c>
      <c r="F29" s="7">
        <f>'User Input Page'!F30</f>
        <v>0</v>
      </c>
      <c r="G29" s="7">
        <f>'User Input Page'!G30</f>
        <v>0</v>
      </c>
      <c r="H29" s="7">
        <f>'User Input Page'!H30</f>
        <v>0</v>
      </c>
      <c r="I29" s="7">
        <f>'User Input Page'!I30</f>
        <v>0</v>
      </c>
      <c r="J29" s="7">
        <f>'User Input Page'!J30</f>
        <v>0</v>
      </c>
      <c r="K29" s="7">
        <f>'User Input Page'!K30</f>
        <v>0</v>
      </c>
      <c r="L29" s="7">
        <f>'User Input Page'!L30</f>
        <v>0</v>
      </c>
      <c r="M29" s="7">
        <f>'User Input Page'!M30</f>
        <v>0</v>
      </c>
      <c r="N29" s="7">
        <f>'User Input Page'!N30</f>
        <v>0</v>
      </c>
      <c r="O29" s="7">
        <f>'User Input Page'!O30</f>
        <v>0</v>
      </c>
      <c r="P29" s="7">
        <f>'User Input Page'!P30</f>
        <v>0</v>
      </c>
      <c r="Q29" s="7">
        <f>'User Input Page'!Q30</f>
        <v>0</v>
      </c>
    </row>
    <row r="34" spans="1:12" ht="13.5" thickBot="1">
      <c r="A34" s="6" t="s">
        <v>9</v>
      </c>
      <c r="B34" s="6" t="s">
        <v>51</v>
      </c>
      <c r="C34" s="6" t="s">
        <v>52</v>
      </c>
      <c r="D34" s="6" t="s">
        <v>46</v>
      </c>
      <c r="E34" t="s">
        <v>55</v>
      </c>
      <c r="F34" t="s">
        <v>56</v>
      </c>
      <c r="G34" t="s">
        <v>57</v>
      </c>
      <c r="J34" t="s">
        <v>58</v>
      </c>
      <c r="K34" t="s">
        <v>59</v>
      </c>
      <c r="L34" t="s">
        <v>5</v>
      </c>
    </row>
    <row r="35" spans="1:12">
      <c r="A35" s="6" t="s">
        <v>45</v>
      </c>
      <c r="B35" s="22" t="e">
        <f>'User Input Page'!#REF!</f>
        <v>#REF!</v>
      </c>
      <c r="C35" s="23">
        <f>B16</f>
        <v>0</v>
      </c>
      <c r="D35" s="3" t="e">
        <f t="shared" ref="D35:D47" si="0">B35-C35</f>
        <v>#REF!</v>
      </c>
      <c r="E35" t="e">
        <f t="shared" ref="E35:E47" si="1">D35/$F$7</f>
        <v>#REF!</v>
      </c>
      <c r="F35" t="e">
        <f t="shared" ref="F35:F47" si="2">(1000*E35*$F$6)/0.001307</f>
        <v>#REF!</v>
      </c>
      <c r="G35" t="e">
        <f t="shared" ref="G35:G47" si="3">1/(POWER((-2*LOG(($I$6/3.7)+(2.51/(F35*(POWER($I$7,0.5)))))),2))</f>
        <v>#REF!</v>
      </c>
      <c r="H35" t="e">
        <f t="shared" ref="H35:H47" si="4">1/(POWER((-2*LOG(($I$6/3.7)+(2.51/(F35*(POWER(G35,0.5)))))),2))</f>
        <v>#REF!</v>
      </c>
      <c r="I35" t="e">
        <f t="shared" ref="I35:I47" si="5">1/(POWER((-2*LOG(($I$6/3.7)+(2.51/(F35*(POWER(H35,0.5)))))),2))</f>
        <v>#REF!</v>
      </c>
      <c r="J35" t="e">
        <f t="shared" ref="J35:J47" si="6">1/(POWER((-2*LOG(($I$6/3.7)+(2.51/(F35*(POWER(I35,0.5)))))),2))</f>
        <v>#REF!</v>
      </c>
      <c r="K35" s="21" t="e">
        <f t="shared" ref="K35:K47" si="7">J35*($C$7/$F$6)*(E35^2)/19.62</f>
        <v>#REF!</v>
      </c>
      <c r="L35" s="21" t="e">
        <f t="shared" ref="L35:L47" si="8">($C$9/100)*$I$5*D35*($C$6-K35)</f>
        <v>#REF!</v>
      </c>
    </row>
    <row r="36" spans="1:12">
      <c r="A36" s="6" t="s">
        <v>12</v>
      </c>
      <c r="B36" s="24" t="e">
        <f>'User Input Page'!#REF!</f>
        <v>#REF!</v>
      </c>
      <c r="C36" s="25" t="e">
        <f>'User Input Page'!#REF!</f>
        <v>#REF!</v>
      </c>
      <c r="D36" s="3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  <c r="H36" t="e">
        <f t="shared" si="4"/>
        <v>#REF!</v>
      </c>
      <c r="I36" t="e">
        <f t="shared" si="5"/>
        <v>#REF!</v>
      </c>
      <c r="J36" t="e">
        <f t="shared" si="6"/>
        <v>#REF!</v>
      </c>
      <c r="K36" s="21" t="e">
        <f t="shared" si="7"/>
        <v>#REF!</v>
      </c>
      <c r="L36" s="21" t="e">
        <f t="shared" si="8"/>
        <v>#REF!</v>
      </c>
    </row>
    <row r="37" spans="1:12">
      <c r="A37" s="6" t="s">
        <v>13</v>
      </c>
      <c r="B37" s="24" t="e">
        <f>'User Input Page'!#REF!</f>
        <v>#REF!</v>
      </c>
      <c r="C37" s="25" t="e">
        <f>'User Input Page'!#REF!</f>
        <v>#REF!</v>
      </c>
      <c r="D37" s="3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  <c r="H37" t="e">
        <f t="shared" si="4"/>
        <v>#REF!</v>
      </c>
      <c r="I37" t="e">
        <f t="shared" si="5"/>
        <v>#REF!</v>
      </c>
      <c r="J37" t="e">
        <f t="shared" si="6"/>
        <v>#REF!</v>
      </c>
      <c r="K37" s="21" t="e">
        <f t="shared" si="7"/>
        <v>#REF!</v>
      </c>
      <c r="L37" s="21" t="e">
        <f t="shared" si="8"/>
        <v>#REF!</v>
      </c>
    </row>
    <row r="38" spans="1:12">
      <c r="A38" s="6" t="s">
        <v>14</v>
      </c>
      <c r="B38" s="24" t="e">
        <f>'User Input Page'!#REF!</f>
        <v>#REF!</v>
      </c>
      <c r="C38" s="25" t="e">
        <f>'User Input Page'!#REF!</f>
        <v>#REF!</v>
      </c>
      <c r="D38" s="3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  <c r="H38" t="e">
        <f t="shared" si="4"/>
        <v>#REF!</v>
      </c>
      <c r="I38" t="e">
        <f t="shared" si="5"/>
        <v>#REF!</v>
      </c>
      <c r="J38" t="e">
        <f t="shared" si="6"/>
        <v>#REF!</v>
      </c>
      <c r="K38" s="21" t="e">
        <f t="shared" si="7"/>
        <v>#REF!</v>
      </c>
      <c r="L38" s="21" t="e">
        <f t="shared" si="8"/>
        <v>#REF!</v>
      </c>
    </row>
    <row r="39" spans="1:12">
      <c r="A39" s="6" t="s">
        <v>15</v>
      </c>
      <c r="B39" s="24" t="e">
        <f>'User Input Page'!#REF!</f>
        <v>#REF!</v>
      </c>
      <c r="C39" s="25" t="e">
        <f>'User Input Page'!#REF!</f>
        <v>#REF!</v>
      </c>
      <c r="D39" s="3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  <c r="H39" t="e">
        <f t="shared" si="4"/>
        <v>#REF!</v>
      </c>
      <c r="I39" t="e">
        <f t="shared" si="5"/>
        <v>#REF!</v>
      </c>
      <c r="J39" t="e">
        <f t="shared" si="6"/>
        <v>#REF!</v>
      </c>
      <c r="K39" s="21" t="e">
        <f t="shared" si="7"/>
        <v>#REF!</v>
      </c>
      <c r="L39" s="21" t="e">
        <f t="shared" si="8"/>
        <v>#REF!</v>
      </c>
    </row>
    <row r="40" spans="1:12">
      <c r="A40" s="6" t="s">
        <v>0</v>
      </c>
      <c r="B40" s="24" t="e">
        <f>'User Input Page'!#REF!</f>
        <v>#REF!</v>
      </c>
      <c r="C40" s="25" t="e">
        <f>'User Input Page'!#REF!</f>
        <v>#REF!</v>
      </c>
      <c r="D40" s="3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  <c r="H40" t="e">
        <f t="shared" si="4"/>
        <v>#REF!</v>
      </c>
      <c r="I40" t="e">
        <f t="shared" si="5"/>
        <v>#REF!</v>
      </c>
      <c r="J40" t="e">
        <f t="shared" si="6"/>
        <v>#REF!</v>
      </c>
      <c r="K40" s="21" t="e">
        <f t="shared" si="7"/>
        <v>#REF!</v>
      </c>
      <c r="L40" s="21" t="e">
        <f t="shared" si="8"/>
        <v>#REF!</v>
      </c>
    </row>
    <row r="41" spans="1:12">
      <c r="A41" s="6" t="s">
        <v>16</v>
      </c>
      <c r="B41" s="24" t="e">
        <f>'User Input Page'!#REF!</f>
        <v>#REF!</v>
      </c>
      <c r="C41" s="25" t="e">
        <f>'User Input Page'!#REF!</f>
        <v>#REF!</v>
      </c>
      <c r="D41" s="3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  <c r="H41" t="e">
        <f t="shared" si="4"/>
        <v>#REF!</v>
      </c>
      <c r="I41" t="e">
        <f t="shared" si="5"/>
        <v>#REF!</v>
      </c>
      <c r="J41" t="e">
        <f t="shared" si="6"/>
        <v>#REF!</v>
      </c>
      <c r="K41" s="21" t="e">
        <f t="shared" si="7"/>
        <v>#REF!</v>
      </c>
      <c r="L41" s="21" t="e">
        <f t="shared" si="8"/>
        <v>#REF!</v>
      </c>
    </row>
    <row r="42" spans="1:12">
      <c r="A42" s="6" t="s">
        <v>17</v>
      </c>
      <c r="B42" s="24" t="e">
        <f>'User Input Page'!#REF!</f>
        <v>#REF!</v>
      </c>
      <c r="C42" s="25" t="e">
        <f>'User Input Page'!#REF!</f>
        <v>#REF!</v>
      </c>
      <c r="D42" s="3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  <c r="H42" t="e">
        <f t="shared" si="4"/>
        <v>#REF!</v>
      </c>
      <c r="I42" t="e">
        <f t="shared" si="5"/>
        <v>#REF!</v>
      </c>
      <c r="J42" t="e">
        <f t="shared" si="6"/>
        <v>#REF!</v>
      </c>
      <c r="K42" s="21" t="e">
        <f t="shared" si="7"/>
        <v>#REF!</v>
      </c>
      <c r="L42" s="21" t="e">
        <f t="shared" si="8"/>
        <v>#REF!</v>
      </c>
    </row>
    <row r="43" spans="1:12">
      <c r="A43" s="6" t="s">
        <v>18</v>
      </c>
      <c r="B43" s="24" t="e">
        <f>'User Input Page'!#REF!</f>
        <v>#REF!</v>
      </c>
      <c r="C43" s="25" t="e">
        <f>'User Input Page'!#REF!</f>
        <v>#REF!</v>
      </c>
      <c r="D43" s="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  <c r="H43" t="e">
        <f t="shared" si="4"/>
        <v>#REF!</v>
      </c>
      <c r="I43" t="e">
        <f t="shared" si="5"/>
        <v>#REF!</v>
      </c>
      <c r="J43" t="e">
        <f t="shared" si="6"/>
        <v>#REF!</v>
      </c>
      <c r="K43" s="21" t="e">
        <f t="shared" si="7"/>
        <v>#REF!</v>
      </c>
      <c r="L43" s="21" t="e">
        <f t="shared" si="8"/>
        <v>#REF!</v>
      </c>
    </row>
    <row r="44" spans="1:12">
      <c r="A44" s="6" t="s">
        <v>19</v>
      </c>
      <c r="B44" s="24" t="e">
        <f>'User Input Page'!#REF!</f>
        <v>#REF!</v>
      </c>
      <c r="C44" s="25" t="e">
        <f>'User Input Page'!#REF!</f>
        <v>#REF!</v>
      </c>
      <c r="D44" s="3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  <c r="H44" t="e">
        <f t="shared" si="4"/>
        <v>#REF!</v>
      </c>
      <c r="I44" t="e">
        <f t="shared" si="5"/>
        <v>#REF!</v>
      </c>
      <c r="J44" t="e">
        <f t="shared" si="6"/>
        <v>#REF!</v>
      </c>
      <c r="K44" s="21" t="e">
        <f t="shared" si="7"/>
        <v>#REF!</v>
      </c>
      <c r="L44" s="21" t="e">
        <f t="shared" si="8"/>
        <v>#REF!</v>
      </c>
    </row>
    <row r="45" spans="1:12">
      <c r="A45" s="6" t="s">
        <v>20</v>
      </c>
      <c r="B45" s="24" t="e">
        <f>'User Input Page'!#REF!</f>
        <v>#REF!</v>
      </c>
      <c r="C45" s="25" t="e">
        <f>'User Input Page'!#REF!</f>
        <v>#REF!</v>
      </c>
      <c r="D45" s="3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  <c r="H45" t="e">
        <f t="shared" si="4"/>
        <v>#REF!</v>
      </c>
      <c r="I45" t="e">
        <f t="shared" si="5"/>
        <v>#REF!</v>
      </c>
      <c r="J45" t="e">
        <f t="shared" si="6"/>
        <v>#REF!</v>
      </c>
      <c r="K45" s="21" t="e">
        <f t="shared" si="7"/>
        <v>#REF!</v>
      </c>
      <c r="L45" s="21" t="e">
        <f t="shared" si="8"/>
        <v>#REF!</v>
      </c>
    </row>
    <row r="46" spans="1:12">
      <c r="A46" s="6" t="s">
        <v>21</v>
      </c>
      <c r="B46" s="24" t="e">
        <f>'User Input Page'!#REF!</f>
        <v>#REF!</v>
      </c>
      <c r="C46" s="25" t="e">
        <f>'User Input Page'!#REF!</f>
        <v>#REF!</v>
      </c>
      <c r="D46" s="3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  <c r="H46" t="e">
        <f t="shared" si="4"/>
        <v>#REF!</v>
      </c>
      <c r="I46" t="e">
        <f t="shared" si="5"/>
        <v>#REF!</v>
      </c>
      <c r="J46" t="e">
        <f t="shared" si="6"/>
        <v>#REF!</v>
      </c>
      <c r="K46" s="21" t="e">
        <f t="shared" si="7"/>
        <v>#REF!</v>
      </c>
      <c r="L46" s="21" t="e">
        <f t="shared" si="8"/>
        <v>#REF!</v>
      </c>
    </row>
    <row r="47" spans="1:12" ht="13.5" thickBot="1">
      <c r="A47" s="6" t="s">
        <v>22</v>
      </c>
      <c r="B47" s="26" t="e">
        <f>'User Input Page'!#REF!</f>
        <v>#REF!</v>
      </c>
      <c r="C47" s="27" t="e">
        <f>'User Input Page'!#REF!</f>
        <v>#REF!</v>
      </c>
      <c r="D47" s="3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  <c r="H47" t="e">
        <f t="shared" si="4"/>
        <v>#REF!</v>
      </c>
      <c r="I47" t="e">
        <f t="shared" si="5"/>
        <v>#REF!</v>
      </c>
      <c r="J47" t="e">
        <f t="shared" si="6"/>
        <v>#REF!</v>
      </c>
      <c r="K47" s="21" t="e">
        <f t="shared" si="7"/>
        <v>#REF!</v>
      </c>
      <c r="L47" s="21" t="e">
        <f t="shared" si="8"/>
        <v>#REF!</v>
      </c>
    </row>
    <row r="48" spans="1:12">
      <c r="A48" s="1"/>
      <c r="B48" s="10"/>
      <c r="C48" s="3"/>
      <c r="D48" s="4"/>
      <c r="K48" t="s">
        <v>60</v>
      </c>
      <c r="L48" s="21" t="e">
        <f>AVERAGE(L36:L47)</f>
        <v>#REF!</v>
      </c>
    </row>
    <row r="52" spans="1:21">
      <c r="A52" s="6" t="s">
        <v>31</v>
      </c>
      <c r="B52" s="4" t="s">
        <v>33</v>
      </c>
      <c r="C52" s="122" t="s">
        <v>12</v>
      </c>
      <c r="D52" s="122"/>
      <c r="E52" s="122"/>
      <c r="F52" s="122"/>
      <c r="G52" s="122"/>
      <c r="H52" s="122"/>
      <c r="I52" s="122"/>
      <c r="J52" s="122"/>
      <c r="K52" s="122"/>
      <c r="L52" s="122"/>
      <c r="S52">
        <v>31</v>
      </c>
    </row>
    <row r="53" spans="1:21">
      <c r="A53" s="6" t="s">
        <v>32</v>
      </c>
      <c r="B53" s="6" t="s">
        <v>34</v>
      </c>
      <c r="C53" s="6" t="s">
        <v>24</v>
      </c>
      <c r="D53" s="6" t="s">
        <v>25</v>
      </c>
      <c r="E53" t="s">
        <v>55</v>
      </c>
      <c r="F53" t="s">
        <v>56</v>
      </c>
      <c r="G53" t="s">
        <v>57</v>
      </c>
      <c r="J53" t="s">
        <v>58</v>
      </c>
      <c r="K53" t="s">
        <v>59</v>
      </c>
      <c r="L53" t="s">
        <v>5</v>
      </c>
      <c r="M53" t="s">
        <v>26</v>
      </c>
      <c r="Q53" t="s">
        <v>84</v>
      </c>
    </row>
    <row r="54" spans="1:21">
      <c r="A54" s="6">
        <v>0.05</v>
      </c>
      <c r="B54" s="6">
        <v>0.05</v>
      </c>
      <c r="C54" s="3">
        <f t="shared" ref="C54:C66" si="9">IF((F18-$C$35)&gt;0,(F18-$C$35),0)</f>
        <v>0</v>
      </c>
      <c r="D54" s="3" t="e">
        <f>IF(C54&gt;$F$9,$F$9,(C54))</f>
        <v>#DIV/0!</v>
      </c>
      <c r="E54" t="e">
        <f t="shared" ref="E54:E66" si="10">D54/$F$7</f>
        <v>#DIV/0!</v>
      </c>
      <c r="F54" t="e">
        <f t="shared" ref="F54:F66" si="11">(1000*E54*$F$6)/0.001307</f>
        <v>#DIV/0!</v>
      </c>
      <c r="G54" t="e">
        <f t="shared" ref="G54:G66" si="12">1/(POWER((-2*LOG(($I$6/3.7)+(2.51/(F54*(POWER($I$7,0.5)))))),2))</f>
        <v>#DIV/0!</v>
      </c>
      <c r="H54" t="e">
        <f t="shared" ref="H54:H66" si="13">1/(POWER((-2*LOG(($I$6/3.7)+(2.51/(F54*(POWER(G54,0.5)))))),2))</f>
        <v>#DIV/0!</v>
      </c>
      <c r="I54" t="e">
        <f t="shared" ref="I54:I66" si="14">1/(POWER((-2*LOG(($I$6/3.7)+(2.51/(F54*(POWER(H54,0.5)))))),2))</f>
        <v>#DIV/0!</v>
      </c>
      <c r="J54" t="e">
        <f t="shared" ref="J54:J66" si="15">1/(POWER((-2*LOG(($I$6/3.7)+(2.51/(F54*(POWER(I54,0.5)))))),2))</f>
        <v>#DIV/0!</v>
      </c>
      <c r="K54" s="21" t="e">
        <f>IF(E54&gt;0,(IF((J54*($C$7/$F$6)*(E54^2)/19.62)&gt;'User Input Page'!$C$7,'User Input Page'!$C$7,(J54*($C$7/$F$6)*(E54^2)/19.62))), 0)</f>
        <v>#DIV/0!</v>
      </c>
      <c r="L54" s="21" t="e">
        <f>($C$9/100)*$I$5*D54*($C$6-K54)</f>
        <v>#DIV/0!</v>
      </c>
      <c r="M54" s="21" t="e">
        <f t="shared" ref="M54:M66" si="16">B54*L54</f>
        <v>#DIV/0!</v>
      </c>
      <c r="Q54" t="e">
        <f>IF(D54&gt;'User Input Page'!$C$43,IF(K54&lt;'User Input Page'!$C$7,"YES ----&gt;Generating","NO----&gt;choked"),"NO ----&gt; insufficient flow")</f>
        <v>#DIV/0!</v>
      </c>
      <c r="R54" s="38" t="e">
        <f>IF(D54&gt;'User Input Page'!$C$43,IF(L54&gt;'User Input Page'!$C$36,'User Input Page'!$C$36,L54),0)</f>
        <v>#DIV/0!</v>
      </c>
      <c r="S54" s="38" t="e">
        <f>$S$52*24*R54*B54</f>
        <v>#DIV/0!</v>
      </c>
      <c r="T54" s="29" t="s">
        <v>85</v>
      </c>
      <c r="U54" t="e">
        <f>R54*B54</f>
        <v>#DIV/0!</v>
      </c>
    </row>
    <row r="55" spans="1:21">
      <c r="A55" s="6">
        <v>0.1</v>
      </c>
      <c r="B55" s="6">
        <v>0.05</v>
      </c>
      <c r="C55" s="3">
        <f t="shared" si="9"/>
        <v>0</v>
      </c>
      <c r="D55" s="3" t="e">
        <f t="shared" ref="D55:D66" si="17">IF((C55+C54)/2&gt;$F$9,$F$9,(C55+C54)/2)</f>
        <v>#DIV/0!</v>
      </c>
      <c r="E55" t="e">
        <f t="shared" si="10"/>
        <v>#DIV/0!</v>
      </c>
      <c r="F55" t="e">
        <f t="shared" si="11"/>
        <v>#DIV/0!</v>
      </c>
      <c r="G55" t="e">
        <f t="shared" si="12"/>
        <v>#DIV/0!</v>
      </c>
      <c r="H55" t="e">
        <f t="shared" si="13"/>
        <v>#DIV/0!</v>
      </c>
      <c r="I55" t="e">
        <f t="shared" si="14"/>
        <v>#DIV/0!</v>
      </c>
      <c r="J55" t="e">
        <f t="shared" si="15"/>
        <v>#DIV/0!</v>
      </c>
      <c r="K55" s="21" t="e">
        <f>IF(E55&gt;0,(IF((J55*($C$7/$F$6)*(E55^2)/19.62)&gt;'User Input Page'!$C$7,'User Input Page'!$C$7,(J55*($C$7/$F$6)*(E55^2)/19.62))), 0)</f>
        <v>#DIV/0!</v>
      </c>
      <c r="L55" s="21" t="e">
        <f t="shared" ref="L55:L66" si="18">($C$9/100)*$I$5*D55*($C$6-K55)</f>
        <v>#DIV/0!</v>
      </c>
      <c r="M55" s="21" t="e">
        <f t="shared" si="16"/>
        <v>#DIV/0!</v>
      </c>
      <c r="Q55" t="e">
        <f>IF(D55&gt;'User Input Page'!$C$43,IF(K55&lt;'User Input Page'!$C$7,"YES ----&gt;Generating","NO----&gt;choked"),"NO ----&gt; insufficient flow")</f>
        <v>#DIV/0!</v>
      </c>
      <c r="R55" s="38" t="e">
        <f>IF(D55&gt;'User Input Page'!$C$43,IF(L55&gt;'User Input Page'!$C$36,'User Input Page'!$C$36,L55),0)</f>
        <v>#DIV/0!</v>
      </c>
      <c r="S55" s="38" t="e">
        <f>$S$52*24*R55*B55</f>
        <v>#DIV/0!</v>
      </c>
      <c r="T55" s="29" t="s">
        <v>85</v>
      </c>
      <c r="U55" t="e">
        <f t="shared" ref="U55:U66" si="19">R55*B55</f>
        <v>#DIV/0!</v>
      </c>
    </row>
    <row r="56" spans="1:21">
      <c r="A56" s="6">
        <v>0.2</v>
      </c>
      <c r="B56" s="6">
        <v>0.1</v>
      </c>
      <c r="C56" s="3">
        <f t="shared" si="9"/>
        <v>0</v>
      </c>
      <c r="D56" s="3" t="e">
        <f t="shared" si="17"/>
        <v>#DIV/0!</v>
      </c>
      <c r="E56" t="e">
        <f t="shared" si="10"/>
        <v>#DIV/0!</v>
      </c>
      <c r="F56" t="e">
        <f t="shared" si="11"/>
        <v>#DIV/0!</v>
      </c>
      <c r="G56" t="e">
        <f t="shared" si="12"/>
        <v>#DIV/0!</v>
      </c>
      <c r="H56" t="e">
        <f t="shared" si="13"/>
        <v>#DIV/0!</v>
      </c>
      <c r="I56" t="e">
        <f t="shared" si="14"/>
        <v>#DIV/0!</v>
      </c>
      <c r="J56" t="e">
        <f t="shared" si="15"/>
        <v>#DIV/0!</v>
      </c>
      <c r="K56" s="21" t="e">
        <f>IF(E56&gt;0,(IF((J56*($C$7/$F$6)*(E56^2)/19.62)&gt;'User Input Page'!$C$7,'User Input Page'!$C$7,(J56*($C$7/$F$6)*(E56^2)/19.62))), 0)</f>
        <v>#DIV/0!</v>
      </c>
      <c r="L56" s="21" t="e">
        <f t="shared" si="18"/>
        <v>#DIV/0!</v>
      </c>
      <c r="M56" s="21" t="e">
        <f t="shared" si="16"/>
        <v>#DIV/0!</v>
      </c>
      <c r="Q56" t="e">
        <f>IF(D56&gt;'User Input Page'!$C$43,IF(K56&lt;'User Input Page'!$C$7,"YES ----&gt;Generating","NO----&gt;choked"),"NO ----&gt; insufficient flow")</f>
        <v>#DIV/0!</v>
      </c>
      <c r="R56" s="38" t="e">
        <f>IF(D56&gt;'User Input Page'!$C$43,IF(L56&gt;'User Input Page'!$C$36,'User Input Page'!$C$36,L56),0)</f>
        <v>#DIV/0!</v>
      </c>
      <c r="S56" s="38" t="e">
        <f>$S$52*24*R56*B56</f>
        <v>#DIV/0!</v>
      </c>
      <c r="T56" s="29" t="s">
        <v>85</v>
      </c>
      <c r="U56" t="e">
        <f t="shared" si="19"/>
        <v>#DIV/0!</v>
      </c>
    </row>
    <row r="57" spans="1:21">
      <c r="A57" s="6">
        <v>0.3</v>
      </c>
      <c r="B57" s="6">
        <v>0.1</v>
      </c>
      <c r="C57" s="3">
        <f t="shared" si="9"/>
        <v>0</v>
      </c>
      <c r="D57" s="3" t="e">
        <f t="shared" si="17"/>
        <v>#DIV/0!</v>
      </c>
      <c r="E57" t="e">
        <f t="shared" si="10"/>
        <v>#DIV/0!</v>
      </c>
      <c r="F57" t="e">
        <f t="shared" si="11"/>
        <v>#DIV/0!</v>
      </c>
      <c r="G57" t="e">
        <f t="shared" si="12"/>
        <v>#DIV/0!</v>
      </c>
      <c r="H57" t="e">
        <f t="shared" si="13"/>
        <v>#DIV/0!</v>
      </c>
      <c r="I57" t="e">
        <f t="shared" si="14"/>
        <v>#DIV/0!</v>
      </c>
      <c r="J57" t="e">
        <f t="shared" si="15"/>
        <v>#DIV/0!</v>
      </c>
      <c r="K57" s="21" t="e">
        <f>IF(E57&gt;0,(IF((J57*($C$7/$F$6)*(E57^2)/19.62)&gt;'User Input Page'!$C$7,'User Input Page'!$C$7,(J57*($C$7/$F$6)*(E57^2)/19.62))), 0)</f>
        <v>#DIV/0!</v>
      </c>
      <c r="L57" s="21" t="e">
        <f t="shared" si="18"/>
        <v>#DIV/0!</v>
      </c>
      <c r="M57" s="21" t="e">
        <f t="shared" si="16"/>
        <v>#DIV/0!</v>
      </c>
      <c r="Q57" t="e">
        <f>IF(D57&gt;'User Input Page'!$C$43,IF(K57&lt;'User Input Page'!$C$7,"YES ----&gt;Generating","NO----&gt;choked"),"NO ----&gt; insufficient flow")</f>
        <v>#DIV/0!</v>
      </c>
      <c r="R57" s="38" t="e">
        <f>IF(D57&gt;'User Input Page'!$C$43,IF(L57&gt;'User Input Page'!$C$36,'User Input Page'!$C$36,L57),0)</f>
        <v>#DIV/0!</v>
      </c>
      <c r="S57" s="38" t="e">
        <f t="shared" ref="S57:S66" si="20">$S$52*24*R57*B57</f>
        <v>#DIV/0!</v>
      </c>
      <c r="T57" s="29" t="s">
        <v>85</v>
      </c>
      <c r="U57" t="e">
        <f t="shared" si="19"/>
        <v>#DIV/0!</v>
      </c>
    </row>
    <row r="58" spans="1:21">
      <c r="A58" s="6">
        <v>0.4</v>
      </c>
      <c r="B58" s="6">
        <v>0.1</v>
      </c>
      <c r="C58" s="3">
        <f t="shared" si="9"/>
        <v>0</v>
      </c>
      <c r="D58" s="3" t="e">
        <f t="shared" si="17"/>
        <v>#DIV/0!</v>
      </c>
      <c r="E58" t="e">
        <f t="shared" si="10"/>
        <v>#DIV/0!</v>
      </c>
      <c r="F58" t="e">
        <f t="shared" si="11"/>
        <v>#DIV/0!</v>
      </c>
      <c r="G58" t="e">
        <f t="shared" si="12"/>
        <v>#DIV/0!</v>
      </c>
      <c r="H58" t="e">
        <f t="shared" si="13"/>
        <v>#DIV/0!</v>
      </c>
      <c r="I58" t="e">
        <f t="shared" si="14"/>
        <v>#DIV/0!</v>
      </c>
      <c r="J58" t="e">
        <f t="shared" si="15"/>
        <v>#DIV/0!</v>
      </c>
      <c r="K58" s="21" t="e">
        <f>IF(E58&gt;0,(IF((J58*($C$7/$F$6)*(E58^2)/19.62)&gt;'User Input Page'!$C$7,'User Input Page'!$C$7,(J58*($C$7/$F$6)*(E58^2)/19.62))), 0)</f>
        <v>#DIV/0!</v>
      </c>
      <c r="L58" s="21" t="e">
        <f t="shared" si="18"/>
        <v>#DIV/0!</v>
      </c>
      <c r="M58" s="21" t="e">
        <f t="shared" si="16"/>
        <v>#DIV/0!</v>
      </c>
      <c r="Q58" t="e">
        <f>IF(D58&gt;'User Input Page'!$C$43,IF(K58&lt;'User Input Page'!$C$7,"YES ----&gt;Generating","NO----&gt;choked"),"NO ----&gt; insufficient flow")</f>
        <v>#DIV/0!</v>
      </c>
      <c r="R58" s="38" t="e">
        <f>IF(D58&gt;'User Input Page'!$C$43,IF(L58&gt;'User Input Page'!$C$36,'User Input Page'!$C$36,L58),0)</f>
        <v>#DIV/0!</v>
      </c>
      <c r="S58" s="38" t="e">
        <f t="shared" si="20"/>
        <v>#DIV/0!</v>
      </c>
      <c r="T58" s="29" t="s">
        <v>85</v>
      </c>
      <c r="U58" t="e">
        <f t="shared" si="19"/>
        <v>#DIV/0!</v>
      </c>
    </row>
    <row r="59" spans="1:21">
      <c r="A59" s="6">
        <v>0.5</v>
      </c>
      <c r="B59" s="6">
        <v>0.1</v>
      </c>
      <c r="C59" s="3">
        <f t="shared" si="9"/>
        <v>0</v>
      </c>
      <c r="D59" s="3" t="e">
        <f t="shared" si="17"/>
        <v>#DIV/0!</v>
      </c>
      <c r="E59" t="e">
        <f t="shared" si="10"/>
        <v>#DIV/0!</v>
      </c>
      <c r="F59" t="e">
        <f t="shared" si="11"/>
        <v>#DIV/0!</v>
      </c>
      <c r="G59" t="e">
        <f t="shared" si="12"/>
        <v>#DIV/0!</v>
      </c>
      <c r="H59" t="e">
        <f t="shared" si="13"/>
        <v>#DIV/0!</v>
      </c>
      <c r="I59" t="e">
        <f t="shared" si="14"/>
        <v>#DIV/0!</v>
      </c>
      <c r="J59" t="e">
        <f t="shared" si="15"/>
        <v>#DIV/0!</v>
      </c>
      <c r="K59" s="21" t="e">
        <f>IF(E59&gt;0,(IF((J59*($C$7/$F$6)*(E59^2)/19.62)&gt;'User Input Page'!$C$7,'User Input Page'!$C$7,(J59*($C$7/$F$6)*(E59^2)/19.62))), 0)</f>
        <v>#DIV/0!</v>
      </c>
      <c r="L59" s="21" t="e">
        <f t="shared" si="18"/>
        <v>#DIV/0!</v>
      </c>
      <c r="M59" s="21" t="e">
        <f t="shared" si="16"/>
        <v>#DIV/0!</v>
      </c>
      <c r="Q59" t="e">
        <f>IF(D59&gt;'User Input Page'!$C$43,IF(K59&lt;'User Input Page'!$C$7,"YES ----&gt;Generating","NO----&gt;choked"),"NO ----&gt; insufficient flow")</f>
        <v>#DIV/0!</v>
      </c>
      <c r="R59" s="38" t="e">
        <f>IF(D59&gt;'User Input Page'!$C$43,IF(L59&gt;'User Input Page'!$C$36,'User Input Page'!$C$36,L59),0)</f>
        <v>#DIV/0!</v>
      </c>
      <c r="S59" s="38" t="e">
        <f t="shared" si="20"/>
        <v>#DIV/0!</v>
      </c>
      <c r="T59" s="29" t="s">
        <v>85</v>
      </c>
      <c r="U59" t="e">
        <f t="shared" si="19"/>
        <v>#DIV/0!</v>
      </c>
    </row>
    <row r="60" spans="1:21">
      <c r="A60" s="6">
        <v>0.6</v>
      </c>
      <c r="B60" s="6">
        <v>0.1</v>
      </c>
      <c r="C60" s="3">
        <f t="shared" si="9"/>
        <v>0</v>
      </c>
      <c r="D60" s="3" t="e">
        <f t="shared" si="17"/>
        <v>#DIV/0!</v>
      </c>
      <c r="E60" t="e">
        <f t="shared" si="10"/>
        <v>#DIV/0!</v>
      </c>
      <c r="F60" t="e">
        <f t="shared" si="11"/>
        <v>#DIV/0!</v>
      </c>
      <c r="G60" t="e">
        <f t="shared" si="12"/>
        <v>#DIV/0!</v>
      </c>
      <c r="H60" t="e">
        <f t="shared" si="13"/>
        <v>#DIV/0!</v>
      </c>
      <c r="I60" t="e">
        <f t="shared" si="14"/>
        <v>#DIV/0!</v>
      </c>
      <c r="J60" t="e">
        <f t="shared" si="15"/>
        <v>#DIV/0!</v>
      </c>
      <c r="K60" s="21" t="e">
        <f>IF(E60&gt;0,(IF((J60*($C$7/$F$6)*(E60^2)/19.62)&gt;'User Input Page'!$C$7,'User Input Page'!$C$7,(J60*($C$7/$F$6)*(E60^2)/19.62))), 0)</f>
        <v>#DIV/0!</v>
      </c>
      <c r="L60" s="21" t="e">
        <f t="shared" si="18"/>
        <v>#DIV/0!</v>
      </c>
      <c r="M60" s="21" t="e">
        <f t="shared" si="16"/>
        <v>#DIV/0!</v>
      </c>
      <c r="Q60" t="e">
        <f>IF(D60&gt;'User Input Page'!$C$43,IF(K60&lt;'User Input Page'!$C$7,"YES ----&gt;Generating","NO----&gt;choked"),"NO ----&gt; insufficient flow")</f>
        <v>#DIV/0!</v>
      </c>
      <c r="R60" s="38" t="e">
        <f>IF(D60&gt;'User Input Page'!$C$43,IF(L60&gt;'User Input Page'!$C$36,'User Input Page'!$C$36,L60),0)</f>
        <v>#DIV/0!</v>
      </c>
      <c r="S60" s="38" t="e">
        <f t="shared" si="20"/>
        <v>#DIV/0!</v>
      </c>
      <c r="T60" s="29" t="s">
        <v>85</v>
      </c>
      <c r="U60" t="e">
        <f t="shared" si="19"/>
        <v>#DIV/0!</v>
      </c>
    </row>
    <row r="61" spans="1:21">
      <c r="A61" s="6">
        <v>0.7</v>
      </c>
      <c r="B61" s="6">
        <v>0.1</v>
      </c>
      <c r="C61" s="3">
        <f t="shared" si="9"/>
        <v>0</v>
      </c>
      <c r="D61" s="3" t="e">
        <f t="shared" si="17"/>
        <v>#DIV/0!</v>
      </c>
      <c r="E61" t="e">
        <f t="shared" si="10"/>
        <v>#DIV/0!</v>
      </c>
      <c r="F61" t="e">
        <f t="shared" si="11"/>
        <v>#DIV/0!</v>
      </c>
      <c r="G61" t="e">
        <f t="shared" si="12"/>
        <v>#DIV/0!</v>
      </c>
      <c r="H61" t="e">
        <f t="shared" si="13"/>
        <v>#DIV/0!</v>
      </c>
      <c r="I61" t="e">
        <f t="shared" si="14"/>
        <v>#DIV/0!</v>
      </c>
      <c r="J61" t="e">
        <f t="shared" si="15"/>
        <v>#DIV/0!</v>
      </c>
      <c r="K61" s="21" t="e">
        <f>IF(E61&gt;0,(IF((J61*($C$7/$F$6)*(E61^2)/19.62)&gt;'User Input Page'!$C$7,'User Input Page'!$C$7,(J61*($C$7/$F$6)*(E61^2)/19.62))), 0)</f>
        <v>#DIV/0!</v>
      </c>
      <c r="L61" s="21" t="e">
        <f t="shared" si="18"/>
        <v>#DIV/0!</v>
      </c>
      <c r="M61" s="21" t="e">
        <f t="shared" si="16"/>
        <v>#DIV/0!</v>
      </c>
      <c r="Q61" t="e">
        <f>IF(D61&gt;'User Input Page'!$C$43,IF(K61&lt;'User Input Page'!$C$7,"YES ----&gt;Generating","NO----&gt;choked"),"NO ----&gt; insufficient flow")</f>
        <v>#DIV/0!</v>
      </c>
      <c r="R61" s="38" t="e">
        <f>IF(D61&gt;'User Input Page'!$C$43,IF(L61&gt;'User Input Page'!$C$36,'User Input Page'!$C$36,L61),0)</f>
        <v>#DIV/0!</v>
      </c>
      <c r="S61" s="38" t="e">
        <f t="shared" si="20"/>
        <v>#DIV/0!</v>
      </c>
      <c r="T61" s="29" t="s">
        <v>85</v>
      </c>
      <c r="U61" t="e">
        <f t="shared" si="19"/>
        <v>#DIV/0!</v>
      </c>
    </row>
    <row r="62" spans="1:21">
      <c r="A62" s="6">
        <v>0.8</v>
      </c>
      <c r="B62" s="6">
        <v>0.1</v>
      </c>
      <c r="C62" s="3">
        <f t="shared" si="9"/>
        <v>0</v>
      </c>
      <c r="D62" s="3" t="e">
        <f t="shared" si="17"/>
        <v>#DIV/0!</v>
      </c>
      <c r="E62" t="e">
        <f t="shared" si="10"/>
        <v>#DIV/0!</v>
      </c>
      <c r="F62" t="e">
        <f t="shared" si="11"/>
        <v>#DIV/0!</v>
      </c>
      <c r="G62" t="e">
        <f t="shared" si="12"/>
        <v>#DIV/0!</v>
      </c>
      <c r="H62" t="e">
        <f t="shared" si="13"/>
        <v>#DIV/0!</v>
      </c>
      <c r="I62" t="e">
        <f t="shared" si="14"/>
        <v>#DIV/0!</v>
      </c>
      <c r="J62" t="e">
        <f t="shared" si="15"/>
        <v>#DIV/0!</v>
      </c>
      <c r="K62" s="21" t="e">
        <f>IF(E62&gt;0,(IF((J62*($C$7/$F$6)*(E62^2)/19.62)&gt;'User Input Page'!$C$7,'User Input Page'!$C$7,(J62*($C$7/$F$6)*(E62^2)/19.62))), 0)</f>
        <v>#DIV/0!</v>
      </c>
      <c r="L62" s="21" t="e">
        <f t="shared" si="18"/>
        <v>#DIV/0!</v>
      </c>
      <c r="M62" s="21" t="e">
        <f t="shared" si="16"/>
        <v>#DIV/0!</v>
      </c>
      <c r="Q62" t="e">
        <f>IF(D62&gt;'User Input Page'!$C$43,IF(K62&lt;'User Input Page'!$C$7,"YES ----&gt;Generating","NO----&gt;choked"),"NO ----&gt; insufficient flow")</f>
        <v>#DIV/0!</v>
      </c>
      <c r="R62" s="38" t="e">
        <f>IF(D62&gt;'User Input Page'!$C$43,IF(L62&gt;'User Input Page'!$C$36,'User Input Page'!$C$36,L62),0)</f>
        <v>#DIV/0!</v>
      </c>
      <c r="S62" s="38" t="e">
        <f t="shared" si="20"/>
        <v>#DIV/0!</v>
      </c>
      <c r="T62" s="29" t="s">
        <v>85</v>
      </c>
      <c r="U62" t="e">
        <f t="shared" si="19"/>
        <v>#DIV/0!</v>
      </c>
    </row>
    <row r="63" spans="1:21">
      <c r="A63" s="6">
        <v>0.9</v>
      </c>
      <c r="B63" s="6">
        <v>0.1</v>
      </c>
      <c r="C63" s="3">
        <f t="shared" si="9"/>
        <v>0</v>
      </c>
      <c r="D63" s="3" t="e">
        <f t="shared" si="17"/>
        <v>#DIV/0!</v>
      </c>
      <c r="E63" t="e">
        <f t="shared" si="10"/>
        <v>#DIV/0!</v>
      </c>
      <c r="F63" t="e">
        <f t="shared" si="11"/>
        <v>#DIV/0!</v>
      </c>
      <c r="G63" t="e">
        <f t="shared" si="12"/>
        <v>#DIV/0!</v>
      </c>
      <c r="H63" t="e">
        <f t="shared" si="13"/>
        <v>#DIV/0!</v>
      </c>
      <c r="I63" t="e">
        <f t="shared" si="14"/>
        <v>#DIV/0!</v>
      </c>
      <c r="J63" t="e">
        <f t="shared" si="15"/>
        <v>#DIV/0!</v>
      </c>
      <c r="K63" s="21" t="e">
        <f>IF(E63&gt;0,(IF((J63*($C$7/$F$6)*(E63^2)/19.62)&gt;'User Input Page'!$C$7,'User Input Page'!$C$7,(J63*($C$7/$F$6)*(E63^2)/19.62))), 0)</f>
        <v>#DIV/0!</v>
      </c>
      <c r="L63" s="21" t="e">
        <f t="shared" si="18"/>
        <v>#DIV/0!</v>
      </c>
      <c r="M63" s="21" t="e">
        <f t="shared" si="16"/>
        <v>#DIV/0!</v>
      </c>
      <c r="Q63" t="e">
        <f>IF(D63&gt;'User Input Page'!$C$43,IF(K63&lt;'User Input Page'!$C$7,"YES ----&gt;Generating","NO----&gt;choked"),"NO ----&gt; insufficient flow")</f>
        <v>#DIV/0!</v>
      </c>
      <c r="R63" s="38" t="e">
        <f>IF(D63&gt;'User Input Page'!$C$43,IF(L63&gt;'User Input Page'!$C$36,'User Input Page'!$C$36,L63),0)</f>
        <v>#DIV/0!</v>
      </c>
      <c r="S63" s="38" t="e">
        <f t="shared" si="20"/>
        <v>#DIV/0!</v>
      </c>
      <c r="T63" s="29" t="s">
        <v>85</v>
      </c>
      <c r="U63" t="e">
        <f t="shared" si="19"/>
        <v>#DIV/0!</v>
      </c>
    </row>
    <row r="64" spans="1:21">
      <c r="A64" s="6">
        <v>0.95</v>
      </c>
      <c r="B64" s="6">
        <v>4.9999999999999933E-2</v>
      </c>
      <c r="C64" s="3">
        <f t="shared" si="9"/>
        <v>0</v>
      </c>
      <c r="D64" s="3" t="e">
        <f t="shared" si="17"/>
        <v>#DIV/0!</v>
      </c>
      <c r="E64" t="e">
        <f t="shared" si="10"/>
        <v>#DIV/0!</v>
      </c>
      <c r="F64" t="e">
        <f t="shared" si="11"/>
        <v>#DIV/0!</v>
      </c>
      <c r="G64" t="e">
        <f t="shared" si="12"/>
        <v>#DIV/0!</v>
      </c>
      <c r="H64" t="e">
        <f t="shared" si="13"/>
        <v>#DIV/0!</v>
      </c>
      <c r="I64" t="e">
        <f t="shared" si="14"/>
        <v>#DIV/0!</v>
      </c>
      <c r="J64" t="e">
        <f t="shared" si="15"/>
        <v>#DIV/0!</v>
      </c>
      <c r="K64" s="21" t="e">
        <f>IF(E64&gt;0,(IF((J64*($C$7/$F$6)*(E64^2)/19.62)&gt;'User Input Page'!$C$7,'User Input Page'!$C$7,(J64*($C$7/$F$6)*(E64^2)/19.62))), 0)</f>
        <v>#DIV/0!</v>
      </c>
      <c r="L64" s="21" t="e">
        <f t="shared" si="18"/>
        <v>#DIV/0!</v>
      </c>
      <c r="M64" s="21" t="e">
        <f t="shared" si="16"/>
        <v>#DIV/0!</v>
      </c>
      <c r="Q64" t="e">
        <f>IF(D64&gt;'User Input Page'!$C$43,IF(K64&lt;'User Input Page'!$C$7,"YES ----&gt;Generating","NO----&gt;choked"),"NO ----&gt; insufficient flow")</f>
        <v>#DIV/0!</v>
      </c>
      <c r="R64" s="38" t="e">
        <f>IF(D64&gt;'User Input Page'!$C$43,IF(L64&gt;'User Input Page'!$C$36,'User Input Page'!$C$36,L64),0)</f>
        <v>#DIV/0!</v>
      </c>
      <c r="S64" s="38" t="e">
        <f t="shared" si="20"/>
        <v>#DIV/0!</v>
      </c>
      <c r="T64" s="29" t="s">
        <v>85</v>
      </c>
      <c r="U64" t="e">
        <f t="shared" si="19"/>
        <v>#DIV/0!</v>
      </c>
    </row>
    <row r="65" spans="1:21">
      <c r="A65" s="6">
        <v>0.99</v>
      </c>
      <c r="B65" s="6">
        <v>0.04</v>
      </c>
      <c r="C65" s="3">
        <f t="shared" si="9"/>
        <v>0</v>
      </c>
      <c r="D65" s="3" t="e">
        <f t="shared" si="17"/>
        <v>#DIV/0!</v>
      </c>
      <c r="E65" t="e">
        <f t="shared" si="10"/>
        <v>#DIV/0!</v>
      </c>
      <c r="F65" t="e">
        <f t="shared" si="11"/>
        <v>#DIV/0!</v>
      </c>
      <c r="G65" t="e">
        <f t="shared" si="12"/>
        <v>#DIV/0!</v>
      </c>
      <c r="H65" t="e">
        <f t="shared" si="13"/>
        <v>#DIV/0!</v>
      </c>
      <c r="I65" t="e">
        <f t="shared" si="14"/>
        <v>#DIV/0!</v>
      </c>
      <c r="J65" t="e">
        <f t="shared" si="15"/>
        <v>#DIV/0!</v>
      </c>
      <c r="K65" s="21" t="e">
        <f>IF(E65&gt;0,(IF((J65*($C$7/$F$6)*(E65^2)/19.62)&gt;'User Input Page'!$C$7,'User Input Page'!$C$7,(J65*($C$7/$F$6)*(E65^2)/19.62))), 0)</f>
        <v>#DIV/0!</v>
      </c>
      <c r="L65" s="21" t="e">
        <f t="shared" si="18"/>
        <v>#DIV/0!</v>
      </c>
      <c r="M65" s="21" t="e">
        <f t="shared" si="16"/>
        <v>#DIV/0!</v>
      </c>
      <c r="Q65" t="e">
        <f>IF(D65&gt;'User Input Page'!$C$43,IF(K65&lt;'User Input Page'!$C$7,"YES ----&gt;Generating","NO----&gt;choked"),"NO ----&gt; insufficient flow")</f>
        <v>#DIV/0!</v>
      </c>
      <c r="R65" s="38" t="e">
        <f>IF(D65&gt;'User Input Page'!$C$43,IF(L65&gt;'User Input Page'!$C$36,'User Input Page'!$C$36,L65),0)</f>
        <v>#DIV/0!</v>
      </c>
      <c r="S65" s="38" t="e">
        <f t="shared" si="20"/>
        <v>#DIV/0!</v>
      </c>
      <c r="T65" s="29" t="s">
        <v>85</v>
      </c>
      <c r="U65" t="e">
        <f t="shared" si="19"/>
        <v>#DIV/0!</v>
      </c>
    </row>
    <row r="66" spans="1:21">
      <c r="A66" s="6">
        <v>1</v>
      </c>
      <c r="B66" s="6">
        <v>0.01</v>
      </c>
      <c r="C66" s="3">
        <f t="shared" si="9"/>
        <v>0</v>
      </c>
      <c r="D66" s="3" t="e">
        <f t="shared" si="17"/>
        <v>#DIV/0!</v>
      </c>
      <c r="E66" t="e">
        <f t="shared" si="10"/>
        <v>#DIV/0!</v>
      </c>
      <c r="F66" t="e">
        <f t="shared" si="11"/>
        <v>#DIV/0!</v>
      </c>
      <c r="G66" t="e">
        <f t="shared" si="12"/>
        <v>#DIV/0!</v>
      </c>
      <c r="H66" t="e">
        <f t="shared" si="13"/>
        <v>#DIV/0!</v>
      </c>
      <c r="I66" t="e">
        <f t="shared" si="14"/>
        <v>#DIV/0!</v>
      </c>
      <c r="J66" t="e">
        <f t="shared" si="15"/>
        <v>#DIV/0!</v>
      </c>
      <c r="K66" s="21" t="e">
        <f>IF(E66&gt;0,(IF((J66*($C$7/$F$6)*(E66^2)/19.62)&gt;'User Input Page'!$C$7,'User Input Page'!$C$7,(J66*($C$7/$F$6)*(E66^2)/19.62))), 0)</f>
        <v>#DIV/0!</v>
      </c>
      <c r="L66" s="21" t="e">
        <f t="shared" si="18"/>
        <v>#DIV/0!</v>
      </c>
      <c r="M66" s="21" t="e">
        <f t="shared" si="16"/>
        <v>#DIV/0!</v>
      </c>
      <c r="Q66" t="e">
        <f>IF(D66&gt;'User Input Page'!$C$43,IF(K66&lt;'User Input Page'!$C$7,"YES ----&gt;Generating","NO----&gt;choked"),"NO ----&gt; insufficient flow")</f>
        <v>#DIV/0!</v>
      </c>
      <c r="R66" s="38" t="e">
        <f>IF(D66&gt;'User Input Page'!$C$43,IF(L66&gt;'User Input Page'!$C$36,'User Input Page'!$C$36,L66),0)</f>
        <v>#DIV/0!</v>
      </c>
      <c r="S66" s="38" t="e">
        <f t="shared" si="20"/>
        <v>#DIV/0!</v>
      </c>
      <c r="T66" s="29" t="s">
        <v>85</v>
      </c>
      <c r="U66" t="e">
        <f t="shared" si="19"/>
        <v>#DIV/0!</v>
      </c>
    </row>
    <row r="67" spans="1:21">
      <c r="A67" s="1"/>
      <c r="B67" s="5"/>
      <c r="E67" s="20"/>
      <c r="F67" s="20"/>
      <c r="I67" s="20"/>
      <c r="J67" s="20"/>
      <c r="L67" t="s">
        <v>63</v>
      </c>
      <c r="M67" s="21" t="e">
        <f>SUM(M54:M66)</f>
        <v>#DIV/0!</v>
      </c>
      <c r="S67" s="38" t="e">
        <f>SUM(S54:S66)</f>
        <v>#DIV/0!</v>
      </c>
      <c r="T67" s="37" t="e">
        <f>'User Input Page'!$G$44*S67</f>
        <v>#DIV/0!</v>
      </c>
      <c r="U67" t="e">
        <f>SUM(U54:U66)</f>
        <v>#DIV/0!</v>
      </c>
    </row>
    <row r="69" spans="1:21">
      <c r="A69" s="6" t="s">
        <v>31</v>
      </c>
      <c r="B69" s="4" t="s">
        <v>33</v>
      </c>
      <c r="C69" s="122" t="s">
        <v>13</v>
      </c>
      <c r="D69" s="122"/>
      <c r="E69" s="122"/>
      <c r="F69" s="122"/>
      <c r="G69" s="122"/>
      <c r="H69" s="122"/>
      <c r="I69" s="122"/>
      <c r="J69" s="122"/>
      <c r="K69" s="122"/>
      <c r="L69" s="122"/>
      <c r="S69">
        <v>28</v>
      </c>
    </row>
    <row r="70" spans="1:21">
      <c r="A70" s="6" t="s">
        <v>32</v>
      </c>
      <c r="B70" s="6" t="s">
        <v>34</v>
      </c>
      <c r="C70" s="6" t="s">
        <v>24</v>
      </c>
      <c r="D70" s="6" t="s">
        <v>25</v>
      </c>
      <c r="E70" t="s">
        <v>55</v>
      </c>
      <c r="F70" t="s">
        <v>56</v>
      </c>
      <c r="G70" t="s">
        <v>57</v>
      </c>
      <c r="J70" t="s">
        <v>58</v>
      </c>
      <c r="K70" t="s">
        <v>59</v>
      </c>
      <c r="L70" t="s">
        <v>5</v>
      </c>
      <c r="M70" t="s">
        <v>26</v>
      </c>
    </row>
    <row r="71" spans="1:21">
      <c r="A71" s="6">
        <v>0.05</v>
      </c>
      <c r="B71" s="6">
        <v>0.05</v>
      </c>
      <c r="C71" s="3">
        <f t="shared" ref="C71:C83" si="21">IF((G18-$C$35)&gt;0,(G18-$C$35),0)</f>
        <v>0</v>
      </c>
      <c r="D71" s="3" t="e">
        <f>IF(C71&gt;$F$9,$F$9,(C71))</f>
        <v>#DIV/0!</v>
      </c>
      <c r="E71" t="e">
        <f t="shared" ref="E71:E83" si="22">D71/$F$7</f>
        <v>#DIV/0!</v>
      </c>
      <c r="F71" t="e">
        <f t="shared" ref="F71:F83" si="23">(1000*E71*$F$6)/0.001307</f>
        <v>#DIV/0!</v>
      </c>
      <c r="G71" t="e">
        <f t="shared" ref="G71:G83" si="24">1/(POWER((-2*LOG(($I$6/3.7)+(2.51/(F71*(POWER($I$7,0.5)))))),2))</f>
        <v>#DIV/0!</v>
      </c>
      <c r="H71" t="e">
        <f t="shared" ref="H71:H83" si="25">1/(POWER((-2*LOG(($I$6/3.7)+(2.51/(F71*(POWER(G71,0.5)))))),2))</f>
        <v>#DIV/0!</v>
      </c>
      <c r="I71" t="e">
        <f t="shared" ref="I71:I83" si="26">1/(POWER((-2*LOG(($I$6/3.7)+(2.51/(F71*(POWER(H71,0.5)))))),2))</f>
        <v>#DIV/0!</v>
      </c>
      <c r="J71" t="e">
        <f t="shared" ref="J71:J83" si="27">1/(POWER((-2*LOG(($I$6/3.7)+(2.51/(F71*(POWER(I71,0.5)))))),2))</f>
        <v>#DIV/0!</v>
      </c>
      <c r="K71" s="21" t="e">
        <f>IF(E71&gt;0,(IF((J71*($C$7/$F$6)*(E71^2)/19.62)&gt;'User Input Page'!$C$7,'User Input Page'!$C$7,(J71*($C$7/$F$6)*(E71^2)/19.62))), 0)</f>
        <v>#DIV/0!</v>
      </c>
      <c r="L71" s="21" t="e">
        <f t="shared" ref="L71:L83" si="28">($C$9/100)*$I$5*D71*($C$6-K71)</f>
        <v>#DIV/0!</v>
      </c>
      <c r="M71" s="21" t="e">
        <f t="shared" ref="M71:M83" si="29">B71*L71</f>
        <v>#DIV/0!</v>
      </c>
      <c r="Q71" t="e">
        <f>IF(D71&gt;'User Input Page'!$C$43,IF(K71&lt;'User Input Page'!$C$7,"YES ----&gt;Generating","NO----&gt;choked"),"NO ----&gt; insufficient flow")</f>
        <v>#DIV/0!</v>
      </c>
      <c r="R71" s="38" t="e">
        <f>IF(D71&gt;'User Input Page'!$C$43,IF(L71&gt;'User Input Page'!$C$36,'User Input Page'!$C$36,L71),0)</f>
        <v>#DIV/0!</v>
      </c>
      <c r="S71" s="38" t="e">
        <f>$S$69*24*R71*B71</f>
        <v>#DIV/0!</v>
      </c>
      <c r="T71" s="29" t="s">
        <v>85</v>
      </c>
      <c r="U71" t="e">
        <f>R71*B71</f>
        <v>#DIV/0!</v>
      </c>
    </row>
    <row r="72" spans="1:21">
      <c r="A72" s="6">
        <v>0.1</v>
      </c>
      <c r="B72" s="6">
        <v>0.05</v>
      </c>
      <c r="C72" s="3">
        <f t="shared" si="21"/>
        <v>0</v>
      </c>
      <c r="D72" s="3" t="e">
        <f t="shared" ref="D72:D83" si="30">IF((C72+C71)/2&gt;$F$9,$F$9,(C72+C71)/2)</f>
        <v>#DIV/0!</v>
      </c>
      <c r="E72" t="e">
        <f t="shared" si="22"/>
        <v>#DIV/0!</v>
      </c>
      <c r="F72" t="e">
        <f t="shared" si="23"/>
        <v>#DIV/0!</v>
      </c>
      <c r="G72" t="e">
        <f t="shared" si="24"/>
        <v>#DIV/0!</v>
      </c>
      <c r="H72" t="e">
        <f t="shared" si="25"/>
        <v>#DIV/0!</v>
      </c>
      <c r="I72" t="e">
        <f t="shared" si="26"/>
        <v>#DIV/0!</v>
      </c>
      <c r="J72" t="e">
        <f t="shared" si="27"/>
        <v>#DIV/0!</v>
      </c>
      <c r="K72" s="21" t="e">
        <f>IF(E72&gt;0,(IF((J72*($C$7/$F$6)*(E72^2)/19.62)&gt;'User Input Page'!$C$7,'User Input Page'!$C$7,(J72*($C$7/$F$6)*(E72^2)/19.62))), 0)</f>
        <v>#DIV/0!</v>
      </c>
      <c r="L72" s="21" t="e">
        <f t="shared" si="28"/>
        <v>#DIV/0!</v>
      </c>
      <c r="M72" s="21" t="e">
        <f t="shared" si="29"/>
        <v>#DIV/0!</v>
      </c>
      <c r="Q72" t="e">
        <f>IF(D72&gt;'User Input Page'!$C$43,IF(K72&lt;'User Input Page'!$C$7,"YES ----&gt;Generating","NO----&gt;choked"),"NO ----&gt; insufficient flow")</f>
        <v>#DIV/0!</v>
      </c>
      <c r="R72" s="38" t="e">
        <f>IF(D72&gt;'User Input Page'!$C$43,IF(L72&gt;'User Input Page'!$C$36,'User Input Page'!$C$36,L72),0)</f>
        <v>#DIV/0!</v>
      </c>
      <c r="S72" s="38" t="e">
        <f t="shared" ref="S72:S83" si="31">$S$69*24*R72*B72</f>
        <v>#DIV/0!</v>
      </c>
      <c r="T72" s="29" t="s">
        <v>85</v>
      </c>
      <c r="U72" t="e">
        <f t="shared" ref="U72:U83" si="32">R72*B72</f>
        <v>#DIV/0!</v>
      </c>
    </row>
    <row r="73" spans="1:21">
      <c r="A73" s="6">
        <v>0.2</v>
      </c>
      <c r="B73" s="6">
        <v>0.1</v>
      </c>
      <c r="C73" s="3">
        <f t="shared" si="21"/>
        <v>0</v>
      </c>
      <c r="D73" s="3" t="e">
        <f t="shared" si="30"/>
        <v>#DIV/0!</v>
      </c>
      <c r="E73" t="e">
        <f t="shared" si="22"/>
        <v>#DIV/0!</v>
      </c>
      <c r="F73" t="e">
        <f t="shared" si="23"/>
        <v>#DIV/0!</v>
      </c>
      <c r="G73" t="e">
        <f t="shared" si="24"/>
        <v>#DIV/0!</v>
      </c>
      <c r="H73" t="e">
        <f t="shared" si="25"/>
        <v>#DIV/0!</v>
      </c>
      <c r="I73" t="e">
        <f t="shared" si="26"/>
        <v>#DIV/0!</v>
      </c>
      <c r="J73" t="e">
        <f t="shared" si="27"/>
        <v>#DIV/0!</v>
      </c>
      <c r="K73" s="21" t="e">
        <f>IF(E73&gt;0,(IF((J73*($C$7/$F$6)*(E73^2)/19.62)&gt;'User Input Page'!$C$7,'User Input Page'!$C$7,(J73*($C$7/$F$6)*(E73^2)/19.62))), 0)</f>
        <v>#DIV/0!</v>
      </c>
      <c r="L73" s="21" t="e">
        <f t="shared" si="28"/>
        <v>#DIV/0!</v>
      </c>
      <c r="M73" s="21" t="e">
        <f t="shared" si="29"/>
        <v>#DIV/0!</v>
      </c>
      <c r="Q73" t="e">
        <f>IF(D73&gt;'User Input Page'!$C$43,IF(K73&lt;'User Input Page'!$C$7,"YES ----&gt;Generating","NO----&gt;choked"),"NO ----&gt; insufficient flow")</f>
        <v>#DIV/0!</v>
      </c>
      <c r="R73" s="38" t="e">
        <f>IF(D73&gt;'User Input Page'!$C$43,IF(L73&gt;'User Input Page'!$C$36,'User Input Page'!$C$36,L73),0)</f>
        <v>#DIV/0!</v>
      </c>
      <c r="S73" s="38" t="e">
        <f t="shared" si="31"/>
        <v>#DIV/0!</v>
      </c>
      <c r="T73" s="29" t="s">
        <v>85</v>
      </c>
      <c r="U73" t="e">
        <f t="shared" si="32"/>
        <v>#DIV/0!</v>
      </c>
    </row>
    <row r="74" spans="1:21">
      <c r="A74" s="6">
        <v>0.3</v>
      </c>
      <c r="B74" s="6">
        <v>0.1</v>
      </c>
      <c r="C74" s="3">
        <f t="shared" si="21"/>
        <v>0</v>
      </c>
      <c r="D74" s="3" t="e">
        <f t="shared" si="30"/>
        <v>#DIV/0!</v>
      </c>
      <c r="E74" t="e">
        <f t="shared" si="22"/>
        <v>#DIV/0!</v>
      </c>
      <c r="F74" t="e">
        <f t="shared" si="23"/>
        <v>#DIV/0!</v>
      </c>
      <c r="G74" t="e">
        <f t="shared" si="24"/>
        <v>#DIV/0!</v>
      </c>
      <c r="H74" t="e">
        <f t="shared" si="25"/>
        <v>#DIV/0!</v>
      </c>
      <c r="I74" t="e">
        <f t="shared" si="26"/>
        <v>#DIV/0!</v>
      </c>
      <c r="J74" t="e">
        <f t="shared" si="27"/>
        <v>#DIV/0!</v>
      </c>
      <c r="K74" s="21" t="e">
        <f>IF(E74&gt;0,(IF((J74*($C$7/$F$6)*(E74^2)/19.62)&gt;'User Input Page'!$C$7,'User Input Page'!$C$7,(J74*($C$7/$F$6)*(E74^2)/19.62))), 0)</f>
        <v>#DIV/0!</v>
      </c>
      <c r="L74" s="21" t="e">
        <f t="shared" si="28"/>
        <v>#DIV/0!</v>
      </c>
      <c r="M74" s="21" t="e">
        <f t="shared" si="29"/>
        <v>#DIV/0!</v>
      </c>
      <c r="Q74" t="e">
        <f>IF(D74&gt;'User Input Page'!$C$43,IF(K74&lt;'User Input Page'!$C$7,"YES ----&gt;Generating","NO----&gt;choked"),"NO ----&gt; insufficient flow")</f>
        <v>#DIV/0!</v>
      </c>
      <c r="R74" s="38" t="e">
        <f>IF(D74&gt;'User Input Page'!$C$43,IF(L74&gt;'User Input Page'!$C$36,'User Input Page'!$C$36,L74),0)</f>
        <v>#DIV/0!</v>
      </c>
      <c r="S74" s="38" t="e">
        <f t="shared" si="31"/>
        <v>#DIV/0!</v>
      </c>
      <c r="T74" s="29" t="s">
        <v>85</v>
      </c>
      <c r="U74" t="e">
        <f t="shared" si="32"/>
        <v>#DIV/0!</v>
      </c>
    </row>
    <row r="75" spans="1:21">
      <c r="A75" s="6">
        <v>0.4</v>
      </c>
      <c r="B75" s="6">
        <v>0.1</v>
      </c>
      <c r="C75" s="3">
        <f t="shared" si="21"/>
        <v>0</v>
      </c>
      <c r="D75" s="3" t="e">
        <f t="shared" si="30"/>
        <v>#DIV/0!</v>
      </c>
      <c r="E75" t="e">
        <f t="shared" si="22"/>
        <v>#DIV/0!</v>
      </c>
      <c r="F75" t="e">
        <f t="shared" si="23"/>
        <v>#DIV/0!</v>
      </c>
      <c r="G75" t="e">
        <f t="shared" si="24"/>
        <v>#DIV/0!</v>
      </c>
      <c r="H75" t="e">
        <f t="shared" si="25"/>
        <v>#DIV/0!</v>
      </c>
      <c r="I75" t="e">
        <f t="shared" si="26"/>
        <v>#DIV/0!</v>
      </c>
      <c r="J75" t="e">
        <f t="shared" si="27"/>
        <v>#DIV/0!</v>
      </c>
      <c r="K75" s="21" t="e">
        <f>IF(E75&gt;0,(IF((J75*($C$7/$F$6)*(E75^2)/19.62)&gt;'User Input Page'!$C$7,'User Input Page'!$C$7,(J75*($C$7/$F$6)*(E75^2)/19.62))), 0)</f>
        <v>#DIV/0!</v>
      </c>
      <c r="L75" s="21" t="e">
        <f t="shared" si="28"/>
        <v>#DIV/0!</v>
      </c>
      <c r="M75" s="21" t="e">
        <f t="shared" si="29"/>
        <v>#DIV/0!</v>
      </c>
      <c r="Q75" t="e">
        <f>IF(D75&gt;'User Input Page'!$C$43,IF(K75&lt;'User Input Page'!$C$7,"YES ----&gt;Generating","NO----&gt;choked"),"NO ----&gt; insufficient flow")</f>
        <v>#DIV/0!</v>
      </c>
      <c r="R75" s="38" t="e">
        <f>IF(D75&gt;'User Input Page'!$C$43,IF(L75&gt;'User Input Page'!$C$36,'User Input Page'!$C$36,L75),0)</f>
        <v>#DIV/0!</v>
      </c>
      <c r="S75" s="38" t="e">
        <f t="shared" si="31"/>
        <v>#DIV/0!</v>
      </c>
      <c r="T75" s="29" t="s">
        <v>85</v>
      </c>
      <c r="U75" t="e">
        <f t="shared" si="32"/>
        <v>#DIV/0!</v>
      </c>
    </row>
    <row r="76" spans="1:21">
      <c r="A76" s="6">
        <v>0.5</v>
      </c>
      <c r="B76" s="6">
        <v>0.1</v>
      </c>
      <c r="C76" s="3">
        <f t="shared" si="21"/>
        <v>0</v>
      </c>
      <c r="D76" s="3" t="e">
        <f t="shared" si="30"/>
        <v>#DIV/0!</v>
      </c>
      <c r="E76" t="e">
        <f t="shared" si="22"/>
        <v>#DIV/0!</v>
      </c>
      <c r="F76" t="e">
        <f t="shared" si="23"/>
        <v>#DIV/0!</v>
      </c>
      <c r="G76" t="e">
        <f t="shared" si="24"/>
        <v>#DIV/0!</v>
      </c>
      <c r="H76" t="e">
        <f t="shared" si="25"/>
        <v>#DIV/0!</v>
      </c>
      <c r="I76" t="e">
        <f t="shared" si="26"/>
        <v>#DIV/0!</v>
      </c>
      <c r="J76" t="e">
        <f t="shared" si="27"/>
        <v>#DIV/0!</v>
      </c>
      <c r="K76" s="21" t="e">
        <f>IF(E76&gt;0,(IF((J76*($C$7/$F$6)*(E76^2)/19.62)&gt;'User Input Page'!$C$7,'User Input Page'!$C$7,(J76*($C$7/$F$6)*(E76^2)/19.62))), 0)</f>
        <v>#DIV/0!</v>
      </c>
      <c r="L76" s="21" t="e">
        <f t="shared" si="28"/>
        <v>#DIV/0!</v>
      </c>
      <c r="M76" s="21" t="e">
        <f t="shared" si="29"/>
        <v>#DIV/0!</v>
      </c>
      <c r="Q76" t="e">
        <f>IF(D76&gt;'User Input Page'!$C$43,IF(K76&lt;'User Input Page'!$C$7,"YES ----&gt;Generating","NO----&gt;choked"),"NO ----&gt; insufficient flow")</f>
        <v>#DIV/0!</v>
      </c>
      <c r="R76" s="38" t="e">
        <f>IF(D76&gt;'User Input Page'!$C$43,IF(L76&gt;'User Input Page'!$C$36,'User Input Page'!$C$36,L76),0)</f>
        <v>#DIV/0!</v>
      </c>
      <c r="S76" s="38" t="e">
        <f t="shared" si="31"/>
        <v>#DIV/0!</v>
      </c>
      <c r="T76" s="29" t="s">
        <v>85</v>
      </c>
      <c r="U76" t="e">
        <f t="shared" si="32"/>
        <v>#DIV/0!</v>
      </c>
    </row>
    <row r="77" spans="1:21">
      <c r="A77" s="6">
        <v>0.6</v>
      </c>
      <c r="B77" s="6">
        <v>0.1</v>
      </c>
      <c r="C77" s="3">
        <f t="shared" si="21"/>
        <v>0</v>
      </c>
      <c r="D77" s="3" t="e">
        <f t="shared" si="30"/>
        <v>#DIV/0!</v>
      </c>
      <c r="E77" t="e">
        <f t="shared" si="22"/>
        <v>#DIV/0!</v>
      </c>
      <c r="F77" t="e">
        <f t="shared" si="23"/>
        <v>#DIV/0!</v>
      </c>
      <c r="G77" t="e">
        <f t="shared" si="24"/>
        <v>#DIV/0!</v>
      </c>
      <c r="H77" t="e">
        <f t="shared" si="25"/>
        <v>#DIV/0!</v>
      </c>
      <c r="I77" t="e">
        <f t="shared" si="26"/>
        <v>#DIV/0!</v>
      </c>
      <c r="J77" t="e">
        <f t="shared" si="27"/>
        <v>#DIV/0!</v>
      </c>
      <c r="K77" s="21" t="e">
        <f>IF(E77&gt;0,(IF((J77*($C$7/$F$6)*(E77^2)/19.62)&gt;'User Input Page'!$C$7,'User Input Page'!$C$7,(J77*($C$7/$F$6)*(E77^2)/19.62))), 0)</f>
        <v>#DIV/0!</v>
      </c>
      <c r="L77" s="21" t="e">
        <f t="shared" si="28"/>
        <v>#DIV/0!</v>
      </c>
      <c r="M77" s="21" t="e">
        <f t="shared" si="29"/>
        <v>#DIV/0!</v>
      </c>
      <c r="Q77" t="e">
        <f>IF(D77&gt;'User Input Page'!$C$43,IF(K77&lt;'User Input Page'!$C$7,"YES ----&gt;Generating","NO----&gt;choked"),"NO ----&gt; insufficient flow")</f>
        <v>#DIV/0!</v>
      </c>
      <c r="R77" s="38" t="e">
        <f>IF(D77&gt;'User Input Page'!$C$43,IF(L77&gt;'User Input Page'!$C$36,'User Input Page'!$C$36,L77),0)</f>
        <v>#DIV/0!</v>
      </c>
      <c r="S77" s="38" t="e">
        <f t="shared" si="31"/>
        <v>#DIV/0!</v>
      </c>
      <c r="T77" s="29" t="s">
        <v>85</v>
      </c>
      <c r="U77" t="e">
        <f t="shared" si="32"/>
        <v>#DIV/0!</v>
      </c>
    </row>
    <row r="78" spans="1:21">
      <c r="A78" s="6">
        <v>0.7</v>
      </c>
      <c r="B78" s="6">
        <v>0.1</v>
      </c>
      <c r="C78" s="3">
        <f t="shared" si="21"/>
        <v>0</v>
      </c>
      <c r="D78" s="3" t="e">
        <f t="shared" si="30"/>
        <v>#DIV/0!</v>
      </c>
      <c r="E78" t="e">
        <f t="shared" si="22"/>
        <v>#DIV/0!</v>
      </c>
      <c r="F78" t="e">
        <f t="shared" si="23"/>
        <v>#DIV/0!</v>
      </c>
      <c r="G78" t="e">
        <f t="shared" si="24"/>
        <v>#DIV/0!</v>
      </c>
      <c r="H78" t="e">
        <f t="shared" si="25"/>
        <v>#DIV/0!</v>
      </c>
      <c r="I78" t="e">
        <f t="shared" si="26"/>
        <v>#DIV/0!</v>
      </c>
      <c r="J78" t="e">
        <f t="shared" si="27"/>
        <v>#DIV/0!</v>
      </c>
      <c r="K78" s="21" t="e">
        <f>IF(E78&gt;0,(IF((J78*($C$7/$F$6)*(E78^2)/19.62)&gt;'User Input Page'!$C$7,'User Input Page'!$C$7,(J78*($C$7/$F$6)*(E78^2)/19.62))), 0)</f>
        <v>#DIV/0!</v>
      </c>
      <c r="L78" s="21" t="e">
        <f t="shared" si="28"/>
        <v>#DIV/0!</v>
      </c>
      <c r="M78" s="21" t="e">
        <f t="shared" si="29"/>
        <v>#DIV/0!</v>
      </c>
      <c r="Q78" t="e">
        <f>IF(D78&gt;'User Input Page'!$C$43,IF(K78&lt;'User Input Page'!$C$7,"YES ----&gt;Generating","NO----&gt;choked"),"NO ----&gt; insufficient flow")</f>
        <v>#DIV/0!</v>
      </c>
      <c r="R78" s="38" t="e">
        <f>IF(D78&gt;'User Input Page'!$C$43,IF(L78&gt;'User Input Page'!$C$36,'User Input Page'!$C$36,L78),0)</f>
        <v>#DIV/0!</v>
      </c>
      <c r="S78" s="38" t="e">
        <f t="shared" si="31"/>
        <v>#DIV/0!</v>
      </c>
      <c r="T78" s="29" t="s">
        <v>85</v>
      </c>
      <c r="U78" t="e">
        <f t="shared" si="32"/>
        <v>#DIV/0!</v>
      </c>
    </row>
    <row r="79" spans="1:21">
      <c r="A79" s="6">
        <v>0.8</v>
      </c>
      <c r="B79" s="6">
        <v>0.1</v>
      </c>
      <c r="C79" s="3">
        <f t="shared" si="21"/>
        <v>0</v>
      </c>
      <c r="D79" s="3" t="e">
        <f t="shared" si="30"/>
        <v>#DIV/0!</v>
      </c>
      <c r="E79" t="e">
        <f t="shared" si="22"/>
        <v>#DIV/0!</v>
      </c>
      <c r="F79" t="e">
        <f t="shared" si="23"/>
        <v>#DIV/0!</v>
      </c>
      <c r="G79" t="e">
        <f t="shared" si="24"/>
        <v>#DIV/0!</v>
      </c>
      <c r="H79" t="e">
        <f t="shared" si="25"/>
        <v>#DIV/0!</v>
      </c>
      <c r="I79" t="e">
        <f t="shared" si="26"/>
        <v>#DIV/0!</v>
      </c>
      <c r="J79" t="e">
        <f t="shared" si="27"/>
        <v>#DIV/0!</v>
      </c>
      <c r="K79" s="21" t="e">
        <f>IF(E79&gt;0,(IF((J79*($C$7/$F$6)*(E79^2)/19.62)&gt;'User Input Page'!$C$7,'User Input Page'!$C$7,(J79*($C$7/$F$6)*(E79^2)/19.62))), 0)</f>
        <v>#DIV/0!</v>
      </c>
      <c r="L79" s="21" t="e">
        <f t="shared" si="28"/>
        <v>#DIV/0!</v>
      </c>
      <c r="M79" s="21" t="e">
        <f t="shared" si="29"/>
        <v>#DIV/0!</v>
      </c>
      <c r="Q79" t="e">
        <f>IF(D79&gt;'User Input Page'!$C$43,IF(K79&lt;'User Input Page'!$C$7,"YES ----&gt;Generating","NO----&gt;choked"),"NO ----&gt; insufficient flow")</f>
        <v>#DIV/0!</v>
      </c>
      <c r="R79" s="38" t="e">
        <f>IF(D79&gt;'User Input Page'!$C$43,IF(L79&gt;'User Input Page'!$C$36,'User Input Page'!$C$36,L79),0)</f>
        <v>#DIV/0!</v>
      </c>
      <c r="S79" s="38" t="e">
        <f t="shared" si="31"/>
        <v>#DIV/0!</v>
      </c>
      <c r="T79" s="29" t="s">
        <v>85</v>
      </c>
      <c r="U79" t="e">
        <f t="shared" si="32"/>
        <v>#DIV/0!</v>
      </c>
    </row>
    <row r="80" spans="1:21">
      <c r="A80" s="6">
        <v>0.9</v>
      </c>
      <c r="B80" s="6">
        <v>0.1</v>
      </c>
      <c r="C80" s="3">
        <f t="shared" si="21"/>
        <v>0</v>
      </c>
      <c r="D80" s="3" t="e">
        <f t="shared" si="30"/>
        <v>#DIV/0!</v>
      </c>
      <c r="E80" t="e">
        <f t="shared" si="22"/>
        <v>#DIV/0!</v>
      </c>
      <c r="F80" t="e">
        <f t="shared" si="23"/>
        <v>#DIV/0!</v>
      </c>
      <c r="G80" t="e">
        <f t="shared" si="24"/>
        <v>#DIV/0!</v>
      </c>
      <c r="H80" t="e">
        <f t="shared" si="25"/>
        <v>#DIV/0!</v>
      </c>
      <c r="I80" t="e">
        <f t="shared" si="26"/>
        <v>#DIV/0!</v>
      </c>
      <c r="J80" t="e">
        <f t="shared" si="27"/>
        <v>#DIV/0!</v>
      </c>
      <c r="K80" s="21" t="e">
        <f>IF(E80&gt;0,(IF((J80*($C$7/$F$6)*(E80^2)/19.62)&gt;'User Input Page'!$C$7,'User Input Page'!$C$7,(J80*($C$7/$F$6)*(E80^2)/19.62))), 0)</f>
        <v>#DIV/0!</v>
      </c>
      <c r="L80" s="21" t="e">
        <f t="shared" si="28"/>
        <v>#DIV/0!</v>
      </c>
      <c r="M80" s="21" t="e">
        <f t="shared" si="29"/>
        <v>#DIV/0!</v>
      </c>
      <c r="Q80" t="e">
        <f>IF(D80&gt;'User Input Page'!$C$43,IF(K80&lt;'User Input Page'!$C$7,"YES ----&gt;Generating","NO----&gt;choked"),"NO ----&gt; insufficient flow")</f>
        <v>#DIV/0!</v>
      </c>
      <c r="R80" s="38" t="e">
        <f>IF(D80&gt;'User Input Page'!$C$43,IF(L80&gt;'User Input Page'!$C$36,'User Input Page'!$C$36,L80),0)</f>
        <v>#DIV/0!</v>
      </c>
      <c r="S80" s="38" t="e">
        <f t="shared" si="31"/>
        <v>#DIV/0!</v>
      </c>
      <c r="T80" s="29" t="s">
        <v>85</v>
      </c>
      <c r="U80" t="e">
        <f t="shared" si="32"/>
        <v>#DIV/0!</v>
      </c>
    </row>
    <row r="81" spans="1:21">
      <c r="A81" s="6">
        <v>0.95</v>
      </c>
      <c r="B81" s="6">
        <v>4.9999999999999933E-2</v>
      </c>
      <c r="C81" s="3">
        <f t="shared" si="21"/>
        <v>0</v>
      </c>
      <c r="D81" s="3" t="e">
        <f t="shared" si="30"/>
        <v>#DIV/0!</v>
      </c>
      <c r="E81" t="e">
        <f t="shared" si="22"/>
        <v>#DIV/0!</v>
      </c>
      <c r="F81" t="e">
        <f t="shared" si="23"/>
        <v>#DIV/0!</v>
      </c>
      <c r="G81" t="e">
        <f t="shared" si="24"/>
        <v>#DIV/0!</v>
      </c>
      <c r="H81" t="e">
        <f t="shared" si="25"/>
        <v>#DIV/0!</v>
      </c>
      <c r="I81" t="e">
        <f t="shared" si="26"/>
        <v>#DIV/0!</v>
      </c>
      <c r="J81" t="e">
        <f t="shared" si="27"/>
        <v>#DIV/0!</v>
      </c>
      <c r="K81" s="21" t="e">
        <f>IF(E81&gt;0,(IF((J81*($C$7/$F$6)*(E81^2)/19.62)&gt;'User Input Page'!$C$7,'User Input Page'!$C$7,(J81*($C$7/$F$6)*(E81^2)/19.62))), 0)</f>
        <v>#DIV/0!</v>
      </c>
      <c r="L81" s="21" t="e">
        <f t="shared" si="28"/>
        <v>#DIV/0!</v>
      </c>
      <c r="M81" s="21" t="e">
        <f t="shared" si="29"/>
        <v>#DIV/0!</v>
      </c>
      <c r="Q81" t="e">
        <f>IF(D81&gt;'User Input Page'!$C$43,IF(K81&lt;'User Input Page'!$C$7,"YES ----&gt;Generating","NO----&gt;choked"),"NO ----&gt; insufficient flow")</f>
        <v>#DIV/0!</v>
      </c>
      <c r="R81" s="38" t="e">
        <f>IF(D81&gt;'User Input Page'!$C$43,IF(L81&gt;'User Input Page'!$C$36,'User Input Page'!$C$36,L81),0)</f>
        <v>#DIV/0!</v>
      </c>
      <c r="S81" s="38" t="e">
        <f t="shared" si="31"/>
        <v>#DIV/0!</v>
      </c>
      <c r="T81" s="29" t="s">
        <v>85</v>
      </c>
      <c r="U81" t="e">
        <f t="shared" si="32"/>
        <v>#DIV/0!</v>
      </c>
    </row>
    <row r="82" spans="1:21">
      <c r="A82" s="6">
        <v>0.99</v>
      </c>
      <c r="B82" s="6">
        <v>0.04</v>
      </c>
      <c r="C82" s="3">
        <f t="shared" si="21"/>
        <v>0</v>
      </c>
      <c r="D82" s="3" t="e">
        <f t="shared" si="30"/>
        <v>#DIV/0!</v>
      </c>
      <c r="E82" t="e">
        <f t="shared" si="22"/>
        <v>#DIV/0!</v>
      </c>
      <c r="F82" t="e">
        <f t="shared" si="23"/>
        <v>#DIV/0!</v>
      </c>
      <c r="G82" t="e">
        <f t="shared" si="24"/>
        <v>#DIV/0!</v>
      </c>
      <c r="H82" t="e">
        <f t="shared" si="25"/>
        <v>#DIV/0!</v>
      </c>
      <c r="I82" t="e">
        <f t="shared" si="26"/>
        <v>#DIV/0!</v>
      </c>
      <c r="J82" t="e">
        <f t="shared" si="27"/>
        <v>#DIV/0!</v>
      </c>
      <c r="K82" s="21" t="e">
        <f>IF(E82&gt;0,(IF((J82*($C$7/$F$6)*(E82^2)/19.62)&gt;'User Input Page'!$C$7,'User Input Page'!$C$7,(J82*($C$7/$F$6)*(E82^2)/19.62))), 0)</f>
        <v>#DIV/0!</v>
      </c>
      <c r="L82" s="21" t="e">
        <f t="shared" si="28"/>
        <v>#DIV/0!</v>
      </c>
      <c r="M82" s="21" t="e">
        <f t="shared" si="29"/>
        <v>#DIV/0!</v>
      </c>
      <c r="Q82" t="e">
        <f>IF(D82&gt;'User Input Page'!$C$43,IF(K82&lt;'User Input Page'!$C$7,"YES ----&gt;Generating","NO----&gt;choked"),"NO ----&gt; insufficient flow")</f>
        <v>#DIV/0!</v>
      </c>
      <c r="R82" s="38" t="e">
        <f>IF(D82&gt;'User Input Page'!$C$43,IF(L82&gt;'User Input Page'!$C$36,'User Input Page'!$C$36,L82),0)</f>
        <v>#DIV/0!</v>
      </c>
      <c r="S82" s="38" t="e">
        <f t="shared" si="31"/>
        <v>#DIV/0!</v>
      </c>
      <c r="T82" s="29" t="s">
        <v>85</v>
      </c>
      <c r="U82" t="e">
        <f t="shared" si="32"/>
        <v>#DIV/0!</v>
      </c>
    </row>
    <row r="83" spans="1:21">
      <c r="A83" s="6">
        <v>1</v>
      </c>
      <c r="B83" s="6">
        <v>0.01</v>
      </c>
      <c r="C83" s="3">
        <f t="shared" si="21"/>
        <v>0</v>
      </c>
      <c r="D83" s="3" t="e">
        <f t="shared" si="30"/>
        <v>#DIV/0!</v>
      </c>
      <c r="E83" t="e">
        <f t="shared" si="22"/>
        <v>#DIV/0!</v>
      </c>
      <c r="F83" t="e">
        <f t="shared" si="23"/>
        <v>#DIV/0!</v>
      </c>
      <c r="G83" t="e">
        <f t="shared" si="24"/>
        <v>#DIV/0!</v>
      </c>
      <c r="H83" t="e">
        <f t="shared" si="25"/>
        <v>#DIV/0!</v>
      </c>
      <c r="I83" t="e">
        <f t="shared" si="26"/>
        <v>#DIV/0!</v>
      </c>
      <c r="J83" t="e">
        <f t="shared" si="27"/>
        <v>#DIV/0!</v>
      </c>
      <c r="K83" s="21" t="e">
        <f>IF(E83&gt;0,(IF((J83*($C$7/$F$6)*(E83^2)/19.62)&gt;'User Input Page'!$C$7,'User Input Page'!$C$7,(J83*($C$7/$F$6)*(E83^2)/19.62))), 0)</f>
        <v>#DIV/0!</v>
      </c>
      <c r="L83" s="21" t="e">
        <f t="shared" si="28"/>
        <v>#DIV/0!</v>
      </c>
      <c r="M83" s="21" t="e">
        <f t="shared" si="29"/>
        <v>#DIV/0!</v>
      </c>
      <c r="Q83" t="e">
        <f>IF(D83&gt;'User Input Page'!$C$43,IF(K83&lt;'User Input Page'!$C$7,"YES ----&gt;Generating","NO----&gt;choked"),"NO ----&gt; insufficient flow")</f>
        <v>#DIV/0!</v>
      </c>
      <c r="R83" s="38" t="e">
        <f>IF(D83&gt;'User Input Page'!$C$43,IF(L83&gt;'User Input Page'!$C$36,'User Input Page'!$C$36,L83),0)</f>
        <v>#DIV/0!</v>
      </c>
      <c r="S83" s="38" t="e">
        <f t="shared" si="31"/>
        <v>#DIV/0!</v>
      </c>
      <c r="T83" s="29" t="s">
        <v>85</v>
      </c>
      <c r="U83" t="e">
        <f t="shared" si="32"/>
        <v>#DIV/0!</v>
      </c>
    </row>
    <row r="84" spans="1:21">
      <c r="A84" s="1"/>
      <c r="B84" s="5"/>
      <c r="E84" s="20"/>
      <c r="F84" s="20"/>
      <c r="I84" s="20"/>
      <c r="J84" s="20"/>
      <c r="K84" t="s">
        <v>61</v>
      </c>
      <c r="L84" s="21" t="e">
        <f>AVERAGE(L71:L83)</f>
        <v>#DIV/0!</v>
      </c>
      <c r="M84" s="21" t="e">
        <f>SUM(M71:M83)</f>
        <v>#DIV/0!</v>
      </c>
      <c r="S84" s="38" t="e">
        <f>SUM(S71:S83)</f>
        <v>#DIV/0!</v>
      </c>
      <c r="T84" s="37" t="e">
        <f>'User Input Page'!$G$44*S84</f>
        <v>#DIV/0!</v>
      </c>
      <c r="U84" t="e">
        <f>SUM(U71:U83)</f>
        <v>#DIV/0!</v>
      </c>
    </row>
    <row r="86" spans="1:21">
      <c r="A86" s="6" t="s">
        <v>31</v>
      </c>
      <c r="B86" s="4" t="s">
        <v>33</v>
      </c>
      <c r="C86" s="122" t="s">
        <v>14</v>
      </c>
      <c r="D86" s="122"/>
      <c r="E86" s="122"/>
      <c r="F86" s="122"/>
      <c r="G86" s="122"/>
      <c r="H86" s="122"/>
      <c r="I86" s="122"/>
      <c r="J86" s="122"/>
      <c r="K86" s="122"/>
      <c r="L86" s="122"/>
      <c r="S86">
        <v>31</v>
      </c>
    </row>
    <row r="87" spans="1:21">
      <c r="A87" s="6" t="s">
        <v>32</v>
      </c>
      <c r="B87" s="6" t="s">
        <v>34</v>
      </c>
      <c r="C87" s="6" t="s">
        <v>24</v>
      </c>
      <c r="D87" s="6" t="s">
        <v>25</v>
      </c>
      <c r="E87" t="s">
        <v>55</v>
      </c>
      <c r="F87" t="s">
        <v>56</v>
      </c>
      <c r="G87" t="s">
        <v>57</v>
      </c>
      <c r="J87" t="s">
        <v>58</v>
      </c>
      <c r="K87" t="s">
        <v>59</v>
      </c>
      <c r="L87" t="s">
        <v>5</v>
      </c>
      <c r="M87" t="s">
        <v>26</v>
      </c>
    </row>
    <row r="88" spans="1:21">
      <c r="A88" s="6">
        <v>0.05</v>
      </c>
      <c r="B88" s="6">
        <v>0.05</v>
      </c>
      <c r="C88" s="3">
        <f t="shared" ref="C88:C100" si="33">IF((H18-$C$35)&gt;0,(H18-$C$35),0)</f>
        <v>0</v>
      </c>
      <c r="D88" s="3" t="e">
        <f>IF(C88&gt;$F$9,$F$9,(C88))</f>
        <v>#DIV/0!</v>
      </c>
      <c r="E88" t="e">
        <f t="shared" ref="E88:E100" si="34">D88/$F$7</f>
        <v>#DIV/0!</v>
      </c>
      <c r="F88" t="e">
        <f t="shared" ref="F88:F100" si="35">(1000*E88*$F$6)/0.001307</f>
        <v>#DIV/0!</v>
      </c>
      <c r="G88" t="e">
        <f t="shared" ref="G88:G100" si="36">1/(POWER((-2*LOG(($I$6/3.7)+(2.51/(F88*(POWER($I$7,0.5)))))),2))</f>
        <v>#DIV/0!</v>
      </c>
      <c r="H88" t="e">
        <f t="shared" ref="H88:H100" si="37">1/(POWER((-2*LOG(($I$6/3.7)+(2.51/(F88*(POWER(G88,0.5)))))),2))</f>
        <v>#DIV/0!</v>
      </c>
      <c r="I88" t="e">
        <f t="shared" ref="I88:I100" si="38">1/(POWER((-2*LOG(($I$6/3.7)+(2.51/(F88*(POWER(H88,0.5)))))),2))</f>
        <v>#DIV/0!</v>
      </c>
      <c r="J88" t="e">
        <f t="shared" ref="J88:J100" si="39">1/(POWER((-2*LOG(($I$6/3.7)+(2.51/(F88*(POWER(I88,0.5)))))),2))</f>
        <v>#DIV/0!</v>
      </c>
      <c r="K88" s="21" t="e">
        <f>IF(E88&gt;0,(IF((J88*($C$7/$F$6)*(E88^2)/19.62)&gt;'User Input Page'!$C$7,'User Input Page'!$C$7,(J88*($C$7/$F$6)*(E88^2)/19.62))), 0)</f>
        <v>#DIV/0!</v>
      </c>
      <c r="L88" s="21" t="e">
        <f t="shared" ref="L88:L100" si="40">($C$9/100)*$I$5*D88*($C$6-K88)</f>
        <v>#DIV/0!</v>
      </c>
      <c r="M88" s="21" t="e">
        <f t="shared" ref="M88:M100" si="41">B88*L88</f>
        <v>#DIV/0!</v>
      </c>
      <c r="Q88" t="e">
        <f>IF(D88&gt;'User Input Page'!$C$43,IF(K88&lt;'User Input Page'!$C$7,"YES ----&gt;Generating","NO----&gt;choked"),"NO ----&gt; insufficient flow")</f>
        <v>#DIV/0!</v>
      </c>
      <c r="R88" s="38" t="e">
        <f>IF(D88&gt;'User Input Page'!$C$43,IF(L88&gt;'User Input Page'!$C$36,'User Input Page'!$C$36,L88),0)</f>
        <v>#DIV/0!</v>
      </c>
      <c r="S88" s="38" t="e">
        <f>$S$86*24*R88*B88</f>
        <v>#DIV/0!</v>
      </c>
      <c r="T88" s="29" t="s">
        <v>85</v>
      </c>
      <c r="U88" t="e">
        <f>R88*B88</f>
        <v>#DIV/0!</v>
      </c>
    </row>
    <row r="89" spans="1:21">
      <c r="A89" s="6">
        <v>0.1</v>
      </c>
      <c r="B89" s="6">
        <v>0.05</v>
      </c>
      <c r="C89" s="3">
        <f t="shared" si="33"/>
        <v>0</v>
      </c>
      <c r="D89" s="3" t="e">
        <f t="shared" ref="D89:D100" si="42">IF((C89+C88)/2&gt;$F$9,$F$9,(C89+C88)/2)</f>
        <v>#DIV/0!</v>
      </c>
      <c r="E89" t="e">
        <f t="shared" si="34"/>
        <v>#DIV/0!</v>
      </c>
      <c r="F89" t="e">
        <f t="shared" si="35"/>
        <v>#DIV/0!</v>
      </c>
      <c r="G89" t="e">
        <f t="shared" si="36"/>
        <v>#DIV/0!</v>
      </c>
      <c r="H89" t="e">
        <f t="shared" si="37"/>
        <v>#DIV/0!</v>
      </c>
      <c r="I89" t="e">
        <f t="shared" si="38"/>
        <v>#DIV/0!</v>
      </c>
      <c r="J89" t="e">
        <f t="shared" si="39"/>
        <v>#DIV/0!</v>
      </c>
      <c r="K89" s="21" t="e">
        <f>IF(E89&gt;0,(IF((J89*($C$7/$F$6)*(E89^2)/19.62)&gt;'User Input Page'!$C$7,'User Input Page'!$C$7,(J89*($C$7/$F$6)*(E89^2)/19.62))), 0)</f>
        <v>#DIV/0!</v>
      </c>
      <c r="L89" s="21" t="e">
        <f t="shared" si="40"/>
        <v>#DIV/0!</v>
      </c>
      <c r="M89" s="21" t="e">
        <f t="shared" si="41"/>
        <v>#DIV/0!</v>
      </c>
      <c r="Q89" t="e">
        <f>IF(D89&gt;'User Input Page'!$C$43,IF(K89&lt;'User Input Page'!$C$7,"YES ----&gt;Generating","NO----&gt;choked"),"NO ----&gt; insufficient flow")</f>
        <v>#DIV/0!</v>
      </c>
      <c r="R89" s="38" t="e">
        <f>IF(D89&gt;'User Input Page'!$C$43,IF(L89&gt;'User Input Page'!$C$36,'User Input Page'!$C$36,L89),0)</f>
        <v>#DIV/0!</v>
      </c>
      <c r="S89" s="38" t="e">
        <f t="shared" ref="S89:S100" si="43">$S$86*24*R89*B89</f>
        <v>#DIV/0!</v>
      </c>
      <c r="T89" s="29" t="s">
        <v>85</v>
      </c>
      <c r="U89" t="e">
        <f t="shared" ref="U89:U100" si="44">R89*B89</f>
        <v>#DIV/0!</v>
      </c>
    </row>
    <row r="90" spans="1:21">
      <c r="A90" s="6">
        <v>0.2</v>
      </c>
      <c r="B90" s="6">
        <v>0.1</v>
      </c>
      <c r="C90" s="3">
        <f t="shared" si="33"/>
        <v>0</v>
      </c>
      <c r="D90" s="3" t="e">
        <f t="shared" si="42"/>
        <v>#DIV/0!</v>
      </c>
      <c r="E90" t="e">
        <f t="shared" si="34"/>
        <v>#DIV/0!</v>
      </c>
      <c r="F90" t="e">
        <f t="shared" si="35"/>
        <v>#DIV/0!</v>
      </c>
      <c r="G90" t="e">
        <f t="shared" si="36"/>
        <v>#DIV/0!</v>
      </c>
      <c r="H90" t="e">
        <f t="shared" si="37"/>
        <v>#DIV/0!</v>
      </c>
      <c r="I90" t="e">
        <f t="shared" si="38"/>
        <v>#DIV/0!</v>
      </c>
      <c r="J90" t="e">
        <f t="shared" si="39"/>
        <v>#DIV/0!</v>
      </c>
      <c r="K90" s="21" t="e">
        <f>IF(E90&gt;0,(IF((J90*($C$7/$F$6)*(E90^2)/19.62)&gt;'User Input Page'!$C$7,'User Input Page'!$C$7,(J90*($C$7/$F$6)*(E90^2)/19.62))), 0)</f>
        <v>#DIV/0!</v>
      </c>
      <c r="L90" s="21" t="e">
        <f t="shared" si="40"/>
        <v>#DIV/0!</v>
      </c>
      <c r="M90" s="21" t="e">
        <f t="shared" si="41"/>
        <v>#DIV/0!</v>
      </c>
      <c r="Q90" t="e">
        <f>IF(D90&gt;'User Input Page'!$C$43,IF(K90&lt;'User Input Page'!$C$7,"YES ----&gt;Generating","NO----&gt;choked"),"NO ----&gt; insufficient flow")</f>
        <v>#DIV/0!</v>
      </c>
      <c r="R90" s="38" t="e">
        <f>IF(D90&gt;'User Input Page'!$C$43,IF(L90&gt;'User Input Page'!$C$36,'User Input Page'!$C$36,L90),0)</f>
        <v>#DIV/0!</v>
      </c>
      <c r="S90" s="38" t="e">
        <f t="shared" si="43"/>
        <v>#DIV/0!</v>
      </c>
      <c r="T90" s="29" t="s">
        <v>85</v>
      </c>
      <c r="U90" t="e">
        <f t="shared" si="44"/>
        <v>#DIV/0!</v>
      </c>
    </row>
    <row r="91" spans="1:21">
      <c r="A91" s="6">
        <v>0.3</v>
      </c>
      <c r="B91" s="6">
        <v>0.1</v>
      </c>
      <c r="C91" s="3">
        <f t="shared" si="33"/>
        <v>0</v>
      </c>
      <c r="D91" s="3" t="e">
        <f t="shared" si="42"/>
        <v>#DIV/0!</v>
      </c>
      <c r="E91" t="e">
        <f t="shared" si="34"/>
        <v>#DIV/0!</v>
      </c>
      <c r="F91" t="e">
        <f t="shared" si="35"/>
        <v>#DIV/0!</v>
      </c>
      <c r="G91" t="e">
        <f t="shared" si="36"/>
        <v>#DIV/0!</v>
      </c>
      <c r="H91" t="e">
        <f t="shared" si="37"/>
        <v>#DIV/0!</v>
      </c>
      <c r="I91" t="e">
        <f t="shared" si="38"/>
        <v>#DIV/0!</v>
      </c>
      <c r="J91" t="e">
        <f t="shared" si="39"/>
        <v>#DIV/0!</v>
      </c>
      <c r="K91" s="21" t="e">
        <f>IF(E91&gt;0,(IF((J91*($C$7/$F$6)*(E91^2)/19.62)&gt;'User Input Page'!$C$7,'User Input Page'!$C$7,(J91*($C$7/$F$6)*(E91^2)/19.62))), 0)</f>
        <v>#DIV/0!</v>
      </c>
      <c r="L91" s="21" t="e">
        <f t="shared" si="40"/>
        <v>#DIV/0!</v>
      </c>
      <c r="M91" s="21" t="e">
        <f t="shared" si="41"/>
        <v>#DIV/0!</v>
      </c>
      <c r="Q91" t="e">
        <f>IF(D91&gt;'User Input Page'!$C$43,IF(K91&lt;'User Input Page'!$C$7,"YES ----&gt;Generating","NO----&gt;choked"),"NO ----&gt; insufficient flow")</f>
        <v>#DIV/0!</v>
      </c>
      <c r="R91" s="38" t="e">
        <f>IF(D91&gt;'User Input Page'!$C$43,IF(L91&gt;'User Input Page'!$C$36,'User Input Page'!$C$36,L91),0)</f>
        <v>#DIV/0!</v>
      </c>
      <c r="S91" s="38" t="e">
        <f t="shared" si="43"/>
        <v>#DIV/0!</v>
      </c>
      <c r="T91" s="29" t="s">
        <v>85</v>
      </c>
      <c r="U91" t="e">
        <f t="shared" si="44"/>
        <v>#DIV/0!</v>
      </c>
    </row>
    <row r="92" spans="1:21">
      <c r="A92" s="6">
        <v>0.4</v>
      </c>
      <c r="B92" s="6">
        <v>0.1</v>
      </c>
      <c r="C92" s="3">
        <f t="shared" si="33"/>
        <v>0</v>
      </c>
      <c r="D92" s="3" t="e">
        <f t="shared" si="42"/>
        <v>#DIV/0!</v>
      </c>
      <c r="E92" t="e">
        <f t="shared" si="34"/>
        <v>#DIV/0!</v>
      </c>
      <c r="F92" t="e">
        <f t="shared" si="35"/>
        <v>#DIV/0!</v>
      </c>
      <c r="G92" t="e">
        <f t="shared" si="36"/>
        <v>#DIV/0!</v>
      </c>
      <c r="H92" t="e">
        <f t="shared" si="37"/>
        <v>#DIV/0!</v>
      </c>
      <c r="I92" t="e">
        <f t="shared" si="38"/>
        <v>#DIV/0!</v>
      </c>
      <c r="J92" t="e">
        <f t="shared" si="39"/>
        <v>#DIV/0!</v>
      </c>
      <c r="K92" s="21" t="e">
        <f>IF(E92&gt;0,(IF((J92*($C$7/$F$6)*(E92^2)/19.62)&gt;'User Input Page'!$C$7,'User Input Page'!$C$7,(J92*($C$7/$F$6)*(E92^2)/19.62))), 0)</f>
        <v>#DIV/0!</v>
      </c>
      <c r="L92" s="21" t="e">
        <f t="shared" si="40"/>
        <v>#DIV/0!</v>
      </c>
      <c r="M92" s="21" t="e">
        <f t="shared" si="41"/>
        <v>#DIV/0!</v>
      </c>
      <c r="Q92" t="e">
        <f>IF(D92&gt;'User Input Page'!$C$43,IF(K92&lt;'User Input Page'!$C$7,"YES ----&gt;Generating","NO----&gt;choked"),"NO ----&gt; insufficient flow")</f>
        <v>#DIV/0!</v>
      </c>
      <c r="R92" s="38" t="e">
        <f>IF(D92&gt;'User Input Page'!$C$43,IF(L92&gt;'User Input Page'!$C$36,'User Input Page'!$C$36,L92),0)</f>
        <v>#DIV/0!</v>
      </c>
      <c r="S92" s="38" t="e">
        <f t="shared" si="43"/>
        <v>#DIV/0!</v>
      </c>
      <c r="T92" s="29" t="s">
        <v>85</v>
      </c>
      <c r="U92" t="e">
        <f t="shared" si="44"/>
        <v>#DIV/0!</v>
      </c>
    </row>
    <row r="93" spans="1:21">
      <c r="A93" s="6">
        <v>0.5</v>
      </c>
      <c r="B93" s="6">
        <v>0.1</v>
      </c>
      <c r="C93" s="3">
        <f t="shared" si="33"/>
        <v>0</v>
      </c>
      <c r="D93" s="3" t="e">
        <f t="shared" si="42"/>
        <v>#DIV/0!</v>
      </c>
      <c r="E93" t="e">
        <f t="shared" si="34"/>
        <v>#DIV/0!</v>
      </c>
      <c r="F93" t="e">
        <f t="shared" si="35"/>
        <v>#DIV/0!</v>
      </c>
      <c r="G93" t="e">
        <f t="shared" si="36"/>
        <v>#DIV/0!</v>
      </c>
      <c r="H93" t="e">
        <f t="shared" si="37"/>
        <v>#DIV/0!</v>
      </c>
      <c r="I93" t="e">
        <f t="shared" si="38"/>
        <v>#DIV/0!</v>
      </c>
      <c r="J93" t="e">
        <f t="shared" si="39"/>
        <v>#DIV/0!</v>
      </c>
      <c r="K93" s="21" t="e">
        <f>IF(E93&gt;0,(IF((J93*($C$7/$F$6)*(E93^2)/19.62)&gt;'User Input Page'!$C$7,'User Input Page'!$C$7,(J93*($C$7/$F$6)*(E93^2)/19.62))), 0)</f>
        <v>#DIV/0!</v>
      </c>
      <c r="L93" s="21" t="e">
        <f t="shared" si="40"/>
        <v>#DIV/0!</v>
      </c>
      <c r="M93" s="21" t="e">
        <f t="shared" si="41"/>
        <v>#DIV/0!</v>
      </c>
      <c r="Q93" t="e">
        <f>IF(D93&gt;'User Input Page'!$C$43,IF(K93&lt;'User Input Page'!$C$7,"YES ----&gt;Generating","NO----&gt;choked"),"NO ----&gt; insufficient flow")</f>
        <v>#DIV/0!</v>
      </c>
      <c r="R93" s="38" t="e">
        <f>IF(D93&gt;'User Input Page'!$C$43,IF(L93&gt;'User Input Page'!$C$36,'User Input Page'!$C$36,L93),0)</f>
        <v>#DIV/0!</v>
      </c>
      <c r="S93" s="38" t="e">
        <f t="shared" si="43"/>
        <v>#DIV/0!</v>
      </c>
      <c r="T93" s="29" t="s">
        <v>85</v>
      </c>
      <c r="U93" t="e">
        <f t="shared" si="44"/>
        <v>#DIV/0!</v>
      </c>
    </row>
    <row r="94" spans="1:21">
      <c r="A94" s="6">
        <v>0.6</v>
      </c>
      <c r="B94" s="6">
        <v>0.1</v>
      </c>
      <c r="C94" s="3">
        <f t="shared" si="33"/>
        <v>0</v>
      </c>
      <c r="D94" s="3" t="e">
        <f t="shared" si="42"/>
        <v>#DIV/0!</v>
      </c>
      <c r="E94" t="e">
        <f t="shared" si="34"/>
        <v>#DIV/0!</v>
      </c>
      <c r="F94" t="e">
        <f t="shared" si="35"/>
        <v>#DIV/0!</v>
      </c>
      <c r="G94" t="e">
        <f t="shared" si="36"/>
        <v>#DIV/0!</v>
      </c>
      <c r="H94" t="e">
        <f t="shared" si="37"/>
        <v>#DIV/0!</v>
      </c>
      <c r="I94" t="e">
        <f t="shared" si="38"/>
        <v>#DIV/0!</v>
      </c>
      <c r="J94" t="e">
        <f t="shared" si="39"/>
        <v>#DIV/0!</v>
      </c>
      <c r="K94" s="21" t="e">
        <f>IF(E94&gt;0,(IF((J94*($C$7/$F$6)*(E94^2)/19.62)&gt;'User Input Page'!$C$7,'User Input Page'!$C$7,(J94*($C$7/$F$6)*(E94^2)/19.62))), 0)</f>
        <v>#DIV/0!</v>
      </c>
      <c r="L94" s="21" t="e">
        <f t="shared" si="40"/>
        <v>#DIV/0!</v>
      </c>
      <c r="M94" s="21" t="e">
        <f t="shared" si="41"/>
        <v>#DIV/0!</v>
      </c>
      <c r="Q94" t="e">
        <f>IF(D94&gt;'User Input Page'!$C$43,IF(K94&lt;'User Input Page'!$C$7,"YES ----&gt;Generating","NO----&gt;choked"),"NO ----&gt; insufficient flow")</f>
        <v>#DIV/0!</v>
      </c>
      <c r="R94" s="38" t="e">
        <f>IF(D94&gt;'User Input Page'!$C$43,IF(L94&gt;'User Input Page'!$C$36,'User Input Page'!$C$36,L94),0)</f>
        <v>#DIV/0!</v>
      </c>
      <c r="S94" s="38" t="e">
        <f t="shared" si="43"/>
        <v>#DIV/0!</v>
      </c>
      <c r="T94" s="29" t="s">
        <v>85</v>
      </c>
      <c r="U94" t="e">
        <f t="shared" si="44"/>
        <v>#DIV/0!</v>
      </c>
    </row>
    <row r="95" spans="1:21">
      <c r="A95" s="6">
        <v>0.7</v>
      </c>
      <c r="B95" s="6">
        <v>0.1</v>
      </c>
      <c r="C95" s="3">
        <f t="shared" si="33"/>
        <v>0</v>
      </c>
      <c r="D95" s="3" t="e">
        <f t="shared" si="42"/>
        <v>#DIV/0!</v>
      </c>
      <c r="E95" t="e">
        <f t="shared" si="34"/>
        <v>#DIV/0!</v>
      </c>
      <c r="F95" t="e">
        <f t="shared" si="35"/>
        <v>#DIV/0!</v>
      </c>
      <c r="G95" t="e">
        <f t="shared" si="36"/>
        <v>#DIV/0!</v>
      </c>
      <c r="H95" t="e">
        <f t="shared" si="37"/>
        <v>#DIV/0!</v>
      </c>
      <c r="I95" t="e">
        <f t="shared" si="38"/>
        <v>#DIV/0!</v>
      </c>
      <c r="J95" t="e">
        <f t="shared" si="39"/>
        <v>#DIV/0!</v>
      </c>
      <c r="K95" s="21" t="e">
        <f>IF(E95&gt;0,(IF((J95*($C$7/$F$6)*(E95^2)/19.62)&gt;'User Input Page'!$C$7,'User Input Page'!$C$7,(J95*($C$7/$F$6)*(E95^2)/19.62))), 0)</f>
        <v>#DIV/0!</v>
      </c>
      <c r="L95" s="21" t="e">
        <f t="shared" si="40"/>
        <v>#DIV/0!</v>
      </c>
      <c r="M95" s="21" t="e">
        <f t="shared" si="41"/>
        <v>#DIV/0!</v>
      </c>
      <c r="Q95" t="e">
        <f>IF(D95&gt;'User Input Page'!$C$43,IF(K95&lt;'User Input Page'!$C$7,"YES ----&gt;Generating","NO----&gt;choked"),"NO ----&gt; insufficient flow")</f>
        <v>#DIV/0!</v>
      </c>
      <c r="R95" s="38" t="e">
        <f>IF(D95&gt;'User Input Page'!$C$43,IF(L95&gt;'User Input Page'!$C$36,'User Input Page'!$C$36,L95),0)</f>
        <v>#DIV/0!</v>
      </c>
      <c r="S95" s="38" t="e">
        <f t="shared" si="43"/>
        <v>#DIV/0!</v>
      </c>
      <c r="T95" s="29" t="s">
        <v>85</v>
      </c>
      <c r="U95" t="e">
        <f t="shared" si="44"/>
        <v>#DIV/0!</v>
      </c>
    </row>
    <row r="96" spans="1:21">
      <c r="A96" s="6">
        <v>0.8</v>
      </c>
      <c r="B96" s="6">
        <v>0.1</v>
      </c>
      <c r="C96" s="3">
        <f t="shared" si="33"/>
        <v>0</v>
      </c>
      <c r="D96" s="3" t="e">
        <f t="shared" si="42"/>
        <v>#DIV/0!</v>
      </c>
      <c r="E96" t="e">
        <f t="shared" si="34"/>
        <v>#DIV/0!</v>
      </c>
      <c r="F96" t="e">
        <f t="shared" si="35"/>
        <v>#DIV/0!</v>
      </c>
      <c r="G96" t="e">
        <f t="shared" si="36"/>
        <v>#DIV/0!</v>
      </c>
      <c r="H96" t="e">
        <f t="shared" si="37"/>
        <v>#DIV/0!</v>
      </c>
      <c r="I96" t="e">
        <f t="shared" si="38"/>
        <v>#DIV/0!</v>
      </c>
      <c r="J96" t="e">
        <f t="shared" si="39"/>
        <v>#DIV/0!</v>
      </c>
      <c r="K96" s="21" t="e">
        <f>IF(E96&gt;0,(IF((J96*($C$7/$F$6)*(E96^2)/19.62)&gt;'User Input Page'!$C$7,'User Input Page'!$C$7,(J96*($C$7/$F$6)*(E96^2)/19.62))), 0)</f>
        <v>#DIV/0!</v>
      </c>
      <c r="L96" s="21" t="e">
        <f t="shared" si="40"/>
        <v>#DIV/0!</v>
      </c>
      <c r="M96" s="21" t="e">
        <f t="shared" si="41"/>
        <v>#DIV/0!</v>
      </c>
      <c r="Q96" t="e">
        <f>IF(D96&gt;'User Input Page'!$C$43,IF(K96&lt;'User Input Page'!$C$7,"YES ----&gt;Generating","NO----&gt;choked"),"NO ----&gt; insufficient flow")</f>
        <v>#DIV/0!</v>
      </c>
      <c r="R96" s="38" t="e">
        <f>IF(D96&gt;'User Input Page'!$C$43,IF(L96&gt;'User Input Page'!$C$36,'User Input Page'!$C$36,L96),0)</f>
        <v>#DIV/0!</v>
      </c>
      <c r="S96" s="38" t="e">
        <f t="shared" si="43"/>
        <v>#DIV/0!</v>
      </c>
      <c r="T96" s="29" t="s">
        <v>85</v>
      </c>
      <c r="U96" t="e">
        <f t="shared" si="44"/>
        <v>#DIV/0!</v>
      </c>
    </row>
    <row r="97" spans="1:21">
      <c r="A97" s="6">
        <v>0.9</v>
      </c>
      <c r="B97" s="6">
        <v>0.1</v>
      </c>
      <c r="C97" s="3">
        <f t="shared" si="33"/>
        <v>0</v>
      </c>
      <c r="D97" s="3" t="e">
        <f t="shared" si="42"/>
        <v>#DIV/0!</v>
      </c>
      <c r="E97" t="e">
        <f t="shared" si="34"/>
        <v>#DIV/0!</v>
      </c>
      <c r="F97" t="e">
        <f t="shared" si="35"/>
        <v>#DIV/0!</v>
      </c>
      <c r="G97" t="e">
        <f t="shared" si="36"/>
        <v>#DIV/0!</v>
      </c>
      <c r="H97" t="e">
        <f t="shared" si="37"/>
        <v>#DIV/0!</v>
      </c>
      <c r="I97" t="e">
        <f t="shared" si="38"/>
        <v>#DIV/0!</v>
      </c>
      <c r="J97" t="e">
        <f t="shared" si="39"/>
        <v>#DIV/0!</v>
      </c>
      <c r="K97" s="21" t="e">
        <f>IF(E97&gt;0,(IF((J97*($C$7/$F$6)*(E97^2)/19.62)&gt;'User Input Page'!$C$7,'User Input Page'!$C$7,(J97*($C$7/$F$6)*(E97^2)/19.62))), 0)</f>
        <v>#DIV/0!</v>
      </c>
      <c r="L97" s="21" t="e">
        <f t="shared" si="40"/>
        <v>#DIV/0!</v>
      </c>
      <c r="M97" s="21" t="e">
        <f t="shared" si="41"/>
        <v>#DIV/0!</v>
      </c>
      <c r="Q97" t="e">
        <f>IF(D97&gt;'User Input Page'!$C$43,IF(K97&lt;'User Input Page'!$C$7,"YES ----&gt;Generating","NO----&gt;choked"),"NO ----&gt; insufficient flow")</f>
        <v>#DIV/0!</v>
      </c>
      <c r="R97" s="38" t="e">
        <f>IF(D97&gt;'User Input Page'!$C$43,IF(L97&gt;'User Input Page'!$C$36,'User Input Page'!$C$36,L97),0)</f>
        <v>#DIV/0!</v>
      </c>
      <c r="S97" s="38" t="e">
        <f t="shared" si="43"/>
        <v>#DIV/0!</v>
      </c>
      <c r="T97" s="29" t="s">
        <v>85</v>
      </c>
      <c r="U97" t="e">
        <f t="shared" si="44"/>
        <v>#DIV/0!</v>
      </c>
    </row>
    <row r="98" spans="1:21">
      <c r="A98" s="6">
        <v>0.95</v>
      </c>
      <c r="B98" s="6">
        <v>4.9999999999999933E-2</v>
      </c>
      <c r="C98" s="3">
        <f t="shared" si="33"/>
        <v>0</v>
      </c>
      <c r="D98" s="3" t="e">
        <f t="shared" si="42"/>
        <v>#DIV/0!</v>
      </c>
      <c r="E98" t="e">
        <f t="shared" si="34"/>
        <v>#DIV/0!</v>
      </c>
      <c r="F98" t="e">
        <f t="shared" si="35"/>
        <v>#DIV/0!</v>
      </c>
      <c r="G98" t="e">
        <f t="shared" si="36"/>
        <v>#DIV/0!</v>
      </c>
      <c r="H98" t="e">
        <f t="shared" si="37"/>
        <v>#DIV/0!</v>
      </c>
      <c r="I98" t="e">
        <f t="shared" si="38"/>
        <v>#DIV/0!</v>
      </c>
      <c r="J98" t="e">
        <f t="shared" si="39"/>
        <v>#DIV/0!</v>
      </c>
      <c r="K98" s="21" t="e">
        <f>IF(E98&gt;0,(IF((J98*($C$7/$F$6)*(E98^2)/19.62)&gt;'User Input Page'!$C$7,'User Input Page'!$C$7,(J98*($C$7/$F$6)*(E98^2)/19.62))), 0)</f>
        <v>#DIV/0!</v>
      </c>
      <c r="L98" s="21" t="e">
        <f t="shared" si="40"/>
        <v>#DIV/0!</v>
      </c>
      <c r="M98" s="21" t="e">
        <f t="shared" si="41"/>
        <v>#DIV/0!</v>
      </c>
      <c r="Q98" t="e">
        <f>IF(D98&gt;'User Input Page'!$C$43,IF(K98&lt;'User Input Page'!$C$7,"YES ----&gt;Generating","NO----&gt;choked"),"NO ----&gt; insufficient flow")</f>
        <v>#DIV/0!</v>
      </c>
      <c r="R98" s="38" t="e">
        <f>IF(D98&gt;'User Input Page'!$C$43,IF(L98&gt;'User Input Page'!$C$36,'User Input Page'!$C$36,L98),0)</f>
        <v>#DIV/0!</v>
      </c>
      <c r="S98" s="38" t="e">
        <f t="shared" si="43"/>
        <v>#DIV/0!</v>
      </c>
      <c r="T98" s="29" t="s">
        <v>85</v>
      </c>
      <c r="U98" t="e">
        <f t="shared" si="44"/>
        <v>#DIV/0!</v>
      </c>
    </row>
    <row r="99" spans="1:21">
      <c r="A99" s="6">
        <v>0.99</v>
      </c>
      <c r="B99" s="6">
        <v>0.04</v>
      </c>
      <c r="C99" s="3">
        <f t="shared" si="33"/>
        <v>0</v>
      </c>
      <c r="D99" s="3" t="e">
        <f t="shared" si="42"/>
        <v>#DIV/0!</v>
      </c>
      <c r="E99" t="e">
        <f t="shared" si="34"/>
        <v>#DIV/0!</v>
      </c>
      <c r="F99" t="e">
        <f t="shared" si="35"/>
        <v>#DIV/0!</v>
      </c>
      <c r="G99" t="e">
        <f t="shared" si="36"/>
        <v>#DIV/0!</v>
      </c>
      <c r="H99" t="e">
        <f t="shared" si="37"/>
        <v>#DIV/0!</v>
      </c>
      <c r="I99" t="e">
        <f t="shared" si="38"/>
        <v>#DIV/0!</v>
      </c>
      <c r="J99" t="e">
        <f t="shared" si="39"/>
        <v>#DIV/0!</v>
      </c>
      <c r="K99" s="21" t="e">
        <f>IF(E99&gt;0,(IF((J99*($C$7/$F$6)*(E99^2)/19.62)&gt;'User Input Page'!$C$7,'User Input Page'!$C$7,(J99*($C$7/$F$6)*(E99^2)/19.62))), 0)</f>
        <v>#DIV/0!</v>
      </c>
      <c r="L99" s="21" t="e">
        <f t="shared" si="40"/>
        <v>#DIV/0!</v>
      </c>
      <c r="M99" s="21" t="e">
        <f t="shared" si="41"/>
        <v>#DIV/0!</v>
      </c>
      <c r="Q99" t="e">
        <f>IF(D99&gt;'User Input Page'!$C$43,IF(K99&lt;'User Input Page'!$C$7,"YES ----&gt;Generating","NO----&gt;choked"),"NO ----&gt; insufficient flow")</f>
        <v>#DIV/0!</v>
      </c>
      <c r="R99" s="38" t="e">
        <f>IF(D99&gt;'User Input Page'!$C$43,IF(L99&gt;'User Input Page'!$C$36,'User Input Page'!$C$36,L99),0)</f>
        <v>#DIV/0!</v>
      </c>
      <c r="S99" s="38" t="e">
        <f t="shared" si="43"/>
        <v>#DIV/0!</v>
      </c>
      <c r="T99" s="29" t="s">
        <v>85</v>
      </c>
      <c r="U99" t="e">
        <f t="shared" si="44"/>
        <v>#DIV/0!</v>
      </c>
    </row>
    <row r="100" spans="1:21">
      <c r="A100" s="6">
        <v>1</v>
      </c>
      <c r="B100" s="6">
        <v>0.01</v>
      </c>
      <c r="C100" s="3">
        <f t="shared" si="33"/>
        <v>0</v>
      </c>
      <c r="D100" s="3" t="e">
        <f t="shared" si="42"/>
        <v>#DIV/0!</v>
      </c>
      <c r="E100" t="e">
        <f t="shared" si="34"/>
        <v>#DIV/0!</v>
      </c>
      <c r="F100" t="e">
        <f t="shared" si="35"/>
        <v>#DIV/0!</v>
      </c>
      <c r="G100" t="e">
        <f t="shared" si="36"/>
        <v>#DIV/0!</v>
      </c>
      <c r="H100" t="e">
        <f t="shared" si="37"/>
        <v>#DIV/0!</v>
      </c>
      <c r="I100" t="e">
        <f t="shared" si="38"/>
        <v>#DIV/0!</v>
      </c>
      <c r="J100" t="e">
        <f t="shared" si="39"/>
        <v>#DIV/0!</v>
      </c>
      <c r="K100" s="21" t="e">
        <f>IF(E100&gt;0,(IF((J100*($C$7/$F$6)*(E100^2)/19.62)&gt;'User Input Page'!$C$7,'User Input Page'!$C$7,(J100*($C$7/$F$6)*(E100^2)/19.62))), 0)</f>
        <v>#DIV/0!</v>
      </c>
      <c r="L100" s="21" t="e">
        <f t="shared" si="40"/>
        <v>#DIV/0!</v>
      </c>
      <c r="M100" s="21" t="e">
        <f t="shared" si="41"/>
        <v>#DIV/0!</v>
      </c>
      <c r="Q100" t="e">
        <f>IF(D100&gt;'User Input Page'!$C$43,IF(K100&lt;'User Input Page'!$C$7,"YES ----&gt;Generating","NO----&gt;choked"),"NO ----&gt; insufficient flow")</f>
        <v>#DIV/0!</v>
      </c>
      <c r="R100" s="38" t="e">
        <f>IF(D100&gt;'User Input Page'!$C$43,IF(L100&gt;'User Input Page'!$C$36,'User Input Page'!$C$36,L100),0)</f>
        <v>#DIV/0!</v>
      </c>
      <c r="S100" s="38" t="e">
        <f t="shared" si="43"/>
        <v>#DIV/0!</v>
      </c>
      <c r="T100" s="29" t="s">
        <v>85</v>
      </c>
      <c r="U100" t="e">
        <f t="shared" si="44"/>
        <v>#DIV/0!</v>
      </c>
    </row>
    <row r="101" spans="1:21">
      <c r="A101" s="1"/>
      <c r="B101" s="5"/>
      <c r="E101" s="20"/>
      <c r="F101" s="20"/>
      <c r="I101" s="20"/>
      <c r="J101" s="20"/>
      <c r="K101" t="s">
        <v>61</v>
      </c>
      <c r="L101" s="21" t="e">
        <f>AVERAGE(L88:L100)</f>
        <v>#DIV/0!</v>
      </c>
      <c r="M101" s="21" t="e">
        <f>SUM(M88:M100)</f>
        <v>#DIV/0!</v>
      </c>
      <c r="S101" s="38" t="e">
        <f>SUM(S88:S100)</f>
        <v>#DIV/0!</v>
      </c>
      <c r="T101" s="37" t="e">
        <f>'User Input Page'!$G$44*S101</f>
        <v>#DIV/0!</v>
      </c>
      <c r="U101" t="e">
        <f>SUM(U88:U100)</f>
        <v>#DIV/0!</v>
      </c>
    </row>
    <row r="103" spans="1:21">
      <c r="A103" s="6" t="s">
        <v>31</v>
      </c>
      <c r="B103" s="4" t="s">
        <v>33</v>
      </c>
      <c r="C103" s="122" t="s">
        <v>15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S103">
        <v>30</v>
      </c>
    </row>
    <row r="104" spans="1:21">
      <c r="A104" s="6" t="s">
        <v>32</v>
      </c>
      <c r="B104" s="6" t="s">
        <v>34</v>
      </c>
      <c r="C104" s="6" t="s">
        <v>24</v>
      </c>
      <c r="D104" s="6" t="s">
        <v>25</v>
      </c>
      <c r="E104" t="s">
        <v>55</v>
      </c>
      <c r="F104" t="s">
        <v>56</v>
      </c>
      <c r="G104" t="s">
        <v>57</v>
      </c>
      <c r="J104" t="s">
        <v>58</v>
      </c>
      <c r="K104" t="s">
        <v>59</v>
      </c>
      <c r="L104" t="s">
        <v>5</v>
      </c>
      <c r="M104" t="s">
        <v>26</v>
      </c>
    </row>
    <row r="105" spans="1:21">
      <c r="A105" s="6">
        <v>0.05</v>
      </c>
      <c r="B105" s="6">
        <v>0.05</v>
      </c>
      <c r="C105" s="3">
        <f t="shared" ref="C105:C117" si="45">IF((I18-$C$35)&gt;0,(I18-$C$35),0)</f>
        <v>0</v>
      </c>
      <c r="D105" s="3" t="e">
        <f>IF(C105&gt;$F$9,$F$9,(C105))</f>
        <v>#DIV/0!</v>
      </c>
      <c r="E105" t="e">
        <f t="shared" ref="E105:E117" si="46">D105/$F$7</f>
        <v>#DIV/0!</v>
      </c>
      <c r="F105" t="e">
        <f t="shared" ref="F105:F117" si="47">(1000*E105*$F$6)/0.001307</f>
        <v>#DIV/0!</v>
      </c>
      <c r="G105" t="e">
        <f t="shared" ref="G105:G117" si="48">1/(POWER((-2*LOG(($I$6/3.7)+(2.51/(F105*(POWER($I$7,0.5)))))),2))</f>
        <v>#DIV/0!</v>
      </c>
      <c r="H105" t="e">
        <f t="shared" ref="H105:H117" si="49">1/(POWER((-2*LOG(($I$6/3.7)+(2.51/(F105*(POWER(G105,0.5)))))),2))</f>
        <v>#DIV/0!</v>
      </c>
      <c r="I105" t="e">
        <f t="shared" ref="I105:I117" si="50">1/(POWER((-2*LOG(($I$6/3.7)+(2.51/(F105*(POWER(H105,0.5)))))),2))</f>
        <v>#DIV/0!</v>
      </c>
      <c r="J105" t="e">
        <f t="shared" ref="J105:J117" si="51">1/(POWER((-2*LOG(($I$6/3.7)+(2.51/(F105*(POWER(I105,0.5)))))),2))</f>
        <v>#DIV/0!</v>
      </c>
      <c r="K105" s="21" t="e">
        <f>IF(E105&gt;0,(IF((J105*($C$7/$F$6)*(E105^2)/19.62)&gt;'User Input Page'!$C$7,'User Input Page'!$C$7,(J105*($C$7/$F$6)*(E105^2)/19.62))), 0)</f>
        <v>#DIV/0!</v>
      </c>
      <c r="L105" s="21" t="e">
        <f t="shared" ref="L105:L117" si="52">($C$9/100)*$I$5*D105*($C$6-K105)</f>
        <v>#DIV/0!</v>
      </c>
      <c r="M105" s="21" t="e">
        <f t="shared" ref="M105:M117" si="53">B105*L105</f>
        <v>#DIV/0!</v>
      </c>
      <c r="Q105" t="e">
        <f>IF(D105&gt;'User Input Page'!$C$43,IF(K105&lt;'User Input Page'!$C$7,"YES ----&gt;Generating","NO----&gt;choked"),"NO ----&gt; insufficient flow")</f>
        <v>#DIV/0!</v>
      </c>
      <c r="R105" s="38" t="e">
        <f>IF(D105&gt;'User Input Page'!$C$43,IF(L105&gt;'User Input Page'!$C$36,'User Input Page'!$C$36,L105),0)</f>
        <v>#DIV/0!</v>
      </c>
      <c r="S105" s="38" t="e">
        <f>$S$103*24*R105*B105</f>
        <v>#DIV/0!</v>
      </c>
      <c r="T105" s="29" t="s">
        <v>85</v>
      </c>
      <c r="U105" t="e">
        <f>R105*B105</f>
        <v>#DIV/0!</v>
      </c>
    </row>
    <row r="106" spans="1:21">
      <c r="A106" s="6">
        <v>0.1</v>
      </c>
      <c r="B106" s="6">
        <v>0.05</v>
      </c>
      <c r="C106" s="3">
        <f t="shared" si="45"/>
        <v>0</v>
      </c>
      <c r="D106" s="3" t="e">
        <f t="shared" ref="D106:D117" si="54">IF((C106+C105)/2&gt;$F$9,$F$9,(C106+C105)/2)</f>
        <v>#DIV/0!</v>
      </c>
      <c r="E106" t="e">
        <f t="shared" si="46"/>
        <v>#DIV/0!</v>
      </c>
      <c r="F106" t="e">
        <f t="shared" si="47"/>
        <v>#DIV/0!</v>
      </c>
      <c r="G106" t="e">
        <f t="shared" si="48"/>
        <v>#DIV/0!</v>
      </c>
      <c r="H106" t="e">
        <f t="shared" si="49"/>
        <v>#DIV/0!</v>
      </c>
      <c r="I106" t="e">
        <f t="shared" si="50"/>
        <v>#DIV/0!</v>
      </c>
      <c r="J106" t="e">
        <f t="shared" si="51"/>
        <v>#DIV/0!</v>
      </c>
      <c r="K106" s="21" t="e">
        <f>IF(E106&gt;0,(IF((J106*($C$7/$F$6)*(E106^2)/19.62)&gt;'User Input Page'!$C$7,'User Input Page'!$C$7,(J106*($C$7/$F$6)*(E106^2)/19.62))), 0)</f>
        <v>#DIV/0!</v>
      </c>
      <c r="L106" s="21" t="e">
        <f t="shared" si="52"/>
        <v>#DIV/0!</v>
      </c>
      <c r="M106" s="21" t="e">
        <f t="shared" si="53"/>
        <v>#DIV/0!</v>
      </c>
      <c r="Q106" t="e">
        <f>IF(D106&gt;'User Input Page'!$C$43,IF(K106&lt;'User Input Page'!$C$7,"YES ----&gt;Generating","NO----&gt;choked"),"NO ----&gt; insufficient flow")</f>
        <v>#DIV/0!</v>
      </c>
      <c r="R106" s="38" t="e">
        <f>IF(D106&gt;'User Input Page'!$C$43,IF(L106&gt;'User Input Page'!$C$36,'User Input Page'!$C$36,L106),0)</f>
        <v>#DIV/0!</v>
      </c>
      <c r="S106" s="38" t="e">
        <f t="shared" ref="S106:S117" si="55">$S$103*24*R106*B106</f>
        <v>#DIV/0!</v>
      </c>
      <c r="T106" s="29" t="s">
        <v>85</v>
      </c>
      <c r="U106" t="e">
        <f t="shared" ref="U106:U117" si="56">R106*B106</f>
        <v>#DIV/0!</v>
      </c>
    </row>
    <row r="107" spans="1:21">
      <c r="A107" s="6">
        <v>0.2</v>
      </c>
      <c r="B107" s="6">
        <v>0.1</v>
      </c>
      <c r="C107" s="3">
        <f t="shared" si="45"/>
        <v>0</v>
      </c>
      <c r="D107" s="3" t="e">
        <f t="shared" si="54"/>
        <v>#DIV/0!</v>
      </c>
      <c r="E107" t="e">
        <f t="shared" si="46"/>
        <v>#DIV/0!</v>
      </c>
      <c r="F107" t="e">
        <f t="shared" si="47"/>
        <v>#DIV/0!</v>
      </c>
      <c r="G107" t="e">
        <f t="shared" si="48"/>
        <v>#DIV/0!</v>
      </c>
      <c r="H107" t="e">
        <f t="shared" si="49"/>
        <v>#DIV/0!</v>
      </c>
      <c r="I107" t="e">
        <f t="shared" si="50"/>
        <v>#DIV/0!</v>
      </c>
      <c r="J107" t="e">
        <f t="shared" si="51"/>
        <v>#DIV/0!</v>
      </c>
      <c r="K107" s="21" t="e">
        <f>IF(E107&gt;0,(IF((J107*($C$7/$F$6)*(E107^2)/19.62)&gt;'User Input Page'!$C$7,'User Input Page'!$C$7,(J107*($C$7/$F$6)*(E107^2)/19.62))), 0)</f>
        <v>#DIV/0!</v>
      </c>
      <c r="L107" s="21" t="e">
        <f t="shared" si="52"/>
        <v>#DIV/0!</v>
      </c>
      <c r="M107" s="21" t="e">
        <f t="shared" si="53"/>
        <v>#DIV/0!</v>
      </c>
      <c r="Q107" t="e">
        <f>IF(D107&gt;'User Input Page'!$C$43,IF(K107&lt;'User Input Page'!$C$7,"YES ----&gt;Generating","NO----&gt;choked"),"NO ----&gt; insufficient flow")</f>
        <v>#DIV/0!</v>
      </c>
      <c r="R107" s="38" t="e">
        <f>IF(D107&gt;'User Input Page'!$C$43,IF(L107&gt;'User Input Page'!$C$36,'User Input Page'!$C$36,L107),0)</f>
        <v>#DIV/0!</v>
      </c>
      <c r="S107" s="38" t="e">
        <f t="shared" si="55"/>
        <v>#DIV/0!</v>
      </c>
      <c r="T107" s="29" t="s">
        <v>85</v>
      </c>
      <c r="U107" t="e">
        <f t="shared" si="56"/>
        <v>#DIV/0!</v>
      </c>
    </row>
    <row r="108" spans="1:21">
      <c r="A108" s="6">
        <v>0.3</v>
      </c>
      <c r="B108" s="6">
        <v>0.1</v>
      </c>
      <c r="C108" s="3">
        <f t="shared" si="45"/>
        <v>0</v>
      </c>
      <c r="D108" s="3" t="e">
        <f t="shared" si="54"/>
        <v>#DIV/0!</v>
      </c>
      <c r="E108" t="e">
        <f t="shared" si="46"/>
        <v>#DIV/0!</v>
      </c>
      <c r="F108" t="e">
        <f t="shared" si="47"/>
        <v>#DIV/0!</v>
      </c>
      <c r="G108" t="e">
        <f t="shared" si="48"/>
        <v>#DIV/0!</v>
      </c>
      <c r="H108" t="e">
        <f t="shared" si="49"/>
        <v>#DIV/0!</v>
      </c>
      <c r="I108" t="e">
        <f t="shared" si="50"/>
        <v>#DIV/0!</v>
      </c>
      <c r="J108" t="e">
        <f t="shared" si="51"/>
        <v>#DIV/0!</v>
      </c>
      <c r="K108" s="21" t="e">
        <f>IF(E108&gt;0,(IF((J108*($C$7/$F$6)*(E108^2)/19.62)&gt;'User Input Page'!$C$7,'User Input Page'!$C$7,(J108*($C$7/$F$6)*(E108^2)/19.62))), 0)</f>
        <v>#DIV/0!</v>
      </c>
      <c r="L108" s="21" t="e">
        <f t="shared" si="52"/>
        <v>#DIV/0!</v>
      </c>
      <c r="M108" s="21" t="e">
        <f t="shared" si="53"/>
        <v>#DIV/0!</v>
      </c>
      <c r="Q108" t="e">
        <f>IF(D108&gt;'User Input Page'!$C$43,IF(K108&lt;'User Input Page'!$C$7,"YES ----&gt;Generating","NO----&gt;choked"),"NO ----&gt; insufficient flow")</f>
        <v>#DIV/0!</v>
      </c>
      <c r="R108" s="38" t="e">
        <f>IF(D108&gt;'User Input Page'!$C$43,IF(L108&gt;'User Input Page'!$C$36,'User Input Page'!$C$36,L108),0)</f>
        <v>#DIV/0!</v>
      </c>
      <c r="S108" s="38" t="e">
        <f t="shared" si="55"/>
        <v>#DIV/0!</v>
      </c>
      <c r="T108" s="29" t="s">
        <v>85</v>
      </c>
      <c r="U108" t="e">
        <f t="shared" si="56"/>
        <v>#DIV/0!</v>
      </c>
    </row>
    <row r="109" spans="1:21">
      <c r="A109" s="6">
        <v>0.4</v>
      </c>
      <c r="B109" s="6">
        <v>0.1</v>
      </c>
      <c r="C109" s="3">
        <f t="shared" si="45"/>
        <v>0</v>
      </c>
      <c r="D109" s="3" t="e">
        <f t="shared" si="54"/>
        <v>#DIV/0!</v>
      </c>
      <c r="E109" t="e">
        <f t="shared" si="46"/>
        <v>#DIV/0!</v>
      </c>
      <c r="F109" t="e">
        <f t="shared" si="47"/>
        <v>#DIV/0!</v>
      </c>
      <c r="G109" t="e">
        <f t="shared" si="48"/>
        <v>#DIV/0!</v>
      </c>
      <c r="H109" t="e">
        <f t="shared" si="49"/>
        <v>#DIV/0!</v>
      </c>
      <c r="I109" t="e">
        <f t="shared" si="50"/>
        <v>#DIV/0!</v>
      </c>
      <c r="J109" t="e">
        <f t="shared" si="51"/>
        <v>#DIV/0!</v>
      </c>
      <c r="K109" s="21" t="e">
        <f>IF(E109&gt;0,(IF((J109*($C$7/$F$6)*(E109^2)/19.62)&gt;'User Input Page'!$C$7,'User Input Page'!$C$7,(J109*($C$7/$F$6)*(E109^2)/19.62))), 0)</f>
        <v>#DIV/0!</v>
      </c>
      <c r="L109" s="21" t="e">
        <f t="shared" si="52"/>
        <v>#DIV/0!</v>
      </c>
      <c r="M109" s="21" t="e">
        <f t="shared" si="53"/>
        <v>#DIV/0!</v>
      </c>
      <c r="Q109" t="e">
        <f>IF(D109&gt;'User Input Page'!$C$43,IF(K109&lt;'User Input Page'!$C$7,"YES ----&gt;Generating","NO----&gt;choked"),"NO ----&gt; insufficient flow")</f>
        <v>#DIV/0!</v>
      </c>
      <c r="R109" s="38" t="e">
        <f>IF(D109&gt;'User Input Page'!$C$43,IF(L109&gt;'User Input Page'!$C$36,'User Input Page'!$C$36,L109),0)</f>
        <v>#DIV/0!</v>
      </c>
      <c r="S109" s="38" t="e">
        <f t="shared" si="55"/>
        <v>#DIV/0!</v>
      </c>
      <c r="T109" s="29" t="s">
        <v>85</v>
      </c>
      <c r="U109" t="e">
        <f t="shared" si="56"/>
        <v>#DIV/0!</v>
      </c>
    </row>
    <row r="110" spans="1:21">
      <c r="A110" s="6">
        <v>0.5</v>
      </c>
      <c r="B110" s="6">
        <v>0.1</v>
      </c>
      <c r="C110" s="3">
        <f t="shared" si="45"/>
        <v>0</v>
      </c>
      <c r="D110" s="3" t="e">
        <f t="shared" si="54"/>
        <v>#DIV/0!</v>
      </c>
      <c r="E110" t="e">
        <f t="shared" si="46"/>
        <v>#DIV/0!</v>
      </c>
      <c r="F110" t="e">
        <f t="shared" si="47"/>
        <v>#DIV/0!</v>
      </c>
      <c r="G110" t="e">
        <f t="shared" si="48"/>
        <v>#DIV/0!</v>
      </c>
      <c r="H110" t="e">
        <f t="shared" si="49"/>
        <v>#DIV/0!</v>
      </c>
      <c r="I110" t="e">
        <f t="shared" si="50"/>
        <v>#DIV/0!</v>
      </c>
      <c r="J110" t="e">
        <f t="shared" si="51"/>
        <v>#DIV/0!</v>
      </c>
      <c r="K110" s="21" t="e">
        <f>IF(E110&gt;0,(IF((J110*($C$7/$F$6)*(E110^2)/19.62)&gt;'User Input Page'!$C$7,'User Input Page'!$C$7,(J110*($C$7/$F$6)*(E110^2)/19.62))), 0)</f>
        <v>#DIV/0!</v>
      </c>
      <c r="L110" s="21" t="e">
        <f t="shared" si="52"/>
        <v>#DIV/0!</v>
      </c>
      <c r="M110" s="21" t="e">
        <f t="shared" si="53"/>
        <v>#DIV/0!</v>
      </c>
      <c r="Q110" t="e">
        <f>IF(D110&gt;'User Input Page'!$C$43,IF(K110&lt;'User Input Page'!$C$7,"YES ----&gt;Generating","NO----&gt;choked"),"NO ----&gt; insufficient flow")</f>
        <v>#DIV/0!</v>
      </c>
      <c r="R110" s="38" t="e">
        <f>IF(D110&gt;'User Input Page'!$C$43,IF(L110&gt;'User Input Page'!$C$36,'User Input Page'!$C$36,L110),0)</f>
        <v>#DIV/0!</v>
      </c>
      <c r="S110" s="38" t="e">
        <f t="shared" si="55"/>
        <v>#DIV/0!</v>
      </c>
      <c r="T110" s="29" t="s">
        <v>85</v>
      </c>
      <c r="U110" t="e">
        <f t="shared" si="56"/>
        <v>#DIV/0!</v>
      </c>
    </row>
    <row r="111" spans="1:21">
      <c r="A111" s="6">
        <v>0.6</v>
      </c>
      <c r="B111" s="6">
        <v>0.1</v>
      </c>
      <c r="C111" s="3">
        <f t="shared" si="45"/>
        <v>0</v>
      </c>
      <c r="D111" s="3" t="e">
        <f t="shared" si="54"/>
        <v>#DIV/0!</v>
      </c>
      <c r="E111" t="e">
        <f t="shared" si="46"/>
        <v>#DIV/0!</v>
      </c>
      <c r="F111" t="e">
        <f t="shared" si="47"/>
        <v>#DIV/0!</v>
      </c>
      <c r="G111" t="e">
        <f t="shared" si="48"/>
        <v>#DIV/0!</v>
      </c>
      <c r="H111" t="e">
        <f t="shared" si="49"/>
        <v>#DIV/0!</v>
      </c>
      <c r="I111" t="e">
        <f t="shared" si="50"/>
        <v>#DIV/0!</v>
      </c>
      <c r="J111" t="e">
        <f t="shared" si="51"/>
        <v>#DIV/0!</v>
      </c>
      <c r="K111" s="21" t="e">
        <f>IF(E111&gt;0,(IF((J111*($C$7/$F$6)*(E111^2)/19.62)&gt;'User Input Page'!$C$7,'User Input Page'!$C$7,(J111*($C$7/$F$6)*(E111^2)/19.62))), 0)</f>
        <v>#DIV/0!</v>
      </c>
      <c r="L111" s="21" t="e">
        <f t="shared" si="52"/>
        <v>#DIV/0!</v>
      </c>
      <c r="M111" s="21" t="e">
        <f t="shared" si="53"/>
        <v>#DIV/0!</v>
      </c>
      <c r="Q111" t="e">
        <f>IF(D111&gt;'User Input Page'!$C$43,IF(K111&lt;'User Input Page'!$C$7,"YES ----&gt;Generating","NO----&gt;choked"),"NO ----&gt; insufficient flow")</f>
        <v>#DIV/0!</v>
      </c>
      <c r="R111" s="38" t="e">
        <f>IF(D111&gt;'User Input Page'!$C$43,IF(L111&gt;'User Input Page'!$C$36,'User Input Page'!$C$36,L111),0)</f>
        <v>#DIV/0!</v>
      </c>
      <c r="S111" s="38" t="e">
        <f t="shared" si="55"/>
        <v>#DIV/0!</v>
      </c>
      <c r="T111" s="29" t="s">
        <v>85</v>
      </c>
      <c r="U111" t="e">
        <f t="shared" si="56"/>
        <v>#DIV/0!</v>
      </c>
    </row>
    <row r="112" spans="1:21">
      <c r="A112" s="6">
        <v>0.7</v>
      </c>
      <c r="B112" s="6">
        <v>0.1</v>
      </c>
      <c r="C112" s="3">
        <f t="shared" si="45"/>
        <v>0</v>
      </c>
      <c r="D112" s="3" t="e">
        <f t="shared" si="54"/>
        <v>#DIV/0!</v>
      </c>
      <c r="E112" t="e">
        <f t="shared" si="46"/>
        <v>#DIV/0!</v>
      </c>
      <c r="F112" t="e">
        <f t="shared" si="47"/>
        <v>#DIV/0!</v>
      </c>
      <c r="G112" t="e">
        <f t="shared" si="48"/>
        <v>#DIV/0!</v>
      </c>
      <c r="H112" t="e">
        <f t="shared" si="49"/>
        <v>#DIV/0!</v>
      </c>
      <c r="I112" t="e">
        <f t="shared" si="50"/>
        <v>#DIV/0!</v>
      </c>
      <c r="J112" t="e">
        <f t="shared" si="51"/>
        <v>#DIV/0!</v>
      </c>
      <c r="K112" s="21" t="e">
        <f>IF(E112&gt;0,(IF((J112*($C$7/$F$6)*(E112^2)/19.62)&gt;'User Input Page'!$C$7,'User Input Page'!$C$7,(J112*($C$7/$F$6)*(E112^2)/19.62))), 0)</f>
        <v>#DIV/0!</v>
      </c>
      <c r="L112" s="21" t="e">
        <f t="shared" si="52"/>
        <v>#DIV/0!</v>
      </c>
      <c r="M112" s="21" t="e">
        <f t="shared" si="53"/>
        <v>#DIV/0!</v>
      </c>
      <c r="Q112" t="e">
        <f>IF(D112&gt;'User Input Page'!$C$43,IF(K112&lt;'User Input Page'!$C$7,"YES ----&gt;Generating","NO----&gt;choked"),"NO ----&gt; insufficient flow")</f>
        <v>#DIV/0!</v>
      </c>
      <c r="R112" s="38" t="e">
        <f>IF(D112&gt;'User Input Page'!$C$43,IF(L112&gt;'User Input Page'!$C$36,'User Input Page'!$C$36,L112),0)</f>
        <v>#DIV/0!</v>
      </c>
      <c r="S112" s="38" t="e">
        <f t="shared" si="55"/>
        <v>#DIV/0!</v>
      </c>
      <c r="T112" s="29" t="s">
        <v>85</v>
      </c>
      <c r="U112" t="e">
        <f t="shared" si="56"/>
        <v>#DIV/0!</v>
      </c>
    </row>
    <row r="113" spans="1:21">
      <c r="A113" s="6">
        <v>0.8</v>
      </c>
      <c r="B113" s="6">
        <v>0.1</v>
      </c>
      <c r="C113" s="3">
        <f t="shared" si="45"/>
        <v>0</v>
      </c>
      <c r="D113" s="3" t="e">
        <f t="shared" si="54"/>
        <v>#DIV/0!</v>
      </c>
      <c r="E113" t="e">
        <f t="shared" si="46"/>
        <v>#DIV/0!</v>
      </c>
      <c r="F113" t="e">
        <f t="shared" si="47"/>
        <v>#DIV/0!</v>
      </c>
      <c r="G113" t="e">
        <f t="shared" si="48"/>
        <v>#DIV/0!</v>
      </c>
      <c r="H113" t="e">
        <f t="shared" si="49"/>
        <v>#DIV/0!</v>
      </c>
      <c r="I113" t="e">
        <f t="shared" si="50"/>
        <v>#DIV/0!</v>
      </c>
      <c r="J113" t="e">
        <f t="shared" si="51"/>
        <v>#DIV/0!</v>
      </c>
      <c r="K113" s="21" t="e">
        <f>IF(E113&gt;0,(IF((J113*($C$7/$F$6)*(E113^2)/19.62)&gt;'User Input Page'!$C$7,'User Input Page'!$C$7,(J113*($C$7/$F$6)*(E113^2)/19.62))), 0)</f>
        <v>#DIV/0!</v>
      </c>
      <c r="L113" s="21" t="e">
        <f t="shared" si="52"/>
        <v>#DIV/0!</v>
      </c>
      <c r="M113" s="21" t="e">
        <f t="shared" si="53"/>
        <v>#DIV/0!</v>
      </c>
      <c r="Q113" t="e">
        <f>IF(D113&gt;'User Input Page'!$C$43,IF(K113&lt;'User Input Page'!$C$7,"YES ----&gt;Generating","NO----&gt;choked"),"NO ----&gt; insufficient flow")</f>
        <v>#DIV/0!</v>
      </c>
      <c r="R113" s="38" t="e">
        <f>IF(D113&gt;'User Input Page'!$C$43,IF(L113&gt;'User Input Page'!$C$36,'User Input Page'!$C$36,L113),0)</f>
        <v>#DIV/0!</v>
      </c>
      <c r="S113" s="38" t="e">
        <f t="shared" si="55"/>
        <v>#DIV/0!</v>
      </c>
      <c r="T113" s="29" t="s">
        <v>85</v>
      </c>
      <c r="U113" t="e">
        <f t="shared" si="56"/>
        <v>#DIV/0!</v>
      </c>
    </row>
    <row r="114" spans="1:21">
      <c r="A114" s="6">
        <v>0.9</v>
      </c>
      <c r="B114" s="6">
        <v>0.1</v>
      </c>
      <c r="C114" s="3">
        <f t="shared" si="45"/>
        <v>0</v>
      </c>
      <c r="D114" s="3" t="e">
        <f t="shared" si="54"/>
        <v>#DIV/0!</v>
      </c>
      <c r="E114" t="e">
        <f t="shared" si="46"/>
        <v>#DIV/0!</v>
      </c>
      <c r="F114" t="e">
        <f t="shared" si="47"/>
        <v>#DIV/0!</v>
      </c>
      <c r="G114" t="e">
        <f t="shared" si="48"/>
        <v>#DIV/0!</v>
      </c>
      <c r="H114" t="e">
        <f t="shared" si="49"/>
        <v>#DIV/0!</v>
      </c>
      <c r="I114" t="e">
        <f t="shared" si="50"/>
        <v>#DIV/0!</v>
      </c>
      <c r="J114" t="e">
        <f t="shared" si="51"/>
        <v>#DIV/0!</v>
      </c>
      <c r="K114" s="21" t="e">
        <f>IF(E114&gt;0,(IF((J114*($C$7/$F$6)*(E114^2)/19.62)&gt;'User Input Page'!$C$7,'User Input Page'!$C$7,(J114*($C$7/$F$6)*(E114^2)/19.62))), 0)</f>
        <v>#DIV/0!</v>
      </c>
      <c r="L114" s="21" t="e">
        <f t="shared" si="52"/>
        <v>#DIV/0!</v>
      </c>
      <c r="M114" s="21" t="e">
        <f t="shared" si="53"/>
        <v>#DIV/0!</v>
      </c>
      <c r="Q114" t="e">
        <f>IF(D114&gt;'User Input Page'!$C$43,IF(K114&lt;'User Input Page'!$C$7,"YES ----&gt;Generating","NO----&gt;choked"),"NO ----&gt; insufficient flow")</f>
        <v>#DIV/0!</v>
      </c>
      <c r="R114" s="38" t="e">
        <f>IF(D114&gt;'User Input Page'!$C$43,IF(L114&gt;'User Input Page'!$C$36,'User Input Page'!$C$36,L114),0)</f>
        <v>#DIV/0!</v>
      </c>
      <c r="S114" s="38" t="e">
        <f t="shared" si="55"/>
        <v>#DIV/0!</v>
      </c>
      <c r="T114" s="29" t="s">
        <v>85</v>
      </c>
      <c r="U114" t="e">
        <f t="shared" si="56"/>
        <v>#DIV/0!</v>
      </c>
    </row>
    <row r="115" spans="1:21">
      <c r="A115" s="6">
        <v>0.95</v>
      </c>
      <c r="B115" s="6">
        <v>4.9999999999999933E-2</v>
      </c>
      <c r="C115" s="3">
        <f t="shared" si="45"/>
        <v>0</v>
      </c>
      <c r="D115" s="3" t="e">
        <f t="shared" si="54"/>
        <v>#DIV/0!</v>
      </c>
      <c r="E115" t="e">
        <f t="shared" si="46"/>
        <v>#DIV/0!</v>
      </c>
      <c r="F115" t="e">
        <f t="shared" si="47"/>
        <v>#DIV/0!</v>
      </c>
      <c r="G115" t="e">
        <f t="shared" si="48"/>
        <v>#DIV/0!</v>
      </c>
      <c r="H115" t="e">
        <f t="shared" si="49"/>
        <v>#DIV/0!</v>
      </c>
      <c r="I115" t="e">
        <f t="shared" si="50"/>
        <v>#DIV/0!</v>
      </c>
      <c r="J115" t="e">
        <f t="shared" si="51"/>
        <v>#DIV/0!</v>
      </c>
      <c r="K115" s="21" t="e">
        <f>IF(E115&gt;0,(IF((J115*($C$7/$F$6)*(E115^2)/19.62)&gt;'User Input Page'!$C$7,'User Input Page'!$C$7,(J115*($C$7/$F$6)*(E115^2)/19.62))), 0)</f>
        <v>#DIV/0!</v>
      </c>
      <c r="L115" s="21" t="e">
        <f t="shared" si="52"/>
        <v>#DIV/0!</v>
      </c>
      <c r="M115" s="21" t="e">
        <f t="shared" si="53"/>
        <v>#DIV/0!</v>
      </c>
      <c r="Q115" t="e">
        <f>IF(D115&gt;'User Input Page'!$C$43,IF(K115&lt;'User Input Page'!$C$7,"YES ----&gt;Generating","NO----&gt;choked"),"NO ----&gt; insufficient flow")</f>
        <v>#DIV/0!</v>
      </c>
      <c r="R115" s="38" t="e">
        <f>IF(D115&gt;'User Input Page'!$C$43,IF(L115&gt;'User Input Page'!$C$36,'User Input Page'!$C$36,L115),0)</f>
        <v>#DIV/0!</v>
      </c>
      <c r="S115" s="38" t="e">
        <f t="shared" si="55"/>
        <v>#DIV/0!</v>
      </c>
      <c r="T115" s="29" t="s">
        <v>85</v>
      </c>
      <c r="U115" t="e">
        <f t="shared" si="56"/>
        <v>#DIV/0!</v>
      </c>
    </row>
    <row r="116" spans="1:21">
      <c r="A116" s="6">
        <v>0.99</v>
      </c>
      <c r="B116" s="6">
        <v>0.04</v>
      </c>
      <c r="C116" s="3">
        <f t="shared" si="45"/>
        <v>0</v>
      </c>
      <c r="D116" s="3" t="e">
        <f t="shared" si="54"/>
        <v>#DIV/0!</v>
      </c>
      <c r="E116" t="e">
        <f t="shared" si="46"/>
        <v>#DIV/0!</v>
      </c>
      <c r="F116" t="e">
        <f t="shared" si="47"/>
        <v>#DIV/0!</v>
      </c>
      <c r="G116" t="e">
        <f t="shared" si="48"/>
        <v>#DIV/0!</v>
      </c>
      <c r="H116" t="e">
        <f t="shared" si="49"/>
        <v>#DIV/0!</v>
      </c>
      <c r="I116" t="e">
        <f t="shared" si="50"/>
        <v>#DIV/0!</v>
      </c>
      <c r="J116" t="e">
        <f t="shared" si="51"/>
        <v>#DIV/0!</v>
      </c>
      <c r="K116" s="21" t="e">
        <f>IF(E116&gt;0,(IF((J116*($C$7/$F$6)*(E116^2)/19.62)&gt;'User Input Page'!$C$7,'User Input Page'!$C$7,(J116*($C$7/$F$6)*(E116^2)/19.62))), 0)</f>
        <v>#DIV/0!</v>
      </c>
      <c r="L116" s="21" t="e">
        <f t="shared" si="52"/>
        <v>#DIV/0!</v>
      </c>
      <c r="M116" s="21" t="e">
        <f t="shared" si="53"/>
        <v>#DIV/0!</v>
      </c>
      <c r="Q116" t="e">
        <f>IF(D116&gt;'User Input Page'!$C$43,IF(K116&lt;'User Input Page'!$C$7,"YES ----&gt;Generating","NO----&gt;choked"),"NO ----&gt; insufficient flow")</f>
        <v>#DIV/0!</v>
      </c>
      <c r="R116" s="38" t="e">
        <f>IF(D116&gt;'User Input Page'!$C$43,IF(L116&gt;'User Input Page'!$C$36,'User Input Page'!$C$36,L116),0)</f>
        <v>#DIV/0!</v>
      </c>
      <c r="S116" s="38" t="e">
        <f t="shared" si="55"/>
        <v>#DIV/0!</v>
      </c>
      <c r="T116" s="29" t="s">
        <v>85</v>
      </c>
      <c r="U116" t="e">
        <f t="shared" si="56"/>
        <v>#DIV/0!</v>
      </c>
    </row>
    <row r="117" spans="1:21">
      <c r="A117" s="6">
        <v>1</v>
      </c>
      <c r="B117" s="6">
        <v>0.01</v>
      </c>
      <c r="C117" s="3">
        <f t="shared" si="45"/>
        <v>0</v>
      </c>
      <c r="D117" s="3" t="e">
        <f t="shared" si="54"/>
        <v>#DIV/0!</v>
      </c>
      <c r="E117" t="e">
        <f t="shared" si="46"/>
        <v>#DIV/0!</v>
      </c>
      <c r="F117" t="e">
        <f t="shared" si="47"/>
        <v>#DIV/0!</v>
      </c>
      <c r="G117" t="e">
        <f t="shared" si="48"/>
        <v>#DIV/0!</v>
      </c>
      <c r="H117" t="e">
        <f t="shared" si="49"/>
        <v>#DIV/0!</v>
      </c>
      <c r="I117" t="e">
        <f t="shared" si="50"/>
        <v>#DIV/0!</v>
      </c>
      <c r="J117" t="e">
        <f t="shared" si="51"/>
        <v>#DIV/0!</v>
      </c>
      <c r="K117" s="21" t="e">
        <f>IF(E117&gt;0,(IF((J117*($C$7/$F$6)*(E117^2)/19.62)&gt;'User Input Page'!$C$7,'User Input Page'!$C$7,(J117*($C$7/$F$6)*(E117^2)/19.62))), 0)</f>
        <v>#DIV/0!</v>
      </c>
      <c r="L117" s="21" t="e">
        <f t="shared" si="52"/>
        <v>#DIV/0!</v>
      </c>
      <c r="M117" s="21" t="e">
        <f t="shared" si="53"/>
        <v>#DIV/0!</v>
      </c>
      <c r="Q117" t="e">
        <f>IF(D117&gt;'User Input Page'!$C$43,IF(K117&lt;'User Input Page'!$C$7,"YES ----&gt;Generating","NO----&gt;choked"),"NO ----&gt; insufficient flow")</f>
        <v>#DIV/0!</v>
      </c>
      <c r="R117" s="38" t="e">
        <f>IF(D117&gt;'User Input Page'!$C$43,IF(L117&gt;'User Input Page'!$C$36,'User Input Page'!$C$36,L117),0)</f>
        <v>#DIV/0!</v>
      </c>
      <c r="S117" s="38" t="e">
        <f t="shared" si="55"/>
        <v>#DIV/0!</v>
      </c>
      <c r="T117" s="29" t="s">
        <v>85</v>
      </c>
      <c r="U117" t="e">
        <f t="shared" si="56"/>
        <v>#DIV/0!</v>
      </c>
    </row>
    <row r="118" spans="1:21">
      <c r="A118" s="1"/>
      <c r="B118" s="5"/>
      <c r="E118" s="20"/>
      <c r="F118" s="20"/>
      <c r="I118" s="20"/>
      <c r="J118" s="20"/>
      <c r="K118" t="s">
        <v>61</v>
      </c>
      <c r="L118" s="21" t="e">
        <f>AVERAGE(L105:L117)</f>
        <v>#DIV/0!</v>
      </c>
      <c r="M118" s="21" t="e">
        <f>SUM(M105:M117)</f>
        <v>#DIV/0!</v>
      </c>
      <c r="S118" s="38" t="e">
        <f>SUM(S105:S117)</f>
        <v>#DIV/0!</v>
      </c>
      <c r="T118" s="37" t="e">
        <f>'User Input Page'!$G$44*S118</f>
        <v>#DIV/0!</v>
      </c>
      <c r="U118" t="e">
        <f>SUM(U105:U117)</f>
        <v>#DIV/0!</v>
      </c>
    </row>
    <row r="120" spans="1:21">
      <c r="A120" s="6" t="s">
        <v>31</v>
      </c>
      <c r="B120" s="4" t="s">
        <v>33</v>
      </c>
      <c r="C120" s="122" t="s">
        <v>0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S120">
        <v>31</v>
      </c>
    </row>
    <row r="121" spans="1:21">
      <c r="A121" s="6" t="s">
        <v>32</v>
      </c>
      <c r="B121" s="6" t="s">
        <v>34</v>
      </c>
      <c r="C121" s="6" t="s">
        <v>24</v>
      </c>
      <c r="D121" s="6" t="s">
        <v>25</v>
      </c>
      <c r="E121" t="s">
        <v>55</v>
      </c>
      <c r="F121" t="s">
        <v>56</v>
      </c>
      <c r="G121" t="s">
        <v>57</v>
      </c>
      <c r="J121" t="s">
        <v>58</v>
      </c>
      <c r="K121" t="s">
        <v>59</v>
      </c>
      <c r="L121" t="s">
        <v>5</v>
      </c>
      <c r="M121" t="s">
        <v>26</v>
      </c>
    </row>
    <row r="122" spans="1:21">
      <c r="A122" s="6">
        <v>0.05</v>
      </c>
      <c r="B122" s="6">
        <v>0.05</v>
      </c>
      <c r="C122" s="3">
        <f t="shared" ref="C122:C134" si="57">IF((J18-$C$35)&gt;0,(J18-$C$35),0)</f>
        <v>0</v>
      </c>
      <c r="D122" s="3" t="e">
        <f>IF(C122&gt;$F$9,$F$9,(C122))</f>
        <v>#DIV/0!</v>
      </c>
      <c r="E122" t="e">
        <f t="shared" ref="E122:E134" si="58">D122/$F$7</f>
        <v>#DIV/0!</v>
      </c>
      <c r="F122" t="e">
        <f t="shared" ref="F122:F134" si="59">(1000*E122*$F$6)/0.001307</f>
        <v>#DIV/0!</v>
      </c>
      <c r="G122" t="e">
        <f t="shared" ref="G122:G134" si="60">1/(POWER((-2*LOG(($I$6/3.7)+(2.51/(F122*(POWER($I$7,0.5)))))),2))</f>
        <v>#DIV/0!</v>
      </c>
      <c r="H122" t="e">
        <f t="shared" ref="H122:H134" si="61">1/(POWER((-2*LOG(($I$6/3.7)+(2.51/(F122*(POWER(G122,0.5)))))),2))</f>
        <v>#DIV/0!</v>
      </c>
      <c r="I122" t="e">
        <f t="shared" ref="I122:I134" si="62">1/(POWER((-2*LOG(($I$6/3.7)+(2.51/(F122*(POWER(H122,0.5)))))),2))</f>
        <v>#DIV/0!</v>
      </c>
      <c r="J122" t="e">
        <f t="shared" ref="J122:J134" si="63">1/(POWER((-2*LOG(($I$6/3.7)+(2.51/(F122*(POWER(I122,0.5)))))),2))</f>
        <v>#DIV/0!</v>
      </c>
      <c r="K122" s="21" t="e">
        <f>IF(E122&gt;0,(IF((J122*($C$7/$F$6)*(E122^2)/19.62)&gt;'User Input Page'!$C$7,'User Input Page'!$C$7,(J122*($C$7/$F$6)*(E122^2)/19.62))), 0)</f>
        <v>#DIV/0!</v>
      </c>
      <c r="L122" s="21" t="e">
        <f t="shared" ref="L122:L134" si="64">($C$9/100)*$I$5*D122*($C$6-K122)</f>
        <v>#DIV/0!</v>
      </c>
      <c r="M122" s="21" t="e">
        <f t="shared" ref="M122:M134" si="65">B122*L122</f>
        <v>#DIV/0!</v>
      </c>
      <c r="Q122" t="e">
        <f>IF(D122&gt;'User Input Page'!$C$43,IF(K122&lt;'User Input Page'!$C$7,"YES ----&gt;Generating","NO----&gt;choked"),"NO ----&gt; insufficient flow")</f>
        <v>#DIV/0!</v>
      </c>
      <c r="R122" s="38" t="e">
        <f>IF(D122&gt;'User Input Page'!$C$43,IF(L122&gt;'User Input Page'!$C$36,'User Input Page'!$C$36,L122),0)</f>
        <v>#DIV/0!</v>
      </c>
      <c r="S122" s="38" t="e">
        <f>$S$120*24*R122*B122</f>
        <v>#DIV/0!</v>
      </c>
      <c r="T122" s="29" t="s">
        <v>85</v>
      </c>
      <c r="U122" t="e">
        <f>R122*B122</f>
        <v>#DIV/0!</v>
      </c>
    </row>
    <row r="123" spans="1:21">
      <c r="A123" s="6">
        <v>0.1</v>
      </c>
      <c r="B123" s="6">
        <v>0.05</v>
      </c>
      <c r="C123" s="3">
        <f t="shared" si="57"/>
        <v>0</v>
      </c>
      <c r="D123" s="3" t="e">
        <f t="shared" ref="D123:D134" si="66">IF((C123+C122)/2&gt;$F$9,$F$9,(C123+C122)/2)</f>
        <v>#DIV/0!</v>
      </c>
      <c r="E123" t="e">
        <f t="shared" si="58"/>
        <v>#DIV/0!</v>
      </c>
      <c r="F123" t="e">
        <f t="shared" si="59"/>
        <v>#DIV/0!</v>
      </c>
      <c r="G123" t="e">
        <f t="shared" si="60"/>
        <v>#DIV/0!</v>
      </c>
      <c r="H123" t="e">
        <f t="shared" si="61"/>
        <v>#DIV/0!</v>
      </c>
      <c r="I123" t="e">
        <f t="shared" si="62"/>
        <v>#DIV/0!</v>
      </c>
      <c r="J123" t="e">
        <f t="shared" si="63"/>
        <v>#DIV/0!</v>
      </c>
      <c r="K123" s="21" t="e">
        <f>IF(E123&gt;0,(IF((J123*($C$7/$F$6)*(E123^2)/19.62)&gt;'User Input Page'!$C$7,'User Input Page'!$C$7,(J123*($C$7/$F$6)*(E123^2)/19.62))), 0)</f>
        <v>#DIV/0!</v>
      </c>
      <c r="L123" s="21" t="e">
        <f t="shared" si="64"/>
        <v>#DIV/0!</v>
      </c>
      <c r="M123" s="21" t="e">
        <f t="shared" si="65"/>
        <v>#DIV/0!</v>
      </c>
      <c r="Q123" t="e">
        <f>IF(D123&gt;'User Input Page'!$C$43,IF(K123&lt;'User Input Page'!$C$7,"YES ----&gt;Generating","NO----&gt;choked"),"NO ----&gt; insufficient flow")</f>
        <v>#DIV/0!</v>
      </c>
      <c r="R123" s="38" t="e">
        <f>IF(D123&gt;'User Input Page'!$C$43,IF(L123&gt;'User Input Page'!$C$36,'User Input Page'!$C$36,L123),0)</f>
        <v>#DIV/0!</v>
      </c>
      <c r="S123" s="38" t="e">
        <f t="shared" ref="S123:S134" si="67">$S$120*24*R123*B123</f>
        <v>#DIV/0!</v>
      </c>
      <c r="T123" s="29" t="s">
        <v>85</v>
      </c>
      <c r="U123" t="e">
        <f t="shared" ref="U123:U134" si="68">R123*B123</f>
        <v>#DIV/0!</v>
      </c>
    </row>
    <row r="124" spans="1:21">
      <c r="A124" s="6">
        <v>0.2</v>
      </c>
      <c r="B124" s="6">
        <v>0.1</v>
      </c>
      <c r="C124" s="3">
        <f t="shared" si="57"/>
        <v>0</v>
      </c>
      <c r="D124" s="3" t="e">
        <f t="shared" si="66"/>
        <v>#DIV/0!</v>
      </c>
      <c r="E124" t="e">
        <f t="shared" si="58"/>
        <v>#DIV/0!</v>
      </c>
      <c r="F124" t="e">
        <f t="shared" si="59"/>
        <v>#DIV/0!</v>
      </c>
      <c r="G124" t="e">
        <f t="shared" si="60"/>
        <v>#DIV/0!</v>
      </c>
      <c r="H124" t="e">
        <f t="shared" si="61"/>
        <v>#DIV/0!</v>
      </c>
      <c r="I124" t="e">
        <f t="shared" si="62"/>
        <v>#DIV/0!</v>
      </c>
      <c r="J124" t="e">
        <f t="shared" si="63"/>
        <v>#DIV/0!</v>
      </c>
      <c r="K124" s="21" t="e">
        <f>IF(E124&gt;0,(IF((J124*($C$7/$F$6)*(E124^2)/19.62)&gt;'User Input Page'!$C$7,'User Input Page'!$C$7,(J124*($C$7/$F$6)*(E124^2)/19.62))), 0)</f>
        <v>#DIV/0!</v>
      </c>
      <c r="L124" s="21" t="e">
        <f t="shared" si="64"/>
        <v>#DIV/0!</v>
      </c>
      <c r="M124" s="21" t="e">
        <f t="shared" si="65"/>
        <v>#DIV/0!</v>
      </c>
      <c r="Q124" t="e">
        <f>IF(D124&gt;'User Input Page'!$C$43,IF(K124&lt;'User Input Page'!$C$7,"YES ----&gt;Generating","NO----&gt;choked"),"NO ----&gt; insufficient flow")</f>
        <v>#DIV/0!</v>
      </c>
      <c r="R124" s="38" t="e">
        <f>IF(D124&gt;'User Input Page'!$C$43,IF(L124&gt;'User Input Page'!$C$36,'User Input Page'!$C$36,L124),0)</f>
        <v>#DIV/0!</v>
      </c>
      <c r="S124" s="38" t="e">
        <f t="shared" si="67"/>
        <v>#DIV/0!</v>
      </c>
      <c r="T124" s="29" t="s">
        <v>85</v>
      </c>
      <c r="U124" t="e">
        <f t="shared" si="68"/>
        <v>#DIV/0!</v>
      </c>
    </row>
    <row r="125" spans="1:21">
      <c r="A125" s="6">
        <v>0.3</v>
      </c>
      <c r="B125" s="6">
        <v>0.1</v>
      </c>
      <c r="C125" s="3">
        <f t="shared" si="57"/>
        <v>0</v>
      </c>
      <c r="D125" s="3" t="e">
        <f t="shared" si="66"/>
        <v>#DIV/0!</v>
      </c>
      <c r="E125" t="e">
        <f t="shared" si="58"/>
        <v>#DIV/0!</v>
      </c>
      <c r="F125" t="e">
        <f t="shared" si="59"/>
        <v>#DIV/0!</v>
      </c>
      <c r="G125" t="e">
        <f t="shared" si="60"/>
        <v>#DIV/0!</v>
      </c>
      <c r="H125" t="e">
        <f t="shared" si="61"/>
        <v>#DIV/0!</v>
      </c>
      <c r="I125" t="e">
        <f t="shared" si="62"/>
        <v>#DIV/0!</v>
      </c>
      <c r="J125" t="e">
        <f t="shared" si="63"/>
        <v>#DIV/0!</v>
      </c>
      <c r="K125" s="21" t="e">
        <f>IF(E125&gt;0,(IF((J125*($C$7/$F$6)*(E125^2)/19.62)&gt;'User Input Page'!$C$7,'User Input Page'!$C$7,(J125*($C$7/$F$6)*(E125^2)/19.62))), 0)</f>
        <v>#DIV/0!</v>
      </c>
      <c r="L125" s="21" t="e">
        <f t="shared" si="64"/>
        <v>#DIV/0!</v>
      </c>
      <c r="M125" s="21" t="e">
        <f t="shared" si="65"/>
        <v>#DIV/0!</v>
      </c>
      <c r="Q125" t="e">
        <f>IF(D125&gt;'User Input Page'!$C$43,IF(K125&lt;'User Input Page'!$C$7,"YES ----&gt;Generating","NO----&gt;choked"),"NO ----&gt; insufficient flow")</f>
        <v>#DIV/0!</v>
      </c>
      <c r="R125" s="38" t="e">
        <f>IF(D125&gt;'User Input Page'!$C$43,IF(L125&gt;'User Input Page'!$C$36,'User Input Page'!$C$36,L125),0)</f>
        <v>#DIV/0!</v>
      </c>
      <c r="S125" s="38" t="e">
        <f t="shared" si="67"/>
        <v>#DIV/0!</v>
      </c>
      <c r="T125" s="29" t="s">
        <v>85</v>
      </c>
      <c r="U125" t="e">
        <f t="shared" si="68"/>
        <v>#DIV/0!</v>
      </c>
    </row>
    <row r="126" spans="1:21">
      <c r="A126" s="6">
        <v>0.4</v>
      </c>
      <c r="B126" s="6">
        <v>0.1</v>
      </c>
      <c r="C126" s="3">
        <f t="shared" si="57"/>
        <v>0</v>
      </c>
      <c r="D126" s="3" t="e">
        <f t="shared" si="66"/>
        <v>#DIV/0!</v>
      </c>
      <c r="E126" t="e">
        <f t="shared" si="58"/>
        <v>#DIV/0!</v>
      </c>
      <c r="F126" t="e">
        <f t="shared" si="59"/>
        <v>#DIV/0!</v>
      </c>
      <c r="G126" t="e">
        <f t="shared" si="60"/>
        <v>#DIV/0!</v>
      </c>
      <c r="H126" t="e">
        <f t="shared" si="61"/>
        <v>#DIV/0!</v>
      </c>
      <c r="I126" t="e">
        <f t="shared" si="62"/>
        <v>#DIV/0!</v>
      </c>
      <c r="J126" t="e">
        <f t="shared" si="63"/>
        <v>#DIV/0!</v>
      </c>
      <c r="K126" s="21" t="e">
        <f>IF(E126&gt;0,(IF((J126*($C$7/$F$6)*(E126^2)/19.62)&gt;'User Input Page'!$C$7,'User Input Page'!$C$7,(J126*($C$7/$F$6)*(E126^2)/19.62))), 0)</f>
        <v>#DIV/0!</v>
      </c>
      <c r="L126" s="21" t="e">
        <f t="shared" si="64"/>
        <v>#DIV/0!</v>
      </c>
      <c r="M126" s="21" t="e">
        <f t="shared" si="65"/>
        <v>#DIV/0!</v>
      </c>
      <c r="Q126" t="e">
        <f>IF(D126&gt;'User Input Page'!$C$43,IF(K126&lt;'User Input Page'!$C$7,"YES ----&gt;Generating","NO----&gt;choked"),"NO ----&gt; insufficient flow")</f>
        <v>#DIV/0!</v>
      </c>
      <c r="R126" s="38" t="e">
        <f>IF(D126&gt;'User Input Page'!$C$43,IF(L126&gt;'User Input Page'!$C$36,'User Input Page'!$C$36,L126),0)</f>
        <v>#DIV/0!</v>
      </c>
      <c r="S126" s="38" t="e">
        <f t="shared" si="67"/>
        <v>#DIV/0!</v>
      </c>
      <c r="T126" s="29" t="s">
        <v>85</v>
      </c>
      <c r="U126" t="e">
        <f t="shared" si="68"/>
        <v>#DIV/0!</v>
      </c>
    </row>
    <row r="127" spans="1:21">
      <c r="A127" s="6">
        <v>0.5</v>
      </c>
      <c r="B127" s="6">
        <v>0.1</v>
      </c>
      <c r="C127" s="3">
        <f t="shared" si="57"/>
        <v>0</v>
      </c>
      <c r="D127" s="3" t="e">
        <f t="shared" si="66"/>
        <v>#DIV/0!</v>
      </c>
      <c r="E127" t="e">
        <f t="shared" si="58"/>
        <v>#DIV/0!</v>
      </c>
      <c r="F127" t="e">
        <f t="shared" si="59"/>
        <v>#DIV/0!</v>
      </c>
      <c r="G127" t="e">
        <f t="shared" si="60"/>
        <v>#DIV/0!</v>
      </c>
      <c r="H127" t="e">
        <f t="shared" si="61"/>
        <v>#DIV/0!</v>
      </c>
      <c r="I127" t="e">
        <f t="shared" si="62"/>
        <v>#DIV/0!</v>
      </c>
      <c r="J127" t="e">
        <f t="shared" si="63"/>
        <v>#DIV/0!</v>
      </c>
      <c r="K127" s="21" t="e">
        <f>IF(E127&gt;0,(IF((J127*($C$7/$F$6)*(E127^2)/19.62)&gt;'User Input Page'!$C$7,'User Input Page'!$C$7,(J127*($C$7/$F$6)*(E127^2)/19.62))), 0)</f>
        <v>#DIV/0!</v>
      </c>
      <c r="L127" s="21" t="e">
        <f t="shared" si="64"/>
        <v>#DIV/0!</v>
      </c>
      <c r="M127" s="21" t="e">
        <f t="shared" si="65"/>
        <v>#DIV/0!</v>
      </c>
      <c r="Q127" t="e">
        <f>IF(D127&gt;'User Input Page'!$C$43,IF(K127&lt;'User Input Page'!$C$7,"YES ----&gt;Generating","NO----&gt;choked"),"NO ----&gt; insufficient flow")</f>
        <v>#DIV/0!</v>
      </c>
      <c r="R127" s="38" t="e">
        <f>IF(D127&gt;'User Input Page'!$C$43,IF(L127&gt;'User Input Page'!$C$36,'User Input Page'!$C$36,L127),0)</f>
        <v>#DIV/0!</v>
      </c>
      <c r="S127" s="38" t="e">
        <f t="shared" si="67"/>
        <v>#DIV/0!</v>
      </c>
      <c r="T127" s="29" t="s">
        <v>85</v>
      </c>
      <c r="U127" t="e">
        <f t="shared" si="68"/>
        <v>#DIV/0!</v>
      </c>
    </row>
    <row r="128" spans="1:21">
      <c r="A128" s="6">
        <v>0.6</v>
      </c>
      <c r="B128" s="6">
        <v>0.1</v>
      </c>
      <c r="C128" s="3">
        <f t="shared" si="57"/>
        <v>0</v>
      </c>
      <c r="D128" s="3" t="e">
        <f t="shared" si="66"/>
        <v>#DIV/0!</v>
      </c>
      <c r="E128" t="e">
        <f t="shared" si="58"/>
        <v>#DIV/0!</v>
      </c>
      <c r="F128" t="e">
        <f t="shared" si="59"/>
        <v>#DIV/0!</v>
      </c>
      <c r="G128" t="e">
        <f t="shared" si="60"/>
        <v>#DIV/0!</v>
      </c>
      <c r="H128" t="e">
        <f t="shared" si="61"/>
        <v>#DIV/0!</v>
      </c>
      <c r="I128" t="e">
        <f t="shared" si="62"/>
        <v>#DIV/0!</v>
      </c>
      <c r="J128" t="e">
        <f t="shared" si="63"/>
        <v>#DIV/0!</v>
      </c>
      <c r="K128" s="21" t="e">
        <f>IF(E128&gt;0,(IF((J128*($C$7/$F$6)*(E128^2)/19.62)&gt;'User Input Page'!$C$7,'User Input Page'!$C$7,(J128*($C$7/$F$6)*(E128^2)/19.62))), 0)</f>
        <v>#DIV/0!</v>
      </c>
      <c r="L128" s="21" t="e">
        <f t="shared" si="64"/>
        <v>#DIV/0!</v>
      </c>
      <c r="M128" s="21" t="e">
        <f t="shared" si="65"/>
        <v>#DIV/0!</v>
      </c>
      <c r="Q128" t="e">
        <f>IF(D128&gt;'User Input Page'!$C$43,IF(K128&lt;'User Input Page'!$C$7,"YES ----&gt;Generating","NO----&gt;choked"),"NO ----&gt; insufficient flow")</f>
        <v>#DIV/0!</v>
      </c>
      <c r="R128" s="38" t="e">
        <f>IF(D128&gt;'User Input Page'!$C$43,IF(L128&gt;'User Input Page'!$C$36,'User Input Page'!$C$36,L128),0)</f>
        <v>#DIV/0!</v>
      </c>
      <c r="S128" s="38" t="e">
        <f t="shared" si="67"/>
        <v>#DIV/0!</v>
      </c>
      <c r="T128" s="29" t="s">
        <v>85</v>
      </c>
      <c r="U128" t="e">
        <f t="shared" si="68"/>
        <v>#DIV/0!</v>
      </c>
    </row>
    <row r="129" spans="1:21">
      <c r="A129" s="6">
        <v>0.7</v>
      </c>
      <c r="B129" s="6">
        <v>0.1</v>
      </c>
      <c r="C129" s="3">
        <f t="shared" si="57"/>
        <v>0</v>
      </c>
      <c r="D129" s="3" t="e">
        <f t="shared" si="66"/>
        <v>#DIV/0!</v>
      </c>
      <c r="E129" t="e">
        <f t="shared" si="58"/>
        <v>#DIV/0!</v>
      </c>
      <c r="F129" t="e">
        <f t="shared" si="59"/>
        <v>#DIV/0!</v>
      </c>
      <c r="G129" t="e">
        <f t="shared" si="60"/>
        <v>#DIV/0!</v>
      </c>
      <c r="H129" t="e">
        <f t="shared" si="61"/>
        <v>#DIV/0!</v>
      </c>
      <c r="I129" t="e">
        <f t="shared" si="62"/>
        <v>#DIV/0!</v>
      </c>
      <c r="J129" t="e">
        <f t="shared" si="63"/>
        <v>#DIV/0!</v>
      </c>
      <c r="K129" s="21" t="e">
        <f>IF(E129&gt;0,(IF((J129*($C$7/$F$6)*(E129^2)/19.62)&gt;'User Input Page'!$C$7,'User Input Page'!$C$7,(J129*($C$7/$F$6)*(E129^2)/19.62))), 0)</f>
        <v>#DIV/0!</v>
      </c>
      <c r="L129" s="21" t="e">
        <f t="shared" si="64"/>
        <v>#DIV/0!</v>
      </c>
      <c r="M129" s="21" t="e">
        <f t="shared" si="65"/>
        <v>#DIV/0!</v>
      </c>
      <c r="Q129" t="e">
        <f>IF(D129&gt;'User Input Page'!$C$43,IF(K129&lt;'User Input Page'!$C$7,"YES ----&gt;Generating","NO----&gt;choked"),"NO ----&gt; insufficient flow")</f>
        <v>#DIV/0!</v>
      </c>
      <c r="R129" s="38" t="e">
        <f>IF(D129&gt;'User Input Page'!$C$43,IF(L129&gt;'User Input Page'!$C$36,'User Input Page'!$C$36,L129),0)</f>
        <v>#DIV/0!</v>
      </c>
      <c r="S129" s="38" t="e">
        <f t="shared" si="67"/>
        <v>#DIV/0!</v>
      </c>
      <c r="T129" s="29" t="s">
        <v>85</v>
      </c>
      <c r="U129" t="e">
        <f t="shared" si="68"/>
        <v>#DIV/0!</v>
      </c>
    </row>
    <row r="130" spans="1:21">
      <c r="A130" s="6">
        <v>0.8</v>
      </c>
      <c r="B130" s="6">
        <v>0.1</v>
      </c>
      <c r="C130" s="3">
        <f t="shared" si="57"/>
        <v>0</v>
      </c>
      <c r="D130" s="3" t="e">
        <f t="shared" si="66"/>
        <v>#DIV/0!</v>
      </c>
      <c r="E130" t="e">
        <f t="shared" si="58"/>
        <v>#DIV/0!</v>
      </c>
      <c r="F130" t="e">
        <f t="shared" si="59"/>
        <v>#DIV/0!</v>
      </c>
      <c r="G130" t="e">
        <f t="shared" si="60"/>
        <v>#DIV/0!</v>
      </c>
      <c r="H130" t="e">
        <f t="shared" si="61"/>
        <v>#DIV/0!</v>
      </c>
      <c r="I130" t="e">
        <f t="shared" si="62"/>
        <v>#DIV/0!</v>
      </c>
      <c r="J130" t="e">
        <f t="shared" si="63"/>
        <v>#DIV/0!</v>
      </c>
      <c r="K130" s="21" t="e">
        <f>IF(E130&gt;0,(IF((J130*($C$7/$F$6)*(E130^2)/19.62)&gt;'User Input Page'!$C$7,'User Input Page'!$C$7,(J130*($C$7/$F$6)*(E130^2)/19.62))), 0)</f>
        <v>#DIV/0!</v>
      </c>
      <c r="L130" s="21" t="e">
        <f t="shared" si="64"/>
        <v>#DIV/0!</v>
      </c>
      <c r="M130" s="21" t="e">
        <f t="shared" si="65"/>
        <v>#DIV/0!</v>
      </c>
      <c r="Q130" t="e">
        <f>IF(D130&gt;'User Input Page'!$C$43,IF(K130&lt;'User Input Page'!$C$7,"YES ----&gt;Generating","NO----&gt;choked"),"NO ----&gt; insufficient flow")</f>
        <v>#DIV/0!</v>
      </c>
      <c r="R130" s="38" t="e">
        <f>IF(D130&gt;'User Input Page'!$C$43,IF(L130&gt;'User Input Page'!$C$36,'User Input Page'!$C$36,L130),0)</f>
        <v>#DIV/0!</v>
      </c>
      <c r="S130" s="38" t="e">
        <f t="shared" si="67"/>
        <v>#DIV/0!</v>
      </c>
      <c r="T130" s="29" t="s">
        <v>85</v>
      </c>
      <c r="U130" t="e">
        <f t="shared" si="68"/>
        <v>#DIV/0!</v>
      </c>
    </row>
    <row r="131" spans="1:21">
      <c r="A131" s="6">
        <v>0.9</v>
      </c>
      <c r="B131" s="6">
        <v>0.1</v>
      </c>
      <c r="C131" s="3">
        <f t="shared" si="57"/>
        <v>0</v>
      </c>
      <c r="D131" s="3" t="e">
        <f t="shared" si="66"/>
        <v>#DIV/0!</v>
      </c>
      <c r="E131" t="e">
        <f t="shared" si="58"/>
        <v>#DIV/0!</v>
      </c>
      <c r="F131" t="e">
        <f t="shared" si="59"/>
        <v>#DIV/0!</v>
      </c>
      <c r="G131" t="e">
        <f t="shared" si="60"/>
        <v>#DIV/0!</v>
      </c>
      <c r="H131" t="e">
        <f t="shared" si="61"/>
        <v>#DIV/0!</v>
      </c>
      <c r="I131" t="e">
        <f t="shared" si="62"/>
        <v>#DIV/0!</v>
      </c>
      <c r="J131" t="e">
        <f t="shared" si="63"/>
        <v>#DIV/0!</v>
      </c>
      <c r="K131" s="21" t="e">
        <f>IF(E131&gt;0,(IF((J131*($C$7/$F$6)*(E131^2)/19.62)&gt;'User Input Page'!$C$7,'User Input Page'!$C$7,(J131*($C$7/$F$6)*(E131^2)/19.62))), 0)</f>
        <v>#DIV/0!</v>
      </c>
      <c r="L131" s="21" t="e">
        <f t="shared" si="64"/>
        <v>#DIV/0!</v>
      </c>
      <c r="M131" s="21" t="e">
        <f t="shared" si="65"/>
        <v>#DIV/0!</v>
      </c>
      <c r="Q131" t="e">
        <f>IF(D131&gt;'User Input Page'!$C$43,IF(K131&lt;'User Input Page'!$C$7,"YES ----&gt;Generating","NO----&gt;choked"),"NO ----&gt; insufficient flow")</f>
        <v>#DIV/0!</v>
      </c>
      <c r="R131" s="38" t="e">
        <f>IF(D131&gt;'User Input Page'!$C$43,IF(L131&gt;'User Input Page'!$C$36,'User Input Page'!$C$36,L131),0)</f>
        <v>#DIV/0!</v>
      </c>
      <c r="S131" s="38" t="e">
        <f t="shared" si="67"/>
        <v>#DIV/0!</v>
      </c>
      <c r="T131" s="29" t="s">
        <v>85</v>
      </c>
      <c r="U131" t="e">
        <f t="shared" si="68"/>
        <v>#DIV/0!</v>
      </c>
    </row>
    <row r="132" spans="1:21">
      <c r="A132" s="6">
        <v>0.95</v>
      </c>
      <c r="B132" s="6">
        <v>4.9999999999999933E-2</v>
      </c>
      <c r="C132" s="3">
        <f t="shared" si="57"/>
        <v>0</v>
      </c>
      <c r="D132" s="3" t="e">
        <f t="shared" si="66"/>
        <v>#DIV/0!</v>
      </c>
      <c r="E132" t="e">
        <f t="shared" si="58"/>
        <v>#DIV/0!</v>
      </c>
      <c r="F132" t="e">
        <f t="shared" si="59"/>
        <v>#DIV/0!</v>
      </c>
      <c r="G132" t="e">
        <f t="shared" si="60"/>
        <v>#DIV/0!</v>
      </c>
      <c r="H132" t="e">
        <f t="shared" si="61"/>
        <v>#DIV/0!</v>
      </c>
      <c r="I132" t="e">
        <f t="shared" si="62"/>
        <v>#DIV/0!</v>
      </c>
      <c r="J132" t="e">
        <f t="shared" si="63"/>
        <v>#DIV/0!</v>
      </c>
      <c r="K132" s="21" t="e">
        <f>IF(E132&gt;0,(IF((J132*($C$7/$F$6)*(E132^2)/19.62)&gt;'User Input Page'!$C$7,'User Input Page'!$C$7,(J132*($C$7/$F$6)*(E132^2)/19.62))), 0)</f>
        <v>#DIV/0!</v>
      </c>
      <c r="L132" s="21" t="e">
        <f t="shared" si="64"/>
        <v>#DIV/0!</v>
      </c>
      <c r="M132" s="21" t="e">
        <f t="shared" si="65"/>
        <v>#DIV/0!</v>
      </c>
      <c r="Q132" t="e">
        <f>IF(D132&gt;'User Input Page'!$C$43,IF(K132&lt;'User Input Page'!$C$7,"YES ----&gt;Generating","NO----&gt;choked"),"NO ----&gt; insufficient flow")</f>
        <v>#DIV/0!</v>
      </c>
      <c r="R132" s="38" t="e">
        <f>IF(D132&gt;'User Input Page'!$C$43,IF(L132&gt;'User Input Page'!$C$36,'User Input Page'!$C$36,L132),0)</f>
        <v>#DIV/0!</v>
      </c>
      <c r="S132" s="38" t="e">
        <f t="shared" si="67"/>
        <v>#DIV/0!</v>
      </c>
      <c r="T132" s="29" t="s">
        <v>85</v>
      </c>
      <c r="U132" t="e">
        <f t="shared" si="68"/>
        <v>#DIV/0!</v>
      </c>
    </row>
    <row r="133" spans="1:21">
      <c r="A133" s="6">
        <v>0.99</v>
      </c>
      <c r="B133" s="6">
        <v>0.04</v>
      </c>
      <c r="C133" s="3">
        <f t="shared" si="57"/>
        <v>0</v>
      </c>
      <c r="D133" s="3" t="e">
        <f t="shared" si="66"/>
        <v>#DIV/0!</v>
      </c>
      <c r="E133" t="e">
        <f t="shared" si="58"/>
        <v>#DIV/0!</v>
      </c>
      <c r="F133" t="e">
        <f t="shared" si="59"/>
        <v>#DIV/0!</v>
      </c>
      <c r="G133" t="e">
        <f t="shared" si="60"/>
        <v>#DIV/0!</v>
      </c>
      <c r="H133" t="e">
        <f t="shared" si="61"/>
        <v>#DIV/0!</v>
      </c>
      <c r="I133" t="e">
        <f t="shared" si="62"/>
        <v>#DIV/0!</v>
      </c>
      <c r="J133" t="e">
        <f t="shared" si="63"/>
        <v>#DIV/0!</v>
      </c>
      <c r="K133" s="21" t="e">
        <f>IF(E133&gt;0,(IF((J133*($C$7/$F$6)*(E133^2)/19.62)&gt;'User Input Page'!$C$7,'User Input Page'!$C$7,(J133*($C$7/$F$6)*(E133^2)/19.62))), 0)</f>
        <v>#DIV/0!</v>
      </c>
      <c r="L133" s="21" t="e">
        <f t="shared" si="64"/>
        <v>#DIV/0!</v>
      </c>
      <c r="M133" s="21" t="e">
        <f t="shared" si="65"/>
        <v>#DIV/0!</v>
      </c>
      <c r="Q133" t="e">
        <f>IF(D133&gt;'User Input Page'!$C$43,IF(K133&lt;'User Input Page'!$C$7,"YES ----&gt;Generating","NO----&gt;choked"),"NO ----&gt; insufficient flow")</f>
        <v>#DIV/0!</v>
      </c>
      <c r="R133" s="38" t="e">
        <f>IF(D133&gt;'User Input Page'!$C$43,IF(L133&gt;'User Input Page'!$C$36,'User Input Page'!$C$36,L133),0)</f>
        <v>#DIV/0!</v>
      </c>
      <c r="S133" s="38" t="e">
        <f t="shared" si="67"/>
        <v>#DIV/0!</v>
      </c>
      <c r="T133" s="29" t="s">
        <v>85</v>
      </c>
      <c r="U133" t="e">
        <f t="shared" si="68"/>
        <v>#DIV/0!</v>
      </c>
    </row>
    <row r="134" spans="1:21">
      <c r="A134" s="6">
        <v>1</v>
      </c>
      <c r="B134" s="6">
        <v>0.01</v>
      </c>
      <c r="C134" s="3">
        <f t="shared" si="57"/>
        <v>0</v>
      </c>
      <c r="D134" s="3" t="e">
        <f t="shared" si="66"/>
        <v>#DIV/0!</v>
      </c>
      <c r="E134" t="e">
        <f t="shared" si="58"/>
        <v>#DIV/0!</v>
      </c>
      <c r="F134" t="e">
        <f t="shared" si="59"/>
        <v>#DIV/0!</v>
      </c>
      <c r="G134" t="e">
        <f t="shared" si="60"/>
        <v>#DIV/0!</v>
      </c>
      <c r="H134" t="e">
        <f t="shared" si="61"/>
        <v>#DIV/0!</v>
      </c>
      <c r="I134" t="e">
        <f t="shared" si="62"/>
        <v>#DIV/0!</v>
      </c>
      <c r="J134" t="e">
        <f t="shared" si="63"/>
        <v>#DIV/0!</v>
      </c>
      <c r="K134" s="21" t="e">
        <f>IF(E134&gt;0,(IF((J134*($C$7/$F$6)*(E134^2)/19.62)&gt;'User Input Page'!$C$7,'User Input Page'!$C$7,(J134*($C$7/$F$6)*(E134^2)/19.62))), 0)</f>
        <v>#DIV/0!</v>
      </c>
      <c r="L134" s="21" t="e">
        <f t="shared" si="64"/>
        <v>#DIV/0!</v>
      </c>
      <c r="M134" s="21" t="e">
        <f t="shared" si="65"/>
        <v>#DIV/0!</v>
      </c>
      <c r="Q134" t="e">
        <f>IF(D134&gt;'User Input Page'!$C$43,IF(K134&lt;'User Input Page'!$C$7,"YES ----&gt;Generating","NO----&gt;choked"),"NO ----&gt; insufficient flow")</f>
        <v>#DIV/0!</v>
      </c>
      <c r="R134" s="38" t="e">
        <f>IF(D134&gt;'User Input Page'!$C$43,IF(L134&gt;'User Input Page'!$C$36,'User Input Page'!$C$36,L134),0)</f>
        <v>#DIV/0!</v>
      </c>
      <c r="S134" s="38" t="e">
        <f t="shared" si="67"/>
        <v>#DIV/0!</v>
      </c>
      <c r="T134" s="29" t="s">
        <v>85</v>
      </c>
      <c r="U134" t="e">
        <f t="shared" si="68"/>
        <v>#DIV/0!</v>
      </c>
    </row>
    <row r="135" spans="1:21">
      <c r="A135" s="1"/>
      <c r="B135" s="5"/>
      <c r="E135" s="20"/>
      <c r="F135" s="20"/>
      <c r="I135" s="20"/>
      <c r="J135" s="20"/>
      <c r="K135" t="s">
        <v>61</v>
      </c>
      <c r="L135" s="21" t="e">
        <f>AVERAGE(L122:L134)</f>
        <v>#DIV/0!</v>
      </c>
      <c r="M135" s="21" t="e">
        <f>SUM(M122:M134)</f>
        <v>#DIV/0!</v>
      </c>
      <c r="S135" s="38" t="e">
        <f>SUM(S122:S134)</f>
        <v>#DIV/0!</v>
      </c>
      <c r="T135" s="37" t="e">
        <f>'User Input Page'!$G$44*S135</f>
        <v>#DIV/0!</v>
      </c>
      <c r="U135" t="e">
        <f>SUM(U122:U134)</f>
        <v>#DIV/0!</v>
      </c>
    </row>
    <row r="137" spans="1:21">
      <c r="A137" s="6" t="s">
        <v>31</v>
      </c>
      <c r="B137" s="4" t="s">
        <v>33</v>
      </c>
      <c r="C137" s="122" t="s">
        <v>16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S137">
        <v>30</v>
      </c>
    </row>
    <row r="138" spans="1:21">
      <c r="A138" s="6" t="s">
        <v>32</v>
      </c>
      <c r="B138" s="6" t="s">
        <v>34</v>
      </c>
      <c r="C138" s="6" t="s">
        <v>24</v>
      </c>
      <c r="D138" s="6" t="s">
        <v>25</v>
      </c>
      <c r="E138" t="s">
        <v>55</v>
      </c>
      <c r="F138" t="s">
        <v>56</v>
      </c>
      <c r="G138" t="s">
        <v>57</v>
      </c>
      <c r="J138" t="s">
        <v>58</v>
      </c>
      <c r="K138" t="s">
        <v>59</v>
      </c>
      <c r="L138" t="s">
        <v>5</v>
      </c>
      <c r="M138" t="s">
        <v>26</v>
      </c>
    </row>
    <row r="139" spans="1:21">
      <c r="A139" s="6">
        <v>0.05</v>
      </c>
      <c r="B139" s="6">
        <v>0.05</v>
      </c>
      <c r="C139" s="3">
        <f t="shared" ref="C139:C151" si="69">IF((K18-$C$35)&gt;0,(K18-$C$35),0)</f>
        <v>0</v>
      </c>
      <c r="D139" s="3" t="e">
        <f>IF(C139&gt;$F$9,$F$9,(C139))</f>
        <v>#DIV/0!</v>
      </c>
      <c r="E139" t="e">
        <f t="shared" ref="E139:E151" si="70">D139/$F$7</f>
        <v>#DIV/0!</v>
      </c>
      <c r="F139" t="e">
        <f t="shared" ref="F139:F151" si="71">(1000*E139*$F$6)/0.001307</f>
        <v>#DIV/0!</v>
      </c>
      <c r="G139" t="e">
        <f t="shared" ref="G139:G151" si="72">1/(POWER((-2*LOG(($I$6/3.7)+(2.51/(F139*(POWER($I$7,0.5)))))),2))</f>
        <v>#DIV/0!</v>
      </c>
      <c r="H139" t="e">
        <f t="shared" ref="H139:H151" si="73">1/(POWER((-2*LOG(($I$6/3.7)+(2.51/(F139*(POWER(G139,0.5)))))),2))</f>
        <v>#DIV/0!</v>
      </c>
      <c r="I139" t="e">
        <f t="shared" ref="I139:I151" si="74">1/(POWER((-2*LOG(($I$6/3.7)+(2.51/(F139*(POWER(H139,0.5)))))),2))</f>
        <v>#DIV/0!</v>
      </c>
      <c r="J139" t="e">
        <f t="shared" ref="J139:J151" si="75">1/(POWER((-2*LOG(($I$6/3.7)+(2.51/(F139*(POWER(I139,0.5)))))),2))</f>
        <v>#DIV/0!</v>
      </c>
      <c r="K139" s="21" t="e">
        <f>IF(E139&gt;0,(IF((J139*($C$7/$F$6)*(E139^2)/19.62)&gt;'User Input Page'!$C$7,'User Input Page'!$C$7,(J139*($C$7/$F$6)*(E139^2)/19.62))), 0)</f>
        <v>#DIV/0!</v>
      </c>
      <c r="L139" s="21" t="e">
        <f t="shared" ref="L139:L151" si="76">($C$9/100)*$I$5*D139*($C$6-K139)</f>
        <v>#DIV/0!</v>
      </c>
      <c r="M139" s="21" t="e">
        <f t="shared" ref="M139:M151" si="77">B139*L139</f>
        <v>#DIV/0!</v>
      </c>
      <c r="Q139" t="e">
        <f>IF(D139&gt;'User Input Page'!$C$43,IF(K139&lt;'User Input Page'!$C$7,"YES ----&gt;Generating","NO----&gt;choked"),"NO ----&gt; insufficient flow")</f>
        <v>#DIV/0!</v>
      </c>
      <c r="R139" s="38" t="e">
        <f>IF(D139&gt;'User Input Page'!$C$43,IF(L139&gt;'User Input Page'!$C$36,'User Input Page'!$C$36,L139),0)</f>
        <v>#DIV/0!</v>
      </c>
      <c r="S139" s="38" t="e">
        <f>$S$137*24*R139*B139</f>
        <v>#DIV/0!</v>
      </c>
      <c r="T139" s="29" t="s">
        <v>85</v>
      </c>
      <c r="U139" t="e">
        <f>R139*B139</f>
        <v>#DIV/0!</v>
      </c>
    </row>
    <row r="140" spans="1:21">
      <c r="A140" s="6">
        <v>0.1</v>
      </c>
      <c r="B140" s="6">
        <v>0.05</v>
      </c>
      <c r="C140" s="3">
        <f t="shared" si="69"/>
        <v>0</v>
      </c>
      <c r="D140" s="3" t="e">
        <f t="shared" ref="D140:D151" si="78">IF((C140+C139)/2&gt;$F$9,$F$9,(C140+C139)/2)</f>
        <v>#DIV/0!</v>
      </c>
      <c r="E140" t="e">
        <f t="shared" si="70"/>
        <v>#DIV/0!</v>
      </c>
      <c r="F140" t="e">
        <f t="shared" si="71"/>
        <v>#DIV/0!</v>
      </c>
      <c r="G140" t="e">
        <f t="shared" si="72"/>
        <v>#DIV/0!</v>
      </c>
      <c r="H140" t="e">
        <f t="shared" si="73"/>
        <v>#DIV/0!</v>
      </c>
      <c r="I140" t="e">
        <f t="shared" si="74"/>
        <v>#DIV/0!</v>
      </c>
      <c r="J140" t="e">
        <f t="shared" si="75"/>
        <v>#DIV/0!</v>
      </c>
      <c r="K140" s="21" t="e">
        <f>IF(E140&gt;0,(IF((J140*($C$7/$F$6)*(E140^2)/19.62)&gt;'User Input Page'!$C$7,'User Input Page'!$C$7,(J140*($C$7/$F$6)*(E140^2)/19.62))), 0)</f>
        <v>#DIV/0!</v>
      </c>
      <c r="L140" s="21" t="e">
        <f t="shared" si="76"/>
        <v>#DIV/0!</v>
      </c>
      <c r="M140" s="21" t="e">
        <f t="shared" si="77"/>
        <v>#DIV/0!</v>
      </c>
      <c r="Q140" t="e">
        <f>IF(D140&gt;'User Input Page'!$C$43,IF(K140&lt;'User Input Page'!$C$7,"YES ----&gt;Generating","NO----&gt;choked"),"NO ----&gt; insufficient flow")</f>
        <v>#DIV/0!</v>
      </c>
      <c r="R140" s="38" t="e">
        <f>IF(D140&gt;'User Input Page'!$C$43,IF(L140&gt;'User Input Page'!$C$36,'User Input Page'!$C$36,L140),0)</f>
        <v>#DIV/0!</v>
      </c>
      <c r="S140" s="38" t="e">
        <f t="shared" ref="S140:S151" si="79">$S$137*24*R140*B140</f>
        <v>#DIV/0!</v>
      </c>
      <c r="T140" s="29" t="s">
        <v>85</v>
      </c>
      <c r="U140" t="e">
        <f t="shared" ref="U140:U151" si="80">R140*B140</f>
        <v>#DIV/0!</v>
      </c>
    </row>
    <row r="141" spans="1:21">
      <c r="A141" s="6">
        <v>0.2</v>
      </c>
      <c r="B141" s="6">
        <v>0.1</v>
      </c>
      <c r="C141" s="3">
        <f t="shared" si="69"/>
        <v>0</v>
      </c>
      <c r="D141" s="3" t="e">
        <f t="shared" si="78"/>
        <v>#DIV/0!</v>
      </c>
      <c r="E141" t="e">
        <f t="shared" si="70"/>
        <v>#DIV/0!</v>
      </c>
      <c r="F141" t="e">
        <f t="shared" si="71"/>
        <v>#DIV/0!</v>
      </c>
      <c r="G141" t="e">
        <f t="shared" si="72"/>
        <v>#DIV/0!</v>
      </c>
      <c r="H141" t="e">
        <f t="shared" si="73"/>
        <v>#DIV/0!</v>
      </c>
      <c r="I141" t="e">
        <f t="shared" si="74"/>
        <v>#DIV/0!</v>
      </c>
      <c r="J141" t="e">
        <f t="shared" si="75"/>
        <v>#DIV/0!</v>
      </c>
      <c r="K141" s="21" t="e">
        <f>IF(E141&gt;0,(IF((J141*($C$7/$F$6)*(E141^2)/19.62)&gt;'User Input Page'!$C$7,'User Input Page'!$C$7,(J141*($C$7/$F$6)*(E141^2)/19.62))), 0)</f>
        <v>#DIV/0!</v>
      </c>
      <c r="L141" s="21" t="e">
        <f t="shared" si="76"/>
        <v>#DIV/0!</v>
      </c>
      <c r="M141" s="21" t="e">
        <f t="shared" si="77"/>
        <v>#DIV/0!</v>
      </c>
      <c r="Q141" t="e">
        <f>IF(D141&gt;'User Input Page'!$C$43,IF(K141&lt;'User Input Page'!$C$7,"YES ----&gt;Generating","NO----&gt;choked"),"NO ----&gt; insufficient flow")</f>
        <v>#DIV/0!</v>
      </c>
      <c r="R141" s="38" t="e">
        <f>IF(D141&gt;'User Input Page'!$C$43,IF(L141&gt;'User Input Page'!$C$36,'User Input Page'!$C$36,L141),0)</f>
        <v>#DIV/0!</v>
      </c>
      <c r="S141" s="38" t="e">
        <f t="shared" si="79"/>
        <v>#DIV/0!</v>
      </c>
      <c r="T141" s="29" t="s">
        <v>85</v>
      </c>
      <c r="U141" t="e">
        <f t="shared" si="80"/>
        <v>#DIV/0!</v>
      </c>
    </row>
    <row r="142" spans="1:21">
      <c r="A142" s="6">
        <v>0.3</v>
      </c>
      <c r="B142" s="6">
        <v>0.1</v>
      </c>
      <c r="C142" s="3">
        <f t="shared" si="69"/>
        <v>0</v>
      </c>
      <c r="D142" s="3" t="e">
        <f t="shared" si="78"/>
        <v>#DIV/0!</v>
      </c>
      <c r="E142" t="e">
        <f t="shared" si="70"/>
        <v>#DIV/0!</v>
      </c>
      <c r="F142" t="e">
        <f t="shared" si="71"/>
        <v>#DIV/0!</v>
      </c>
      <c r="G142" t="e">
        <f t="shared" si="72"/>
        <v>#DIV/0!</v>
      </c>
      <c r="H142" t="e">
        <f t="shared" si="73"/>
        <v>#DIV/0!</v>
      </c>
      <c r="I142" t="e">
        <f t="shared" si="74"/>
        <v>#DIV/0!</v>
      </c>
      <c r="J142" t="e">
        <f t="shared" si="75"/>
        <v>#DIV/0!</v>
      </c>
      <c r="K142" s="21" t="e">
        <f>IF(E142&gt;0,(IF((J142*($C$7/$F$6)*(E142^2)/19.62)&gt;'User Input Page'!$C$7,'User Input Page'!$C$7,(J142*($C$7/$F$6)*(E142^2)/19.62))), 0)</f>
        <v>#DIV/0!</v>
      </c>
      <c r="L142" s="21" t="e">
        <f t="shared" si="76"/>
        <v>#DIV/0!</v>
      </c>
      <c r="M142" s="21" t="e">
        <f t="shared" si="77"/>
        <v>#DIV/0!</v>
      </c>
      <c r="Q142" t="e">
        <f>IF(D142&gt;'User Input Page'!$C$43,IF(K142&lt;'User Input Page'!$C$7,"YES ----&gt;Generating","NO----&gt;choked"),"NO ----&gt; insufficient flow")</f>
        <v>#DIV/0!</v>
      </c>
      <c r="R142" s="38" t="e">
        <f>IF(D142&gt;'User Input Page'!$C$43,IF(L142&gt;'User Input Page'!$C$36,'User Input Page'!$C$36,L142),0)</f>
        <v>#DIV/0!</v>
      </c>
      <c r="S142" s="38" t="e">
        <f t="shared" si="79"/>
        <v>#DIV/0!</v>
      </c>
      <c r="T142" s="29" t="s">
        <v>85</v>
      </c>
      <c r="U142" t="e">
        <f t="shared" si="80"/>
        <v>#DIV/0!</v>
      </c>
    </row>
    <row r="143" spans="1:21">
      <c r="A143" s="6">
        <v>0.4</v>
      </c>
      <c r="B143" s="6">
        <v>0.1</v>
      </c>
      <c r="C143" s="3">
        <f t="shared" si="69"/>
        <v>0</v>
      </c>
      <c r="D143" s="3" t="e">
        <f t="shared" si="78"/>
        <v>#DIV/0!</v>
      </c>
      <c r="E143" t="e">
        <f t="shared" si="70"/>
        <v>#DIV/0!</v>
      </c>
      <c r="F143" t="e">
        <f t="shared" si="71"/>
        <v>#DIV/0!</v>
      </c>
      <c r="G143" t="e">
        <f t="shared" si="72"/>
        <v>#DIV/0!</v>
      </c>
      <c r="H143" t="e">
        <f t="shared" si="73"/>
        <v>#DIV/0!</v>
      </c>
      <c r="I143" t="e">
        <f t="shared" si="74"/>
        <v>#DIV/0!</v>
      </c>
      <c r="J143" t="e">
        <f t="shared" si="75"/>
        <v>#DIV/0!</v>
      </c>
      <c r="K143" s="21" t="e">
        <f>IF(E143&gt;0,(IF((J143*($C$7/$F$6)*(E143^2)/19.62)&gt;'User Input Page'!$C$7,'User Input Page'!$C$7,(J143*($C$7/$F$6)*(E143^2)/19.62))), 0)</f>
        <v>#DIV/0!</v>
      </c>
      <c r="L143" s="21" t="e">
        <f t="shared" si="76"/>
        <v>#DIV/0!</v>
      </c>
      <c r="M143" s="21" t="e">
        <f t="shared" si="77"/>
        <v>#DIV/0!</v>
      </c>
      <c r="Q143" t="e">
        <f>IF(D143&gt;'User Input Page'!$C$43,IF(K143&lt;'User Input Page'!$C$7,"YES ----&gt;Generating","NO----&gt;choked"),"NO ----&gt; insufficient flow")</f>
        <v>#DIV/0!</v>
      </c>
      <c r="R143" s="38" t="e">
        <f>IF(D143&gt;'User Input Page'!$C$43,IF(L143&gt;'User Input Page'!$C$36,'User Input Page'!$C$36,L143),0)</f>
        <v>#DIV/0!</v>
      </c>
      <c r="S143" s="38" t="e">
        <f t="shared" si="79"/>
        <v>#DIV/0!</v>
      </c>
      <c r="T143" s="29" t="s">
        <v>85</v>
      </c>
      <c r="U143" t="e">
        <f t="shared" si="80"/>
        <v>#DIV/0!</v>
      </c>
    </row>
    <row r="144" spans="1:21">
      <c r="A144" s="6">
        <v>0.5</v>
      </c>
      <c r="B144" s="6">
        <v>0.1</v>
      </c>
      <c r="C144" s="3">
        <f t="shared" si="69"/>
        <v>0</v>
      </c>
      <c r="D144" s="3" t="e">
        <f t="shared" si="78"/>
        <v>#DIV/0!</v>
      </c>
      <c r="E144" t="e">
        <f t="shared" si="70"/>
        <v>#DIV/0!</v>
      </c>
      <c r="F144" t="e">
        <f t="shared" si="71"/>
        <v>#DIV/0!</v>
      </c>
      <c r="G144" t="e">
        <f t="shared" si="72"/>
        <v>#DIV/0!</v>
      </c>
      <c r="H144" t="e">
        <f t="shared" si="73"/>
        <v>#DIV/0!</v>
      </c>
      <c r="I144" t="e">
        <f t="shared" si="74"/>
        <v>#DIV/0!</v>
      </c>
      <c r="J144" t="e">
        <f t="shared" si="75"/>
        <v>#DIV/0!</v>
      </c>
      <c r="K144" s="21" t="e">
        <f>IF(E144&gt;0,(IF((J144*($C$7/$F$6)*(E144^2)/19.62)&gt;'User Input Page'!$C$7,'User Input Page'!$C$7,(J144*($C$7/$F$6)*(E144^2)/19.62))), 0)</f>
        <v>#DIV/0!</v>
      </c>
      <c r="L144" s="21" t="e">
        <f t="shared" si="76"/>
        <v>#DIV/0!</v>
      </c>
      <c r="M144" s="21" t="e">
        <f t="shared" si="77"/>
        <v>#DIV/0!</v>
      </c>
      <c r="Q144" t="e">
        <f>IF(D144&gt;'User Input Page'!$C$43,IF(K144&lt;'User Input Page'!$C$7,"YES ----&gt;Generating","NO----&gt;choked"),"NO ----&gt; insufficient flow")</f>
        <v>#DIV/0!</v>
      </c>
      <c r="R144" s="38" t="e">
        <f>IF(D144&gt;'User Input Page'!$C$43,IF(L144&gt;'User Input Page'!$C$36,'User Input Page'!$C$36,L144),0)</f>
        <v>#DIV/0!</v>
      </c>
      <c r="S144" s="38" t="e">
        <f t="shared" si="79"/>
        <v>#DIV/0!</v>
      </c>
      <c r="T144" s="29" t="s">
        <v>85</v>
      </c>
      <c r="U144" t="e">
        <f t="shared" si="80"/>
        <v>#DIV/0!</v>
      </c>
    </row>
    <row r="145" spans="1:21">
      <c r="A145" s="6">
        <v>0.6</v>
      </c>
      <c r="B145" s="6">
        <v>0.1</v>
      </c>
      <c r="C145" s="3">
        <f t="shared" si="69"/>
        <v>0</v>
      </c>
      <c r="D145" s="3" t="e">
        <f t="shared" si="78"/>
        <v>#DIV/0!</v>
      </c>
      <c r="E145" t="e">
        <f t="shared" si="70"/>
        <v>#DIV/0!</v>
      </c>
      <c r="F145" t="e">
        <f t="shared" si="71"/>
        <v>#DIV/0!</v>
      </c>
      <c r="G145" t="e">
        <f t="shared" si="72"/>
        <v>#DIV/0!</v>
      </c>
      <c r="H145" t="e">
        <f t="shared" si="73"/>
        <v>#DIV/0!</v>
      </c>
      <c r="I145" t="e">
        <f t="shared" si="74"/>
        <v>#DIV/0!</v>
      </c>
      <c r="J145" t="e">
        <f t="shared" si="75"/>
        <v>#DIV/0!</v>
      </c>
      <c r="K145" s="21" t="e">
        <f>IF(E145&gt;0,(IF((J145*($C$7/$F$6)*(E145^2)/19.62)&gt;'User Input Page'!$C$7,'User Input Page'!$C$7,(J145*($C$7/$F$6)*(E145^2)/19.62))), 0)</f>
        <v>#DIV/0!</v>
      </c>
      <c r="L145" s="21" t="e">
        <f t="shared" si="76"/>
        <v>#DIV/0!</v>
      </c>
      <c r="M145" s="21" t="e">
        <f t="shared" si="77"/>
        <v>#DIV/0!</v>
      </c>
      <c r="Q145" t="e">
        <f>IF(D145&gt;'User Input Page'!$C$43,IF(K145&lt;'User Input Page'!$C$7,"YES ----&gt;Generating","NO----&gt;choked"),"NO ----&gt; insufficient flow")</f>
        <v>#DIV/0!</v>
      </c>
      <c r="R145" s="38" t="e">
        <f>IF(D145&gt;'User Input Page'!$C$43,IF(L145&gt;'User Input Page'!$C$36,'User Input Page'!$C$36,L145),0)</f>
        <v>#DIV/0!</v>
      </c>
      <c r="S145" s="38" t="e">
        <f t="shared" si="79"/>
        <v>#DIV/0!</v>
      </c>
      <c r="T145" s="29" t="s">
        <v>85</v>
      </c>
      <c r="U145" t="e">
        <f t="shared" si="80"/>
        <v>#DIV/0!</v>
      </c>
    </row>
    <row r="146" spans="1:21">
      <c r="A146" s="6">
        <v>0.7</v>
      </c>
      <c r="B146" s="6">
        <v>0.1</v>
      </c>
      <c r="C146" s="3">
        <f t="shared" si="69"/>
        <v>0</v>
      </c>
      <c r="D146" s="3" t="e">
        <f t="shared" si="78"/>
        <v>#DIV/0!</v>
      </c>
      <c r="E146" t="e">
        <f t="shared" si="70"/>
        <v>#DIV/0!</v>
      </c>
      <c r="F146" t="e">
        <f t="shared" si="71"/>
        <v>#DIV/0!</v>
      </c>
      <c r="G146" t="e">
        <f t="shared" si="72"/>
        <v>#DIV/0!</v>
      </c>
      <c r="H146" t="e">
        <f t="shared" si="73"/>
        <v>#DIV/0!</v>
      </c>
      <c r="I146" t="e">
        <f t="shared" si="74"/>
        <v>#DIV/0!</v>
      </c>
      <c r="J146" t="e">
        <f t="shared" si="75"/>
        <v>#DIV/0!</v>
      </c>
      <c r="K146" s="21" t="e">
        <f>IF(E146&gt;0,(IF((J146*($C$7/$F$6)*(E146^2)/19.62)&gt;'User Input Page'!$C$7,'User Input Page'!$C$7,(J146*($C$7/$F$6)*(E146^2)/19.62))), 0)</f>
        <v>#DIV/0!</v>
      </c>
      <c r="L146" s="21" t="e">
        <f t="shared" si="76"/>
        <v>#DIV/0!</v>
      </c>
      <c r="M146" s="21" t="e">
        <f t="shared" si="77"/>
        <v>#DIV/0!</v>
      </c>
      <c r="Q146" t="e">
        <f>IF(D146&gt;'User Input Page'!$C$43,IF(K146&lt;'User Input Page'!$C$7,"YES ----&gt;Generating","NO----&gt;choked"),"NO ----&gt; insufficient flow")</f>
        <v>#DIV/0!</v>
      </c>
      <c r="R146" s="38" t="e">
        <f>IF(D146&gt;'User Input Page'!$C$43,IF(L146&gt;'User Input Page'!$C$36,'User Input Page'!$C$36,L146),0)</f>
        <v>#DIV/0!</v>
      </c>
      <c r="S146" s="38" t="e">
        <f t="shared" si="79"/>
        <v>#DIV/0!</v>
      </c>
      <c r="T146" s="29" t="s">
        <v>85</v>
      </c>
      <c r="U146" t="e">
        <f t="shared" si="80"/>
        <v>#DIV/0!</v>
      </c>
    </row>
    <row r="147" spans="1:21">
      <c r="A147" s="6">
        <v>0.8</v>
      </c>
      <c r="B147" s="6">
        <v>0.1</v>
      </c>
      <c r="C147" s="3">
        <f t="shared" si="69"/>
        <v>0</v>
      </c>
      <c r="D147" s="3" t="e">
        <f t="shared" si="78"/>
        <v>#DIV/0!</v>
      </c>
      <c r="E147" t="e">
        <f t="shared" si="70"/>
        <v>#DIV/0!</v>
      </c>
      <c r="F147" t="e">
        <f t="shared" si="71"/>
        <v>#DIV/0!</v>
      </c>
      <c r="G147" t="e">
        <f t="shared" si="72"/>
        <v>#DIV/0!</v>
      </c>
      <c r="H147" t="e">
        <f t="shared" si="73"/>
        <v>#DIV/0!</v>
      </c>
      <c r="I147" t="e">
        <f t="shared" si="74"/>
        <v>#DIV/0!</v>
      </c>
      <c r="J147" t="e">
        <f t="shared" si="75"/>
        <v>#DIV/0!</v>
      </c>
      <c r="K147" s="21" t="e">
        <f>IF(E147&gt;0,(IF((J147*($C$7/$F$6)*(E147^2)/19.62)&gt;'User Input Page'!$C$7,'User Input Page'!$C$7,(J147*($C$7/$F$6)*(E147^2)/19.62))), 0)</f>
        <v>#DIV/0!</v>
      </c>
      <c r="L147" s="21" t="e">
        <f t="shared" si="76"/>
        <v>#DIV/0!</v>
      </c>
      <c r="M147" s="21" t="e">
        <f t="shared" si="77"/>
        <v>#DIV/0!</v>
      </c>
      <c r="Q147" t="e">
        <f>IF(D147&gt;'User Input Page'!$C$43,IF(K147&lt;'User Input Page'!$C$7,"YES ----&gt;Generating","NO----&gt;choked"),"NO ----&gt; insufficient flow")</f>
        <v>#DIV/0!</v>
      </c>
      <c r="R147" s="38" t="e">
        <f>IF(D147&gt;'User Input Page'!$C$43,IF(L147&gt;'User Input Page'!$C$36,'User Input Page'!$C$36,L147),0)</f>
        <v>#DIV/0!</v>
      </c>
      <c r="S147" s="38" t="e">
        <f t="shared" si="79"/>
        <v>#DIV/0!</v>
      </c>
      <c r="T147" s="29" t="s">
        <v>85</v>
      </c>
      <c r="U147" t="e">
        <f t="shared" si="80"/>
        <v>#DIV/0!</v>
      </c>
    </row>
    <row r="148" spans="1:21">
      <c r="A148" s="6">
        <v>0.9</v>
      </c>
      <c r="B148" s="6">
        <v>0.1</v>
      </c>
      <c r="C148" s="3">
        <f t="shared" si="69"/>
        <v>0</v>
      </c>
      <c r="D148" s="3" t="e">
        <f t="shared" si="78"/>
        <v>#DIV/0!</v>
      </c>
      <c r="E148" t="e">
        <f t="shared" si="70"/>
        <v>#DIV/0!</v>
      </c>
      <c r="F148" t="e">
        <f t="shared" si="71"/>
        <v>#DIV/0!</v>
      </c>
      <c r="G148" t="e">
        <f t="shared" si="72"/>
        <v>#DIV/0!</v>
      </c>
      <c r="H148" t="e">
        <f t="shared" si="73"/>
        <v>#DIV/0!</v>
      </c>
      <c r="I148" t="e">
        <f t="shared" si="74"/>
        <v>#DIV/0!</v>
      </c>
      <c r="J148" t="e">
        <f t="shared" si="75"/>
        <v>#DIV/0!</v>
      </c>
      <c r="K148" s="21" t="e">
        <f>IF(E148&gt;0,(IF((J148*($C$7/$F$6)*(E148^2)/19.62)&gt;'User Input Page'!$C$7,'User Input Page'!$C$7,(J148*($C$7/$F$6)*(E148^2)/19.62))), 0)</f>
        <v>#DIV/0!</v>
      </c>
      <c r="L148" s="21" t="e">
        <f t="shared" si="76"/>
        <v>#DIV/0!</v>
      </c>
      <c r="M148" s="21" t="e">
        <f t="shared" si="77"/>
        <v>#DIV/0!</v>
      </c>
      <c r="Q148" t="e">
        <f>IF(D148&gt;'User Input Page'!$C$43,IF(K148&lt;'User Input Page'!$C$7,"YES ----&gt;Generating","NO----&gt;choked"),"NO ----&gt; insufficient flow")</f>
        <v>#DIV/0!</v>
      </c>
      <c r="R148" s="38" t="e">
        <f>IF(D148&gt;'User Input Page'!$C$43,IF(L148&gt;'User Input Page'!$C$36,'User Input Page'!$C$36,L148),0)</f>
        <v>#DIV/0!</v>
      </c>
      <c r="S148" s="38" t="e">
        <f t="shared" si="79"/>
        <v>#DIV/0!</v>
      </c>
      <c r="T148" s="29" t="s">
        <v>85</v>
      </c>
      <c r="U148" t="e">
        <f t="shared" si="80"/>
        <v>#DIV/0!</v>
      </c>
    </row>
    <row r="149" spans="1:21">
      <c r="A149" s="6">
        <v>0.95</v>
      </c>
      <c r="B149" s="6">
        <v>4.9999999999999933E-2</v>
      </c>
      <c r="C149" s="3">
        <f t="shared" si="69"/>
        <v>0</v>
      </c>
      <c r="D149" s="3" t="e">
        <f t="shared" si="78"/>
        <v>#DIV/0!</v>
      </c>
      <c r="E149" t="e">
        <f t="shared" si="70"/>
        <v>#DIV/0!</v>
      </c>
      <c r="F149" t="e">
        <f t="shared" si="71"/>
        <v>#DIV/0!</v>
      </c>
      <c r="G149" t="e">
        <f t="shared" si="72"/>
        <v>#DIV/0!</v>
      </c>
      <c r="H149" t="e">
        <f t="shared" si="73"/>
        <v>#DIV/0!</v>
      </c>
      <c r="I149" t="e">
        <f t="shared" si="74"/>
        <v>#DIV/0!</v>
      </c>
      <c r="J149" t="e">
        <f t="shared" si="75"/>
        <v>#DIV/0!</v>
      </c>
      <c r="K149" s="21" t="e">
        <f>IF(E149&gt;0,(IF((J149*($C$7/$F$6)*(E149^2)/19.62)&gt;'User Input Page'!$C$7,'User Input Page'!$C$7,(J149*($C$7/$F$6)*(E149^2)/19.62))), 0)</f>
        <v>#DIV/0!</v>
      </c>
      <c r="L149" s="21" t="e">
        <f t="shared" si="76"/>
        <v>#DIV/0!</v>
      </c>
      <c r="M149" s="21" t="e">
        <f t="shared" si="77"/>
        <v>#DIV/0!</v>
      </c>
      <c r="Q149" t="e">
        <f>IF(D149&gt;'User Input Page'!$C$43,IF(K149&lt;'User Input Page'!$C$7,"YES ----&gt;Generating","NO----&gt;choked"),"NO ----&gt; insufficient flow")</f>
        <v>#DIV/0!</v>
      </c>
      <c r="R149" s="38" t="e">
        <f>IF(D149&gt;'User Input Page'!$C$43,IF(L149&gt;'User Input Page'!$C$36,'User Input Page'!$C$36,L149),0)</f>
        <v>#DIV/0!</v>
      </c>
      <c r="S149" s="38" t="e">
        <f t="shared" si="79"/>
        <v>#DIV/0!</v>
      </c>
      <c r="T149" s="29" t="s">
        <v>85</v>
      </c>
      <c r="U149" t="e">
        <f t="shared" si="80"/>
        <v>#DIV/0!</v>
      </c>
    </row>
    <row r="150" spans="1:21">
      <c r="A150" s="6">
        <v>0.99</v>
      </c>
      <c r="B150" s="6">
        <v>0.04</v>
      </c>
      <c r="C150" s="3">
        <f t="shared" si="69"/>
        <v>0</v>
      </c>
      <c r="D150" s="3" t="e">
        <f t="shared" si="78"/>
        <v>#DIV/0!</v>
      </c>
      <c r="E150" t="e">
        <f t="shared" si="70"/>
        <v>#DIV/0!</v>
      </c>
      <c r="F150" t="e">
        <f t="shared" si="71"/>
        <v>#DIV/0!</v>
      </c>
      <c r="G150" t="e">
        <f t="shared" si="72"/>
        <v>#DIV/0!</v>
      </c>
      <c r="H150" t="e">
        <f t="shared" si="73"/>
        <v>#DIV/0!</v>
      </c>
      <c r="I150" t="e">
        <f t="shared" si="74"/>
        <v>#DIV/0!</v>
      </c>
      <c r="J150" t="e">
        <f t="shared" si="75"/>
        <v>#DIV/0!</v>
      </c>
      <c r="K150" s="21" t="e">
        <f>IF(E150&gt;0,(IF((J150*($C$7/$F$6)*(E150^2)/19.62)&gt;'User Input Page'!$C$7,'User Input Page'!$C$7,(J150*($C$7/$F$6)*(E150^2)/19.62))), 0)</f>
        <v>#DIV/0!</v>
      </c>
      <c r="L150" s="21" t="e">
        <f t="shared" si="76"/>
        <v>#DIV/0!</v>
      </c>
      <c r="M150" s="21" t="e">
        <f t="shared" si="77"/>
        <v>#DIV/0!</v>
      </c>
      <c r="Q150" t="e">
        <f>IF(D150&gt;'User Input Page'!$C$43,IF(K150&lt;'User Input Page'!$C$7,"YES ----&gt;Generating","NO----&gt;choked"),"NO ----&gt; insufficient flow")</f>
        <v>#DIV/0!</v>
      </c>
      <c r="R150" s="38" t="e">
        <f>IF(D150&gt;'User Input Page'!$C$43,IF(L150&gt;'User Input Page'!$C$36,'User Input Page'!$C$36,L150),0)</f>
        <v>#DIV/0!</v>
      </c>
      <c r="S150" s="38" t="e">
        <f t="shared" si="79"/>
        <v>#DIV/0!</v>
      </c>
      <c r="T150" s="29" t="s">
        <v>85</v>
      </c>
      <c r="U150" t="e">
        <f t="shared" si="80"/>
        <v>#DIV/0!</v>
      </c>
    </row>
    <row r="151" spans="1:21">
      <c r="A151" s="6">
        <v>1</v>
      </c>
      <c r="B151" s="6">
        <v>0.01</v>
      </c>
      <c r="C151" s="3">
        <f t="shared" si="69"/>
        <v>0</v>
      </c>
      <c r="D151" s="3" t="e">
        <f t="shared" si="78"/>
        <v>#DIV/0!</v>
      </c>
      <c r="E151" t="e">
        <f t="shared" si="70"/>
        <v>#DIV/0!</v>
      </c>
      <c r="F151" t="e">
        <f t="shared" si="71"/>
        <v>#DIV/0!</v>
      </c>
      <c r="G151" t="e">
        <f t="shared" si="72"/>
        <v>#DIV/0!</v>
      </c>
      <c r="H151" t="e">
        <f t="shared" si="73"/>
        <v>#DIV/0!</v>
      </c>
      <c r="I151" t="e">
        <f t="shared" si="74"/>
        <v>#DIV/0!</v>
      </c>
      <c r="J151" t="e">
        <f t="shared" si="75"/>
        <v>#DIV/0!</v>
      </c>
      <c r="K151" s="21" t="e">
        <f>IF(E151&gt;0,(IF((J151*($C$7/$F$6)*(E151^2)/19.62)&gt;'User Input Page'!$C$7,'User Input Page'!$C$7,(J151*($C$7/$F$6)*(E151^2)/19.62))), 0)</f>
        <v>#DIV/0!</v>
      </c>
      <c r="L151" s="21" t="e">
        <f t="shared" si="76"/>
        <v>#DIV/0!</v>
      </c>
      <c r="M151" s="21" t="e">
        <f t="shared" si="77"/>
        <v>#DIV/0!</v>
      </c>
      <c r="Q151" t="e">
        <f>IF(D151&gt;'User Input Page'!$C$43,IF(K151&lt;'User Input Page'!$C$7,"YES ----&gt;Generating","NO----&gt;choked"),"NO ----&gt; insufficient flow")</f>
        <v>#DIV/0!</v>
      </c>
      <c r="R151" s="38" t="e">
        <f>IF(D151&gt;'User Input Page'!$C$43,IF(L151&gt;'User Input Page'!$C$36,'User Input Page'!$C$36,L151),0)</f>
        <v>#DIV/0!</v>
      </c>
      <c r="S151" s="38" t="e">
        <f t="shared" si="79"/>
        <v>#DIV/0!</v>
      </c>
      <c r="T151" s="29" t="s">
        <v>85</v>
      </c>
      <c r="U151" t="e">
        <f t="shared" si="80"/>
        <v>#DIV/0!</v>
      </c>
    </row>
    <row r="152" spans="1:21">
      <c r="A152" s="1"/>
      <c r="B152" s="5"/>
      <c r="E152" s="20"/>
      <c r="F152" s="20"/>
      <c r="I152" s="20"/>
      <c r="J152" s="20"/>
      <c r="K152" t="s">
        <v>61</v>
      </c>
      <c r="L152" s="21" t="e">
        <f>AVERAGE(L139:L151)</f>
        <v>#DIV/0!</v>
      </c>
      <c r="M152" s="21" t="e">
        <f>SUM(M139:M151)</f>
        <v>#DIV/0!</v>
      </c>
      <c r="S152" s="38" t="e">
        <f>SUM(S139:S151)</f>
        <v>#DIV/0!</v>
      </c>
      <c r="T152" s="37" t="e">
        <f>'User Input Page'!$G$44*S152</f>
        <v>#DIV/0!</v>
      </c>
      <c r="U152" t="e">
        <f>SUM(U139:U151)</f>
        <v>#DIV/0!</v>
      </c>
    </row>
    <row r="154" spans="1:21">
      <c r="A154" s="6" t="s">
        <v>31</v>
      </c>
      <c r="B154" s="4" t="s">
        <v>33</v>
      </c>
      <c r="C154" s="122" t="s">
        <v>17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S154">
        <v>31</v>
      </c>
    </row>
    <row r="155" spans="1:21">
      <c r="A155" s="6" t="s">
        <v>32</v>
      </c>
      <c r="B155" s="6" t="s">
        <v>34</v>
      </c>
      <c r="C155" s="6" t="s">
        <v>24</v>
      </c>
      <c r="D155" s="6" t="s">
        <v>25</v>
      </c>
      <c r="E155" t="s">
        <v>55</v>
      </c>
      <c r="F155" t="s">
        <v>56</v>
      </c>
      <c r="G155" t="s">
        <v>57</v>
      </c>
      <c r="J155" t="s">
        <v>58</v>
      </c>
      <c r="K155" t="s">
        <v>59</v>
      </c>
      <c r="L155" t="s">
        <v>5</v>
      </c>
      <c r="M155" t="s">
        <v>26</v>
      </c>
    </row>
    <row r="156" spans="1:21">
      <c r="A156" s="6">
        <v>0.05</v>
      </c>
      <c r="B156" s="6">
        <v>0.05</v>
      </c>
      <c r="C156" s="3">
        <f t="shared" ref="C156:C168" si="81">IF((L18-$C$35)&gt;0,(L18-$C$35),0)</f>
        <v>0</v>
      </c>
      <c r="D156" s="3" t="e">
        <f>IF(C156&gt;$F$9,$F$9,(C156))</f>
        <v>#DIV/0!</v>
      </c>
      <c r="E156" t="e">
        <f t="shared" ref="E156:E168" si="82">D156/$F$7</f>
        <v>#DIV/0!</v>
      </c>
      <c r="F156" t="e">
        <f t="shared" ref="F156:F168" si="83">(1000*E156*$F$6)/0.001307</f>
        <v>#DIV/0!</v>
      </c>
      <c r="G156" t="e">
        <f t="shared" ref="G156:G168" si="84">1/(POWER((-2*LOG(($I$6/3.7)+(2.51/(F156*(POWER($I$7,0.5)))))),2))</f>
        <v>#DIV/0!</v>
      </c>
      <c r="H156" t="e">
        <f t="shared" ref="H156:H168" si="85">1/(POWER((-2*LOG(($I$6/3.7)+(2.51/(F156*(POWER(G156,0.5)))))),2))</f>
        <v>#DIV/0!</v>
      </c>
      <c r="I156" t="e">
        <f t="shared" ref="I156:I168" si="86">1/(POWER((-2*LOG(($I$6/3.7)+(2.51/(F156*(POWER(H156,0.5)))))),2))</f>
        <v>#DIV/0!</v>
      </c>
      <c r="J156" t="e">
        <f t="shared" ref="J156:J168" si="87">1/(POWER((-2*LOG(($I$6/3.7)+(2.51/(F156*(POWER(I156,0.5)))))),2))</f>
        <v>#DIV/0!</v>
      </c>
      <c r="K156" s="21" t="e">
        <f>IF(E156&gt;0,(IF((J156*($C$7/$F$6)*(E156^2)/19.62)&gt;'User Input Page'!$C$7,'User Input Page'!$C$7,(J156*($C$7/$F$6)*(E156^2)/19.62))), 0)</f>
        <v>#DIV/0!</v>
      </c>
      <c r="L156" s="21" t="e">
        <f t="shared" ref="L156:L168" si="88">($C$9/100)*$I$5*D156*($C$6-K156)</f>
        <v>#DIV/0!</v>
      </c>
      <c r="M156" s="21" t="e">
        <f t="shared" ref="M156:M168" si="89">B156*L156</f>
        <v>#DIV/0!</v>
      </c>
      <c r="Q156" t="e">
        <f>IF(D156&gt;'User Input Page'!$C$43,IF(K156&lt;'User Input Page'!$C$7,"YES ----&gt;Generating","NO----&gt;choked"),"NO ----&gt; insufficient flow")</f>
        <v>#DIV/0!</v>
      </c>
      <c r="R156" s="38" t="e">
        <f>IF(D156&gt;'User Input Page'!$C$43,IF(L156&gt;'User Input Page'!$C$36,'User Input Page'!$C$36,L156),0)</f>
        <v>#DIV/0!</v>
      </c>
      <c r="S156" s="38" t="e">
        <f>$S$154*24*R156*B156</f>
        <v>#DIV/0!</v>
      </c>
      <c r="T156" s="29" t="s">
        <v>85</v>
      </c>
      <c r="U156" t="e">
        <f>R156*B156</f>
        <v>#DIV/0!</v>
      </c>
    </row>
    <row r="157" spans="1:21">
      <c r="A157" s="6">
        <v>0.1</v>
      </c>
      <c r="B157" s="6">
        <v>0.05</v>
      </c>
      <c r="C157" s="3">
        <f t="shared" si="81"/>
        <v>0</v>
      </c>
      <c r="D157" s="3" t="e">
        <f t="shared" ref="D157:D168" si="90">IF((C157+C156)/2&gt;$F$9,$F$9,(C157+C156)/2)</f>
        <v>#DIV/0!</v>
      </c>
      <c r="E157" t="e">
        <f t="shared" si="82"/>
        <v>#DIV/0!</v>
      </c>
      <c r="F157" t="e">
        <f t="shared" si="83"/>
        <v>#DIV/0!</v>
      </c>
      <c r="G157" t="e">
        <f t="shared" si="84"/>
        <v>#DIV/0!</v>
      </c>
      <c r="H157" t="e">
        <f t="shared" si="85"/>
        <v>#DIV/0!</v>
      </c>
      <c r="I157" t="e">
        <f t="shared" si="86"/>
        <v>#DIV/0!</v>
      </c>
      <c r="J157" t="e">
        <f t="shared" si="87"/>
        <v>#DIV/0!</v>
      </c>
      <c r="K157" s="21" t="e">
        <f>IF(E157&gt;0,(IF((J157*($C$7/$F$6)*(E157^2)/19.62)&gt;'User Input Page'!$C$7,'User Input Page'!$C$7,(J157*($C$7/$F$6)*(E157^2)/19.62))), 0)</f>
        <v>#DIV/0!</v>
      </c>
      <c r="L157" s="21" t="e">
        <f t="shared" si="88"/>
        <v>#DIV/0!</v>
      </c>
      <c r="M157" s="21" t="e">
        <f t="shared" si="89"/>
        <v>#DIV/0!</v>
      </c>
      <c r="Q157" t="e">
        <f>IF(D157&gt;'User Input Page'!$C$43,IF(K157&lt;'User Input Page'!$C$7,"YES ----&gt;Generating","NO----&gt;choked"),"NO ----&gt; insufficient flow")</f>
        <v>#DIV/0!</v>
      </c>
      <c r="R157" s="38" t="e">
        <f>IF(D157&gt;'User Input Page'!$C$43,IF(L157&gt;'User Input Page'!$C$36,'User Input Page'!$C$36,L157),0)</f>
        <v>#DIV/0!</v>
      </c>
      <c r="S157" s="38" t="e">
        <f t="shared" ref="S157:S168" si="91">$S$154*24*R157*B157</f>
        <v>#DIV/0!</v>
      </c>
      <c r="T157" s="29" t="s">
        <v>85</v>
      </c>
      <c r="U157" t="e">
        <f t="shared" ref="U157:U168" si="92">R157*B157</f>
        <v>#DIV/0!</v>
      </c>
    </row>
    <row r="158" spans="1:21">
      <c r="A158" s="6">
        <v>0.2</v>
      </c>
      <c r="B158" s="6">
        <v>0.1</v>
      </c>
      <c r="C158" s="3">
        <f t="shared" si="81"/>
        <v>0</v>
      </c>
      <c r="D158" s="3" t="e">
        <f t="shared" si="90"/>
        <v>#DIV/0!</v>
      </c>
      <c r="E158" t="e">
        <f t="shared" si="82"/>
        <v>#DIV/0!</v>
      </c>
      <c r="F158" t="e">
        <f t="shared" si="83"/>
        <v>#DIV/0!</v>
      </c>
      <c r="G158" t="e">
        <f t="shared" si="84"/>
        <v>#DIV/0!</v>
      </c>
      <c r="H158" t="e">
        <f t="shared" si="85"/>
        <v>#DIV/0!</v>
      </c>
      <c r="I158" t="e">
        <f t="shared" si="86"/>
        <v>#DIV/0!</v>
      </c>
      <c r="J158" t="e">
        <f t="shared" si="87"/>
        <v>#DIV/0!</v>
      </c>
      <c r="K158" s="21" t="e">
        <f>IF(E158&gt;0,(IF((J158*($C$7/$F$6)*(E158^2)/19.62)&gt;'User Input Page'!$C$7,'User Input Page'!$C$7,(J158*($C$7/$F$6)*(E158^2)/19.62))), 0)</f>
        <v>#DIV/0!</v>
      </c>
      <c r="L158" s="21" t="e">
        <f t="shared" si="88"/>
        <v>#DIV/0!</v>
      </c>
      <c r="M158" s="21" t="e">
        <f t="shared" si="89"/>
        <v>#DIV/0!</v>
      </c>
      <c r="Q158" t="e">
        <f>IF(D158&gt;'User Input Page'!$C$43,IF(K158&lt;'User Input Page'!$C$7,"YES ----&gt;Generating","NO----&gt;choked"),"NO ----&gt; insufficient flow")</f>
        <v>#DIV/0!</v>
      </c>
      <c r="R158" s="38" t="e">
        <f>IF(D158&gt;'User Input Page'!$C$43,IF(L158&gt;'User Input Page'!$C$36,'User Input Page'!$C$36,L158),0)</f>
        <v>#DIV/0!</v>
      </c>
      <c r="S158" s="38" t="e">
        <f t="shared" si="91"/>
        <v>#DIV/0!</v>
      </c>
      <c r="T158" s="29" t="s">
        <v>85</v>
      </c>
      <c r="U158" t="e">
        <f t="shared" si="92"/>
        <v>#DIV/0!</v>
      </c>
    </row>
    <row r="159" spans="1:21">
      <c r="A159" s="6">
        <v>0.3</v>
      </c>
      <c r="B159" s="6">
        <v>0.1</v>
      </c>
      <c r="C159" s="3">
        <f t="shared" si="81"/>
        <v>0</v>
      </c>
      <c r="D159" s="3" t="e">
        <f t="shared" si="90"/>
        <v>#DIV/0!</v>
      </c>
      <c r="E159" t="e">
        <f t="shared" si="82"/>
        <v>#DIV/0!</v>
      </c>
      <c r="F159" t="e">
        <f t="shared" si="83"/>
        <v>#DIV/0!</v>
      </c>
      <c r="G159" t="e">
        <f t="shared" si="84"/>
        <v>#DIV/0!</v>
      </c>
      <c r="H159" t="e">
        <f t="shared" si="85"/>
        <v>#DIV/0!</v>
      </c>
      <c r="I159" t="e">
        <f t="shared" si="86"/>
        <v>#DIV/0!</v>
      </c>
      <c r="J159" t="e">
        <f t="shared" si="87"/>
        <v>#DIV/0!</v>
      </c>
      <c r="K159" s="21" t="e">
        <f>IF(E159&gt;0,(IF((J159*($C$7/$F$6)*(E159^2)/19.62)&gt;'User Input Page'!$C$7,'User Input Page'!$C$7,(J159*($C$7/$F$6)*(E159^2)/19.62))), 0)</f>
        <v>#DIV/0!</v>
      </c>
      <c r="L159" s="21" t="e">
        <f t="shared" si="88"/>
        <v>#DIV/0!</v>
      </c>
      <c r="M159" s="21" t="e">
        <f t="shared" si="89"/>
        <v>#DIV/0!</v>
      </c>
      <c r="Q159" t="e">
        <f>IF(D159&gt;'User Input Page'!$C$43,IF(K159&lt;'User Input Page'!$C$7,"YES ----&gt;Generating","NO----&gt;choked"),"NO ----&gt; insufficient flow")</f>
        <v>#DIV/0!</v>
      </c>
      <c r="R159" s="38" t="e">
        <f>IF(D159&gt;'User Input Page'!$C$43,IF(L159&gt;'User Input Page'!$C$36,'User Input Page'!$C$36,L159),0)</f>
        <v>#DIV/0!</v>
      </c>
      <c r="S159" s="38" t="e">
        <f t="shared" si="91"/>
        <v>#DIV/0!</v>
      </c>
      <c r="T159" s="29" t="s">
        <v>85</v>
      </c>
      <c r="U159" t="e">
        <f t="shared" si="92"/>
        <v>#DIV/0!</v>
      </c>
    </row>
    <row r="160" spans="1:21">
      <c r="A160" s="6">
        <v>0.4</v>
      </c>
      <c r="B160" s="6">
        <v>0.1</v>
      </c>
      <c r="C160" s="3">
        <f t="shared" si="81"/>
        <v>0</v>
      </c>
      <c r="D160" s="3" t="e">
        <f t="shared" si="90"/>
        <v>#DIV/0!</v>
      </c>
      <c r="E160" t="e">
        <f t="shared" si="82"/>
        <v>#DIV/0!</v>
      </c>
      <c r="F160" t="e">
        <f t="shared" si="83"/>
        <v>#DIV/0!</v>
      </c>
      <c r="G160" t="e">
        <f t="shared" si="84"/>
        <v>#DIV/0!</v>
      </c>
      <c r="H160" t="e">
        <f t="shared" si="85"/>
        <v>#DIV/0!</v>
      </c>
      <c r="I160" t="e">
        <f t="shared" si="86"/>
        <v>#DIV/0!</v>
      </c>
      <c r="J160" t="e">
        <f t="shared" si="87"/>
        <v>#DIV/0!</v>
      </c>
      <c r="K160" s="21" t="e">
        <f>IF(E160&gt;0,(IF((J160*($C$7/$F$6)*(E160^2)/19.62)&gt;'User Input Page'!$C$7,'User Input Page'!$C$7,(J160*($C$7/$F$6)*(E160^2)/19.62))), 0)</f>
        <v>#DIV/0!</v>
      </c>
      <c r="L160" s="21" t="e">
        <f t="shared" si="88"/>
        <v>#DIV/0!</v>
      </c>
      <c r="M160" s="21" t="e">
        <f t="shared" si="89"/>
        <v>#DIV/0!</v>
      </c>
      <c r="Q160" t="e">
        <f>IF(D160&gt;'User Input Page'!$C$43,IF(K160&lt;'User Input Page'!$C$7,"YES ----&gt;Generating","NO----&gt;choked"),"NO ----&gt; insufficient flow")</f>
        <v>#DIV/0!</v>
      </c>
      <c r="R160" s="38" t="e">
        <f>IF(D160&gt;'User Input Page'!$C$43,IF(L160&gt;'User Input Page'!$C$36,'User Input Page'!$C$36,L160),0)</f>
        <v>#DIV/0!</v>
      </c>
      <c r="S160" s="38" t="e">
        <f t="shared" si="91"/>
        <v>#DIV/0!</v>
      </c>
      <c r="T160" s="29" t="s">
        <v>85</v>
      </c>
      <c r="U160" t="e">
        <f t="shared" si="92"/>
        <v>#DIV/0!</v>
      </c>
    </row>
    <row r="161" spans="1:21">
      <c r="A161" s="6">
        <v>0.5</v>
      </c>
      <c r="B161" s="6">
        <v>0.1</v>
      </c>
      <c r="C161" s="3">
        <f t="shared" si="81"/>
        <v>0</v>
      </c>
      <c r="D161" s="3" t="e">
        <f t="shared" si="90"/>
        <v>#DIV/0!</v>
      </c>
      <c r="E161" t="e">
        <f t="shared" si="82"/>
        <v>#DIV/0!</v>
      </c>
      <c r="F161" t="e">
        <f t="shared" si="83"/>
        <v>#DIV/0!</v>
      </c>
      <c r="G161" t="e">
        <f t="shared" si="84"/>
        <v>#DIV/0!</v>
      </c>
      <c r="H161" t="e">
        <f t="shared" si="85"/>
        <v>#DIV/0!</v>
      </c>
      <c r="I161" t="e">
        <f t="shared" si="86"/>
        <v>#DIV/0!</v>
      </c>
      <c r="J161" t="e">
        <f t="shared" si="87"/>
        <v>#DIV/0!</v>
      </c>
      <c r="K161" s="21" t="e">
        <f>IF(E161&gt;0,(IF((J161*($C$7/$F$6)*(E161^2)/19.62)&gt;'User Input Page'!$C$7,'User Input Page'!$C$7,(J161*($C$7/$F$6)*(E161^2)/19.62))), 0)</f>
        <v>#DIV/0!</v>
      </c>
      <c r="L161" s="21" t="e">
        <f t="shared" si="88"/>
        <v>#DIV/0!</v>
      </c>
      <c r="M161" s="21" t="e">
        <f t="shared" si="89"/>
        <v>#DIV/0!</v>
      </c>
      <c r="Q161" t="e">
        <f>IF(D161&gt;'User Input Page'!$C$43,IF(K161&lt;'User Input Page'!$C$7,"YES ----&gt;Generating","NO----&gt;choked"),"NO ----&gt; insufficient flow")</f>
        <v>#DIV/0!</v>
      </c>
      <c r="R161" s="38" t="e">
        <f>IF(D161&gt;'User Input Page'!$C$43,IF(L161&gt;'User Input Page'!$C$36,'User Input Page'!$C$36,L161),0)</f>
        <v>#DIV/0!</v>
      </c>
      <c r="S161" s="38" t="e">
        <f t="shared" si="91"/>
        <v>#DIV/0!</v>
      </c>
      <c r="T161" s="29" t="s">
        <v>85</v>
      </c>
      <c r="U161" t="e">
        <f t="shared" si="92"/>
        <v>#DIV/0!</v>
      </c>
    </row>
    <row r="162" spans="1:21">
      <c r="A162" s="6">
        <v>0.6</v>
      </c>
      <c r="B162" s="6">
        <v>0.1</v>
      </c>
      <c r="C162" s="3">
        <f t="shared" si="81"/>
        <v>0</v>
      </c>
      <c r="D162" s="3" t="e">
        <f t="shared" si="90"/>
        <v>#DIV/0!</v>
      </c>
      <c r="E162" t="e">
        <f t="shared" si="82"/>
        <v>#DIV/0!</v>
      </c>
      <c r="F162" t="e">
        <f t="shared" si="83"/>
        <v>#DIV/0!</v>
      </c>
      <c r="G162" t="e">
        <f t="shared" si="84"/>
        <v>#DIV/0!</v>
      </c>
      <c r="H162" t="e">
        <f t="shared" si="85"/>
        <v>#DIV/0!</v>
      </c>
      <c r="I162" t="e">
        <f t="shared" si="86"/>
        <v>#DIV/0!</v>
      </c>
      <c r="J162" t="e">
        <f t="shared" si="87"/>
        <v>#DIV/0!</v>
      </c>
      <c r="K162" s="21" t="e">
        <f>IF(E162&gt;0,(IF((J162*($C$7/$F$6)*(E162^2)/19.62)&gt;'User Input Page'!$C$7,'User Input Page'!$C$7,(J162*($C$7/$F$6)*(E162^2)/19.62))), 0)</f>
        <v>#DIV/0!</v>
      </c>
      <c r="L162" s="21" t="e">
        <f t="shared" si="88"/>
        <v>#DIV/0!</v>
      </c>
      <c r="M162" s="21" t="e">
        <f t="shared" si="89"/>
        <v>#DIV/0!</v>
      </c>
      <c r="Q162" t="e">
        <f>IF(D162&gt;'User Input Page'!$C$43,IF(K162&lt;'User Input Page'!$C$7,"YES ----&gt;Generating","NO----&gt;choked"),"NO ----&gt; insufficient flow")</f>
        <v>#DIV/0!</v>
      </c>
      <c r="R162" s="38" t="e">
        <f>IF(D162&gt;'User Input Page'!$C$43,IF(L162&gt;'User Input Page'!$C$36,'User Input Page'!$C$36,L162),0)</f>
        <v>#DIV/0!</v>
      </c>
      <c r="S162" s="38" t="e">
        <f t="shared" si="91"/>
        <v>#DIV/0!</v>
      </c>
      <c r="T162" s="29" t="s">
        <v>85</v>
      </c>
      <c r="U162" t="e">
        <f t="shared" si="92"/>
        <v>#DIV/0!</v>
      </c>
    </row>
    <row r="163" spans="1:21">
      <c r="A163" s="6">
        <v>0.7</v>
      </c>
      <c r="B163" s="6">
        <v>0.1</v>
      </c>
      <c r="C163" s="3">
        <f t="shared" si="81"/>
        <v>0</v>
      </c>
      <c r="D163" s="3" t="e">
        <f t="shared" si="90"/>
        <v>#DIV/0!</v>
      </c>
      <c r="E163" t="e">
        <f t="shared" si="82"/>
        <v>#DIV/0!</v>
      </c>
      <c r="F163" t="e">
        <f t="shared" si="83"/>
        <v>#DIV/0!</v>
      </c>
      <c r="G163" t="e">
        <f t="shared" si="84"/>
        <v>#DIV/0!</v>
      </c>
      <c r="H163" t="e">
        <f t="shared" si="85"/>
        <v>#DIV/0!</v>
      </c>
      <c r="I163" t="e">
        <f t="shared" si="86"/>
        <v>#DIV/0!</v>
      </c>
      <c r="J163" t="e">
        <f t="shared" si="87"/>
        <v>#DIV/0!</v>
      </c>
      <c r="K163" s="21" t="e">
        <f>IF(E163&gt;0,(IF((J163*($C$7/$F$6)*(E163^2)/19.62)&gt;'User Input Page'!$C$7,'User Input Page'!$C$7,(J163*($C$7/$F$6)*(E163^2)/19.62))), 0)</f>
        <v>#DIV/0!</v>
      </c>
      <c r="L163" s="21" t="e">
        <f t="shared" si="88"/>
        <v>#DIV/0!</v>
      </c>
      <c r="M163" s="21" t="e">
        <f t="shared" si="89"/>
        <v>#DIV/0!</v>
      </c>
      <c r="Q163" t="e">
        <f>IF(D163&gt;'User Input Page'!$C$43,IF(K163&lt;'User Input Page'!$C$7,"YES ----&gt;Generating","NO----&gt;choked"),"NO ----&gt; insufficient flow")</f>
        <v>#DIV/0!</v>
      </c>
      <c r="R163" s="38" t="e">
        <f>IF(D163&gt;'User Input Page'!$C$43,IF(L163&gt;'User Input Page'!$C$36,'User Input Page'!$C$36,L163),0)</f>
        <v>#DIV/0!</v>
      </c>
      <c r="S163" s="38" t="e">
        <f t="shared" si="91"/>
        <v>#DIV/0!</v>
      </c>
      <c r="T163" s="29" t="s">
        <v>85</v>
      </c>
      <c r="U163" t="e">
        <f t="shared" si="92"/>
        <v>#DIV/0!</v>
      </c>
    </row>
    <row r="164" spans="1:21">
      <c r="A164" s="6">
        <v>0.8</v>
      </c>
      <c r="B164" s="6">
        <v>0.1</v>
      </c>
      <c r="C164" s="3">
        <f t="shared" si="81"/>
        <v>0</v>
      </c>
      <c r="D164" s="3" t="e">
        <f t="shared" si="90"/>
        <v>#DIV/0!</v>
      </c>
      <c r="E164" t="e">
        <f t="shared" si="82"/>
        <v>#DIV/0!</v>
      </c>
      <c r="F164" t="e">
        <f t="shared" si="83"/>
        <v>#DIV/0!</v>
      </c>
      <c r="G164" t="e">
        <f t="shared" si="84"/>
        <v>#DIV/0!</v>
      </c>
      <c r="H164" t="e">
        <f t="shared" si="85"/>
        <v>#DIV/0!</v>
      </c>
      <c r="I164" t="e">
        <f t="shared" si="86"/>
        <v>#DIV/0!</v>
      </c>
      <c r="J164" t="e">
        <f t="shared" si="87"/>
        <v>#DIV/0!</v>
      </c>
      <c r="K164" s="21" t="e">
        <f>IF(E164&gt;0,(IF((J164*($C$7/$F$6)*(E164^2)/19.62)&gt;'User Input Page'!$C$7,'User Input Page'!$C$7,(J164*($C$7/$F$6)*(E164^2)/19.62))), 0)</f>
        <v>#DIV/0!</v>
      </c>
      <c r="L164" s="21" t="e">
        <f t="shared" si="88"/>
        <v>#DIV/0!</v>
      </c>
      <c r="M164" s="21" t="e">
        <f t="shared" si="89"/>
        <v>#DIV/0!</v>
      </c>
      <c r="Q164" t="e">
        <f>IF(D164&gt;'User Input Page'!$C$43,IF(K164&lt;'User Input Page'!$C$7,"YES ----&gt;Generating","NO----&gt;choked"),"NO ----&gt; insufficient flow")</f>
        <v>#DIV/0!</v>
      </c>
      <c r="R164" s="38" t="e">
        <f>IF(D164&gt;'User Input Page'!$C$43,IF(L164&gt;'User Input Page'!$C$36,'User Input Page'!$C$36,L164),0)</f>
        <v>#DIV/0!</v>
      </c>
      <c r="S164" s="38" t="e">
        <f t="shared" si="91"/>
        <v>#DIV/0!</v>
      </c>
      <c r="T164" s="29" t="s">
        <v>85</v>
      </c>
      <c r="U164" t="e">
        <f t="shared" si="92"/>
        <v>#DIV/0!</v>
      </c>
    </row>
    <row r="165" spans="1:21">
      <c r="A165" s="6">
        <v>0.9</v>
      </c>
      <c r="B165" s="6">
        <v>0.1</v>
      </c>
      <c r="C165" s="3">
        <f t="shared" si="81"/>
        <v>0</v>
      </c>
      <c r="D165" s="3" t="e">
        <f t="shared" si="90"/>
        <v>#DIV/0!</v>
      </c>
      <c r="E165" t="e">
        <f t="shared" si="82"/>
        <v>#DIV/0!</v>
      </c>
      <c r="F165" t="e">
        <f t="shared" si="83"/>
        <v>#DIV/0!</v>
      </c>
      <c r="G165" t="e">
        <f t="shared" si="84"/>
        <v>#DIV/0!</v>
      </c>
      <c r="H165" t="e">
        <f t="shared" si="85"/>
        <v>#DIV/0!</v>
      </c>
      <c r="I165" t="e">
        <f t="shared" si="86"/>
        <v>#DIV/0!</v>
      </c>
      <c r="J165" t="e">
        <f t="shared" si="87"/>
        <v>#DIV/0!</v>
      </c>
      <c r="K165" s="21" t="e">
        <f>IF(E165&gt;0,(IF((J165*($C$7/$F$6)*(E165^2)/19.62)&gt;'User Input Page'!$C$7,'User Input Page'!$C$7,(J165*($C$7/$F$6)*(E165^2)/19.62))), 0)</f>
        <v>#DIV/0!</v>
      </c>
      <c r="L165" s="21" t="e">
        <f t="shared" si="88"/>
        <v>#DIV/0!</v>
      </c>
      <c r="M165" s="21" t="e">
        <f t="shared" si="89"/>
        <v>#DIV/0!</v>
      </c>
      <c r="Q165" t="e">
        <f>IF(D165&gt;'User Input Page'!$C$43,IF(K165&lt;'User Input Page'!$C$7,"YES ----&gt;Generating","NO----&gt;choked"),"NO ----&gt; insufficient flow")</f>
        <v>#DIV/0!</v>
      </c>
      <c r="R165" s="38" t="e">
        <f>IF(D165&gt;'User Input Page'!$C$43,IF(L165&gt;'User Input Page'!$C$36,'User Input Page'!$C$36,L165),0)</f>
        <v>#DIV/0!</v>
      </c>
      <c r="S165" s="38" t="e">
        <f t="shared" si="91"/>
        <v>#DIV/0!</v>
      </c>
      <c r="T165" s="29" t="s">
        <v>85</v>
      </c>
      <c r="U165" t="e">
        <f t="shared" si="92"/>
        <v>#DIV/0!</v>
      </c>
    </row>
    <row r="166" spans="1:21">
      <c r="A166" s="6">
        <v>0.95</v>
      </c>
      <c r="B166" s="6">
        <v>4.9999999999999933E-2</v>
      </c>
      <c r="C166" s="3">
        <f t="shared" si="81"/>
        <v>0</v>
      </c>
      <c r="D166" s="3" t="e">
        <f t="shared" si="90"/>
        <v>#DIV/0!</v>
      </c>
      <c r="E166" t="e">
        <f t="shared" si="82"/>
        <v>#DIV/0!</v>
      </c>
      <c r="F166" t="e">
        <f t="shared" si="83"/>
        <v>#DIV/0!</v>
      </c>
      <c r="G166" t="e">
        <f t="shared" si="84"/>
        <v>#DIV/0!</v>
      </c>
      <c r="H166" t="e">
        <f t="shared" si="85"/>
        <v>#DIV/0!</v>
      </c>
      <c r="I166" t="e">
        <f t="shared" si="86"/>
        <v>#DIV/0!</v>
      </c>
      <c r="J166" t="e">
        <f t="shared" si="87"/>
        <v>#DIV/0!</v>
      </c>
      <c r="K166" s="21" t="e">
        <f>IF(E166&gt;0,(IF((J166*($C$7/$F$6)*(E166^2)/19.62)&gt;'User Input Page'!$C$7,'User Input Page'!$C$7,(J166*($C$7/$F$6)*(E166^2)/19.62))), 0)</f>
        <v>#DIV/0!</v>
      </c>
      <c r="L166" s="21" t="e">
        <f t="shared" si="88"/>
        <v>#DIV/0!</v>
      </c>
      <c r="M166" s="21" t="e">
        <f t="shared" si="89"/>
        <v>#DIV/0!</v>
      </c>
      <c r="Q166" t="e">
        <f>IF(D166&gt;'User Input Page'!$C$43,IF(K166&lt;'User Input Page'!$C$7,"YES ----&gt;Generating","NO----&gt;choked"),"NO ----&gt; insufficient flow")</f>
        <v>#DIV/0!</v>
      </c>
      <c r="R166" s="38" t="e">
        <f>IF(D166&gt;'User Input Page'!$C$43,IF(L166&gt;'User Input Page'!$C$36,'User Input Page'!$C$36,L166),0)</f>
        <v>#DIV/0!</v>
      </c>
      <c r="S166" s="38" t="e">
        <f t="shared" si="91"/>
        <v>#DIV/0!</v>
      </c>
      <c r="T166" s="29" t="s">
        <v>85</v>
      </c>
      <c r="U166" t="e">
        <f t="shared" si="92"/>
        <v>#DIV/0!</v>
      </c>
    </row>
    <row r="167" spans="1:21">
      <c r="A167" s="6">
        <v>0.99</v>
      </c>
      <c r="B167" s="6">
        <v>0.04</v>
      </c>
      <c r="C167" s="3">
        <f t="shared" si="81"/>
        <v>0</v>
      </c>
      <c r="D167" s="3" t="e">
        <f t="shared" si="90"/>
        <v>#DIV/0!</v>
      </c>
      <c r="E167" t="e">
        <f t="shared" si="82"/>
        <v>#DIV/0!</v>
      </c>
      <c r="F167" t="e">
        <f t="shared" si="83"/>
        <v>#DIV/0!</v>
      </c>
      <c r="G167" t="e">
        <f t="shared" si="84"/>
        <v>#DIV/0!</v>
      </c>
      <c r="H167" t="e">
        <f t="shared" si="85"/>
        <v>#DIV/0!</v>
      </c>
      <c r="I167" t="e">
        <f t="shared" si="86"/>
        <v>#DIV/0!</v>
      </c>
      <c r="J167" t="e">
        <f t="shared" si="87"/>
        <v>#DIV/0!</v>
      </c>
      <c r="K167" s="21" t="e">
        <f>IF(E167&gt;0,(IF((J167*($C$7/$F$6)*(E167^2)/19.62)&gt;'User Input Page'!$C$7,'User Input Page'!$C$7,(J167*($C$7/$F$6)*(E167^2)/19.62))), 0)</f>
        <v>#DIV/0!</v>
      </c>
      <c r="L167" s="21" t="e">
        <f t="shared" si="88"/>
        <v>#DIV/0!</v>
      </c>
      <c r="M167" s="21" t="e">
        <f t="shared" si="89"/>
        <v>#DIV/0!</v>
      </c>
      <c r="Q167" t="e">
        <f>IF(D167&gt;'User Input Page'!$C$43,IF(K167&lt;'User Input Page'!$C$7,"YES ----&gt;Generating","NO----&gt;choked"),"NO ----&gt; insufficient flow")</f>
        <v>#DIV/0!</v>
      </c>
      <c r="R167" s="38" t="e">
        <f>IF(D167&gt;'User Input Page'!$C$43,IF(L167&gt;'User Input Page'!$C$36,'User Input Page'!$C$36,L167),0)</f>
        <v>#DIV/0!</v>
      </c>
      <c r="S167" s="38" t="e">
        <f t="shared" si="91"/>
        <v>#DIV/0!</v>
      </c>
      <c r="T167" s="29" t="s">
        <v>85</v>
      </c>
      <c r="U167" t="e">
        <f t="shared" si="92"/>
        <v>#DIV/0!</v>
      </c>
    </row>
    <row r="168" spans="1:21">
      <c r="A168" s="6">
        <v>1</v>
      </c>
      <c r="B168" s="6">
        <v>0.01</v>
      </c>
      <c r="C168" s="3">
        <f t="shared" si="81"/>
        <v>0</v>
      </c>
      <c r="D168" s="3" t="e">
        <f t="shared" si="90"/>
        <v>#DIV/0!</v>
      </c>
      <c r="E168" t="e">
        <f t="shared" si="82"/>
        <v>#DIV/0!</v>
      </c>
      <c r="F168" t="e">
        <f t="shared" si="83"/>
        <v>#DIV/0!</v>
      </c>
      <c r="G168" t="e">
        <f t="shared" si="84"/>
        <v>#DIV/0!</v>
      </c>
      <c r="H168" t="e">
        <f t="shared" si="85"/>
        <v>#DIV/0!</v>
      </c>
      <c r="I168" t="e">
        <f t="shared" si="86"/>
        <v>#DIV/0!</v>
      </c>
      <c r="J168" t="e">
        <f t="shared" si="87"/>
        <v>#DIV/0!</v>
      </c>
      <c r="K168" s="21" t="e">
        <f>IF(E168&gt;0,(IF((J168*($C$7/$F$6)*(E168^2)/19.62)&gt;'User Input Page'!$C$7,'User Input Page'!$C$7,(J168*($C$7/$F$6)*(E168^2)/19.62))), 0)</f>
        <v>#DIV/0!</v>
      </c>
      <c r="L168" s="21" t="e">
        <f t="shared" si="88"/>
        <v>#DIV/0!</v>
      </c>
      <c r="M168" s="21" t="e">
        <f t="shared" si="89"/>
        <v>#DIV/0!</v>
      </c>
      <c r="Q168" t="e">
        <f>IF(D168&gt;'User Input Page'!$C$43,IF(K168&lt;'User Input Page'!$C$7,"YES ----&gt;Generating","NO----&gt;choked"),"NO ----&gt; insufficient flow")</f>
        <v>#DIV/0!</v>
      </c>
      <c r="R168" s="38" t="e">
        <f>IF(D168&gt;'User Input Page'!$C$43,IF(L168&gt;'User Input Page'!$C$36,'User Input Page'!$C$36,L168),0)</f>
        <v>#DIV/0!</v>
      </c>
      <c r="S168" s="38" t="e">
        <f t="shared" si="91"/>
        <v>#DIV/0!</v>
      </c>
      <c r="T168" s="29" t="s">
        <v>85</v>
      </c>
      <c r="U168" t="e">
        <f t="shared" si="92"/>
        <v>#DIV/0!</v>
      </c>
    </row>
    <row r="169" spans="1:21">
      <c r="A169" s="1"/>
      <c r="B169" s="5"/>
      <c r="E169" s="20"/>
      <c r="F169" s="20"/>
      <c r="I169" s="20"/>
      <c r="J169" s="20"/>
      <c r="K169" t="s">
        <v>61</v>
      </c>
      <c r="L169" s="21" t="e">
        <f>AVERAGE(L156:L168)</f>
        <v>#DIV/0!</v>
      </c>
      <c r="M169" s="21" t="e">
        <f>SUM(M156:M168)</f>
        <v>#DIV/0!</v>
      </c>
      <c r="S169" s="38" t="e">
        <f>SUM(S156:S168)</f>
        <v>#DIV/0!</v>
      </c>
      <c r="T169" s="37" t="e">
        <f>'User Input Page'!$G$44*S169</f>
        <v>#DIV/0!</v>
      </c>
      <c r="U169" t="e">
        <f>SUM(U156:U168)</f>
        <v>#DIV/0!</v>
      </c>
    </row>
    <row r="171" spans="1:21">
      <c r="A171" s="6" t="s">
        <v>31</v>
      </c>
      <c r="B171" s="4" t="s">
        <v>33</v>
      </c>
      <c r="C171" s="122" t="s">
        <v>18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S171">
        <v>31</v>
      </c>
    </row>
    <row r="172" spans="1:21">
      <c r="A172" s="6" t="s">
        <v>32</v>
      </c>
      <c r="B172" s="6" t="s">
        <v>34</v>
      </c>
      <c r="C172" s="6" t="s">
        <v>24</v>
      </c>
      <c r="D172" s="6" t="s">
        <v>25</v>
      </c>
      <c r="E172" t="s">
        <v>55</v>
      </c>
      <c r="F172" t="s">
        <v>56</v>
      </c>
      <c r="G172" t="s">
        <v>57</v>
      </c>
      <c r="J172" t="s">
        <v>58</v>
      </c>
      <c r="K172" t="s">
        <v>59</v>
      </c>
      <c r="L172" t="s">
        <v>5</v>
      </c>
      <c r="M172" t="s">
        <v>26</v>
      </c>
    </row>
    <row r="173" spans="1:21">
      <c r="A173" s="6">
        <v>0.05</v>
      </c>
      <c r="B173" s="6">
        <v>0.05</v>
      </c>
      <c r="C173" s="3">
        <f t="shared" ref="C173:C185" si="93">IF((M18-$C$35)&gt;0,(M18-$C$35),0)</f>
        <v>0</v>
      </c>
      <c r="D173" s="3" t="e">
        <f>IF(C173&gt;$F$9,$F$9,(C173))</f>
        <v>#DIV/0!</v>
      </c>
      <c r="E173" t="e">
        <f t="shared" ref="E173:E185" si="94">D173/$F$7</f>
        <v>#DIV/0!</v>
      </c>
      <c r="F173" t="e">
        <f t="shared" ref="F173:F185" si="95">(1000*E173*$F$6)/0.001307</f>
        <v>#DIV/0!</v>
      </c>
      <c r="G173" t="e">
        <f t="shared" ref="G173:G185" si="96">1/(POWER((-2*LOG(($I$6/3.7)+(2.51/(F173*(POWER($I$7,0.5)))))),2))</f>
        <v>#DIV/0!</v>
      </c>
      <c r="H173" t="e">
        <f t="shared" ref="H173:H185" si="97">1/(POWER((-2*LOG(($I$6/3.7)+(2.51/(F173*(POWER(G173,0.5)))))),2))</f>
        <v>#DIV/0!</v>
      </c>
      <c r="I173" t="e">
        <f t="shared" ref="I173:I185" si="98">1/(POWER((-2*LOG(($I$6/3.7)+(2.51/(F173*(POWER(H173,0.5)))))),2))</f>
        <v>#DIV/0!</v>
      </c>
      <c r="J173" t="e">
        <f t="shared" ref="J173:J185" si="99">1/(POWER((-2*LOG(($I$6/3.7)+(2.51/(F173*(POWER(I173,0.5)))))),2))</f>
        <v>#DIV/0!</v>
      </c>
      <c r="K173" s="21" t="e">
        <f>IF(E173&gt;0,(IF((J173*($C$7/$F$6)*(E173^2)/19.62)&gt;'User Input Page'!$C$7,'User Input Page'!$C$7,(J173*($C$7/$F$6)*(E173^2)/19.62))), 0)</f>
        <v>#DIV/0!</v>
      </c>
      <c r="L173" s="21" t="e">
        <f t="shared" ref="L173:L185" si="100">($C$9/100)*$I$5*D173*($C$6-K173)</f>
        <v>#DIV/0!</v>
      </c>
      <c r="M173" s="21" t="e">
        <f t="shared" ref="M173:M185" si="101">B173*L173</f>
        <v>#DIV/0!</v>
      </c>
      <c r="Q173" t="e">
        <f>IF(D173&gt;'User Input Page'!$C$43,IF(K173&lt;'User Input Page'!$C$7,"YES ----&gt;Generating","NO----&gt;choked"),"NO ----&gt; insufficient flow")</f>
        <v>#DIV/0!</v>
      </c>
      <c r="R173" s="38" t="e">
        <f>IF(D173&gt;'User Input Page'!$C$43,IF(L173&gt;'User Input Page'!$C$36,'User Input Page'!$C$36,L173),0)</f>
        <v>#DIV/0!</v>
      </c>
      <c r="S173" s="38" t="e">
        <f>$S$171*24*R173*B173</f>
        <v>#DIV/0!</v>
      </c>
      <c r="T173" s="29" t="s">
        <v>85</v>
      </c>
      <c r="U173" t="e">
        <f>R173*B173</f>
        <v>#DIV/0!</v>
      </c>
    </row>
    <row r="174" spans="1:21">
      <c r="A174" s="6">
        <v>0.1</v>
      </c>
      <c r="B174" s="6">
        <v>0.05</v>
      </c>
      <c r="C174" s="3">
        <f t="shared" si="93"/>
        <v>0</v>
      </c>
      <c r="D174" s="3" t="e">
        <f t="shared" ref="D174:D185" si="102">IF((C174+C173)/2&gt;$F$9,$F$9,(C174+C173)/2)</f>
        <v>#DIV/0!</v>
      </c>
      <c r="E174" t="e">
        <f t="shared" si="94"/>
        <v>#DIV/0!</v>
      </c>
      <c r="F174" t="e">
        <f t="shared" si="95"/>
        <v>#DIV/0!</v>
      </c>
      <c r="G174" t="e">
        <f t="shared" si="96"/>
        <v>#DIV/0!</v>
      </c>
      <c r="H174" t="e">
        <f t="shared" si="97"/>
        <v>#DIV/0!</v>
      </c>
      <c r="I174" t="e">
        <f t="shared" si="98"/>
        <v>#DIV/0!</v>
      </c>
      <c r="J174" t="e">
        <f t="shared" si="99"/>
        <v>#DIV/0!</v>
      </c>
      <c r="K174" s="21" t="e">
        <f>IF(E174&gt;0,(IF((J174*($C$7/$F$6)*(E174^2)/19.62)&gt;'User Input Page'!$C$7,'User Input Page'!$C$7,(J174*($C$7/$F$6)*(E174^2)/19.62))), 0)</f>
        <v>#DIV/0!</v>
      </c>
      <c r="L174" s="21" t="e">
        <f t="shared" si="100"/>
        <v>#DIV/0!</v>
      </c>
      <c r="M174" s="21" t="e">
        <f t="shared" si="101"/>
        <v>#DIV/0!</v>
      </c>
      <c r="Q174" t="e">
        <f>IF(D174&gt;'User Input Page'!$C$43,IF(K174&lt;'User Input Page'!$C$7,"YES ----&gt;Generating","NO----&gt;choked"),"NO ----&gt; insufficient flow")</f>
        <v>#DIV/0!</v>
      </c>
      <c r="R174" s="38" t="e">
        <f>IF(D174&gt;'User Input Page'!$C$43,IF(L174&gt;'User Input Page'!$C$36,'User Input Page'!$C$36,L174),0)</f>
        <v>#DIV/0!</v>
      </c>
      <c r="S174" s="38" t="e">
        <f t="shared" ref="S174:S185" si="103">$S$171*24*R174*B174</f>
        <v>#DIV/0!</v>
      </c>
      <c r="T174" s="29" t="s">
        <v>85</v>
      </c>
      <c r="U174" t="e">
        <f t="shared" ref="U174:U185" si="104">R174*B174</f>
        <v>#DIV/0!</v>
      </c>
    </row>
    <row r="175" spans="1:21">
      <c r="A175" s="6">
        <v>0.2</v>
      </c>
      <c r="B175" s="6">
        <v>0.1</v>
      </c>
      <c r="C175" s="3">
        <f t="shared" si="93"/>
        <v>0</v>
      </c>
      <c r="D175" s="3" t="e">
        <f t="shared" si="102"/>
        <v>#DIV/0!</v>
      </c>
      <c r="E175" t="e">
        <f t="shared" si="94"/>
        <v>#DIV/0!</v>
      </c>
      <c r="F175" t="e">
        <f t="shared" si="95"/>
        <v>#DIV/0!</v>
      </c>
      <c r="G175" t="e">
        <f t="shared" si="96"/>
        <v>#DIV/0!</v>
      </c>
      <c r="H175" t="e">
        <f t="shared" si="97"/>
        <v>#DIV/0!</v>
      </c>
      <c r="I175" t="e">
        <f t="shared" si="98"/>
        <v>#DIV/0!</v>
      </c>
      <c r="J175" t="e">
        <f t="shared" si="99"/>
        <v>#DIV/0!</v>
      </c>
      <c r="K175" s="21" t="e">
        <f>IF(E175&gt;0,(IF((J175*($C$7/$F$6)*(E175^2)/19.62)&gt;'User Input Page'!$C$7,'User Input Page'!$C$7,(J175*($C$7/$F$6)*(E175^2)/19.62))), 0)</f>
        <v>#DIV/0!</v>
      </c>
      <c r="L175" s="21" t="e">
        <f t="shared" si="100"/>
        <v>#DIV/0!</v>
      </c>
      <c r="M175" s="21" t="e">
        <f t="shared" si="101"/>
        <v>#DIV/0!</v>
      </c>
      <c r="Q175" t="e">
        <f>IF(D175&gt;'User Input Page'!$C$43,IF(K175&lt;'User Input Page'!$C$7,"YES ----&gt;Generating","NO----&gt;choked"),"NO ----&gt; insufficient flow")</f>
        <v>#DIV/0!</v>
      </c>
      <c r="R175" s="38" t="e">
        <f>IF(D175&gt;'User Input Page'!$C$43,IF(L175&gt;'User Input Page'!$C$36,'User Input Page'!$C$36,L175),0)</f>
        <v>#DIV/0!</v>
      </c>
      <c r="S175" s="38" t="e">
        <f t="shared" si="103"/>
        <v>#DIV/0!</v>
      </c>
      <c r="T175" s="29" t="s">
        <v>85</v>
      </c>
      <c r="U175" t="e">
        <f t="shared" si="104"/>
        <v>#DIV/0!</v>
      </c>
    </row>
    <row r="176" spans="1:21">
      <c r="A176" s="6">
        <v>0.3</v>
      </c>
      <c r="B176" s="6">
        <v>0.1</v>
      </c>
      <c r="C176" s="3">
        <f t="shared" si="93"/>
        <v>0</v>
      </c>
      <c r="D176" s="3" t="e">
        <f t="shared" si="102"/>
        <v>#DIV/0!</v>
      </c>
      <c r="E176" t="e">
        <f t="shared" si="94"/>
        <v>#DIV/0!</v>
      </c>
      <c r="F176" t="e">
        <f t="shared" si="95"/>
        <v>#DIV/0!</v>
      </c>
      <c r="G176" t="e">
        <f t="shared" si="96"/>
        <v>#DIV/0!</v>
      </c>
      <c r="H176" t="e">
        <f t="shared" si="97"/>
        <v>#DIV/0!</v>
      </c>
      <c r="I176" t="e">
        <f t="shared" si="98"/>
        <v>#DIV/0!</v>
      </c>
      <c r="J176" t="e">
        <f t="shared" si="99"/>
        <v>#DIV/0!</v>
      </c>
      <c r="K176" s="21" t="e">
        <f>IF(E176&gt;0,(IF((J176*($C$7/$F$6)*(E176^2)/19.62)&gt;'User Input Page'!$C$7,'User Input Page'!$C$7,(J176*($C$7/$F$6)*(E176^2)/19.62))), 0)</f>
        <v>#DIV/0!</v>
      </c>
      <c r="L176" s="21" t="e">
        <f t="shared" si="100"/>
        <v>#DIV/0!</v>
      </c>
      <c r="M176" s="21" t="e">
        <f t="shared" si="101"/>
        <v>#DIV/0!</v>
      </c>
      <c r="Q176" t="e">
        <f>IF(D176&gt;'User Input Page'!$C$43,IF(K176&lt;'User Input Page'!$C$7,"YES ----&gt;Generating","NO----&gt;choked"),"NO ----&gt; insufficient flow")</f>
        <v>#DIV/0!</v>
      </c>
      <c r="R176" s="38" t="e">
        <f>IF(D176&gt;'User Input Page'!$C$43,IF(L176&gt;'User Input Page'!$C$36,'User Input Page'!$C$36,L176),0)</f>
        <v>#DIV/0!</v>
      </c>
      <c r="S176" s="38" t="e">
        <f t="shared" si="103"/>
        <v>#DIV/0!</v>
      </c>
      <c r="T176" s="29" t="s">
        <v>85</v>
      </c>
      <c r="U176" t="e">
        <f t="shared" si="104"/>
        <v>#DIV/0!</v>
      </c>
    </row>
    <row r="177" spans="1:21">
      <c r="A177" s="6">
        <v>0.4</v>
      </c>
      <c r="B177" s="6">
        <v>0.1</v>
      </c>
      <c r="C177" s="3">
        <f t="shared" si="93"/>
        <v>0</v>
      </c>
      <c r="D177" s="3" t="e">
        <f t="shared" si="102"/>
        <v>#DIV/0!</v>
      </c>
      <c r="E177" t="e">
        <f t="shared" si="94"/>
        <v>#DIV/0!</v>
      </c>
      <c r="F177" t="e">
        <f t="shared" si="95"/>
        <v>#DIV/0!</v>
      </c>
      <c r="G177" t="e">
        <f t="shared" si="96"/>
        <v>#DIV/0!</v>
      </c>
      <c r="H177" t="e">
        <f t="shared" si="97"/>
        <v>#DIV/0!</v>
      </c>
      <c r="I177" t="e">
        <f t="shared" si="98"/>
        <v>#DIV/0!</v>
      </c>
      <c r="J177" t="e">
        <f t="shared" si="99"/>
        <v>#DIV/0!</v>
      </c>
      <c r="K177" s="21" t="e">
        <f>IF(E177&gt;0,(IF((J177*($C$7/$F$6)*(E177^2)/19.62)&gt;'User Input Page'!$C$7,'User Input Page'!$C$7,(J177*($C$7/$F$6)*(E177^2)/19.62))), 0)</f>
        <v>#DIV/0!</v>
      </c>
      <c r="L177" s="21" t="e">
        <f t="shared" si="100"/>
        <v>#DIV/0!</v>
      </c>
      <c r="M177" s="21" t="e">
        <f t="shared" si="101"/>
        <v>#DIV/0!</v>
      </c>
      <c r="Q177" t="e">
        <f>IF(D177&gt;'User Input Page'!$C$43,IF(K177&lt;'User Input Page'!$C$7,"YES ----&gt;Generating","NO----&gt;choked"),"NO ----&gt; insufficient flow")</f>
        <v>#DIV/0!</v>
      </c>
      <c r="R177" s="38" t="e">
        <f>IF(D177&gt;'User Input Page'!$C$43,IF(L177&gt;'User Input Page'!$C$36,'User Input Page'!$C$36,L177),0)</f>
        <v>#DIV/0!</v>
      </c>
      <c r="S177" s="38" t="e">
        <f t="shared" si="103"/>
        <v>#DIV/0!</v>
      </c>
      <c r="T177" s="29" t="s">
        <v>85</v>
      </c>
      <c r="U177" t="e">
        <f t="shared" si="104"/>
        <v>#DIV/0!</v>
      </c>
    </row>
    <row r="178" spans="1:21">
      <c r="A178" s="6">
        <v>0.5</v>
      </c>
      <c r="B178" s="6">
        <v>0.1</v>
      </c>
      <c r="C178" s="3">
        <f t="shared" si="93"/>
        <v>0</v>
      </c>
      <c r="D178" s="3" t="e">
        <f t="shared" si="102"/>
        <v>#DIV/0!</v>
      </c>
      <c r="E178" t="e">
        <f t="shared" si="94"/>
        <v>#DIV/0!</v>
      </c>
      <c r="F178" t="e">
        <f t="shared" si="95"/>
        <v>#DIV/0!</v>
      </c>
      <c r="G178" t="e">
        <f t="shared" si="96"/>
        <v>#DIV/0!</v>
      </c>
      <c r="H178" t="e">
        <f t="shared" si="97"/>
        <v>#DIV/0!</v>
      </c>
      <c r="I178" t="e">
        <f t="shared" si="98"/>
        <v>#DIV/0!</v>
      </c>
      <c r="J178" t="e">
        <f t="shared" si="99"/>
        <v>#DIV/0!</v>
      </c>
      <c r="K178" s="21" t="e">
        <f>IF(E178&gt;0,(IF((J178*($C$7/$F$6)*(E178^2)/19.62)&gt;'User Input Page'!$C$7,'User Input Page'!$C$7,(J178*($C$7/$F$6)*(E178^2)/19.62))), 0)</f>
        <v>#DIV/0!</v>
      </c>
      <c r="L178" s="21" t="e">
        <f t="shared" si="100"/>
        <v>#DIV/0!</v>
      </c>
      <c r="M178" s="21" t="e">
        <f t="shared" si="101"/>
        <v>#DIV/0!</v>
      </c>
      <c r="Q178" t="e">
        <f>IF(D178&gt;'User Input Page'!$C$43,IF(K178&lt;'User Input Page'!$C$7,"YES ----&gt;Generating","NO----&gt;choked"),"NO ----&gt; insufficient flow")</f>
        <v>#DIV/0!</v>
      </c>
      <c r="R178" s="38" t="e">
        <f>IF(D178&gt;'User Input Page'!$C$43,IF(L178&gt;'User Input Page'!$C$36,'User Input Page'!$C$36,L178),0)</f>
        <v>#DIV/0!</v>
      </c>
      <c r="S178" s="38" t="e">
        <f t="shared" si="103"/>
        <v>#DIV/0!</v>
      </c>
      <c r="T178" s="29" t="s">
        <v>85</v>
      </c>
      <c r="U178" t="e">
        <f t="shared" si="104"/>
        <v>#DIV/0!</v>
      </c>
    </row>
    <row r="179" spans="1:21">
      <c r="A179" s="6">
        <v>0.6</v>
      </c>
      <c r="B179" s="6">
        <v>0.1</v>
      </c>
      <c r="C179" s="3">
        <f t="shared" si="93"/>
        <v>0</v>
      </c>
      <c r="D179" s="3" t="e">
        <f t="shared" si="102"/>
        <v>#DIV/0!</v>
      </c>
      <c r="E179" t="e">
        <f t="shared" si="94"/>
        <v>#DIV/0!</v>
      </c>
      <c r="F179" t="e">
        <f t="shared" si="95"/>
        <v>#DIV/0!</v>
      </c>
      <c r="G179" t="e">
        <f t="shared" si="96"/>
        <v>#DIV/0!</v>
      </c>
      <c r="H179" t="e">
        <f t="shared" si="97"/>
        <v>#DIV/0!</v>
      </c>
      <c r="I179" t="e">
        <f t="shared" si="98"/>
        <v>#DIV/0!</v>
      </c>
      <c r="J179" t="e">
        <f t="shared" si="99"/>
        <v>#DIV/0!</v>
      </c>
      <c r="K179" s="21" t="e">
        <f>IF(E179&gt;0,(IF((J179*($C$7/$F$6)*(E179^2)/19.62)&gt;'User Input Page'!$C$7,'User Input Page'!$C$7,(J179*($C$7/$F$6)*(E179^2)/19.62))), 0)</f>
        <v>#DIV/0!</v>
      </c>
      <c r="L179" s="21" t="e">
        <f t="shared" si="100"/>
        <v>#DIV/0!</v>
      </c>
      <c r="M179" s="21" t="e">
        <f t="shared" si="101"/>
        <v>#DIV/0!</v>
      </c>
      <c r="Q179" t="e">
        <f>IF(D179&gt;'User Input Page'!$C$43,IF(K179&lt;'User Input Page'!$C$7,"YES ----&gt;Generating","NO----&gt;choked"),"NO ----&gt; insufficient flow")</f>
        <v>#DIV/0!</v>
      </c>
      <c r="R179" s="38" t="e">
        <f>IF(D179&gt;'User Input Page'!$C$43,IF(L179&gt;'User Input Page'!$C$36,'User Input Page'!$C$36,L179),0)</f>
        <v>#DIV/0!</v>
      </c>
      <c r="S179" s="38" t="e">
        <f t="shared" si="103"/>
        <v>#DIV/0!</v>
      </c>
      <c r="T179" s="29" t="s">
        <v>85</v>
      </c>
      <c r="U179" t="e">
        <f t="shared" si="104"/>
        <v>#DIV/0!</v>
      </c>
    </row>
    <row r="180" spans="1:21">
      <c r="A180" s="6">
        <v>0.7</v>
      </c>
      <c r="B180" s="6">
        <v>0.1</v>
      </c>
      <c r="C180" s="3">
        <f t="shared" si="93"/>
        <v>0</v>
      </c>
      <c r="D180" s="3" t="e">
        <f t="shared" si="102"/>
        <v>#DIV/0!</v>
      </c>
      <c r="E180" t="e">
        <f t="shared" si="94"/>
        <v>#DIV/0!</v>
      </c>
      <c r="F180" t="e">
        <f t="shared" si="95"/>
        <v>#DIV/0!</v>
      </c>
      <c r="G180" t="e">
        <f t="shared" si="96"/>
        <v>#DIV/0!</v>
      </c>
      <c r="H180" t="e">
        <f t="shared" si="97"/>
        <v>#DIV/0!</v>
      </c>
      <c r="I180" t="e">
        <f t="shared" si="98"/>
        <v>#DIV/0!</v>
      </c>
      <c r="J180" t="e">
        <f t="shared" si="99"/>
        <v>#DIV/0!</v>
      </c>
      <c r="K180" s="21" t="e">
        <f>IF(E180&gt;0,(IF((J180*($C$7/$F$6)*(E180^2)/19.62)&gt;'User Input Page'!$C$7,'User Input Page'!$C$7,(J180*($C$7/$F$6)*(E180^2)/19.62))), 0)</f>
        <v>#DIV/0!</v>
      </c>
      <c r="L180" s="21" t="e">
        <f t="shared" si="100"/>
        <v>#DIV/0!</v>
      </c>
      <c r="M180" s="21" t="e">
        <f t="shared" si="101"/>
        <v>#DIV/0!</v>
      </c>
      <c r="Q180" t="e">
        <f>IF(D180&gt;'User Input Page'!$C$43,IF(K180&lt;'User Input Page'!$C$7,"YES ----&gt;Generating","NO----&gt;choked"),"NO ----&gt; insufficient flow")</f>
        <v>#DIV/0!</v>
      </c>
      <c r="R180" s="38" t="e">
        <f>IF(D180&gt;'User Input Page'!$C$43,IF(L180&gt;'User Input Page'!$C$36,'User Input Page'!$C$36,L180),0)</f>
        <v>#DIV/0!</v>
      </c>
      <c r="S180" s="38" t="e">
        <f t="shared" si="103"/>
        <v>#DIV/0!</v>
      </c>
      <c r="T180" s="29" t="s">
        <v>85</v>
      </c>
      <c r="U180" t="e">
        <f t="shared" si="104"/>
        <v>#DIV/0!</v>
      </c>
    </row>
    <row r="181" spans="1:21">
      <c r="A181" s="6">
        <v>0.8</v>
      </c>
      <c r="B181" s="6">
        <v>0.1</v>
      </c>
      <c r="C181" s="3">
        <f t="shared" si="93"/>
        <v>0</v>
      </c>
      <c r="D181" s="3" t="e">
        <f t="shared" si="102"/>
        <v>#DIV/0!</v>
      </c>
      <c r="E181" t="e">
        <f t="shared" si="94"/>
        <v>#DIV/0!</v>
      </c>
      <c r="F181" t="e">
        <f t="shared" si="95"/>
        <v>#DIV/0!</v>
      </c>
      <c r="G181" t="e">
        <f t="shared" si="96"/>
        <v>#DIV/0!</v>
      </c>
      <c r="H181" t="e">
        <f t="shared" si="97"/>
        <v>#DIV/0!</v>
      </c>
      <c r="I181" t="e">
        <f t="shared" si="98"/>
        <v>#DIV/0!</v>
      </c>
      <c r="J181" t="e">
        <f t="shared" si="99"/>
        <v>#DIV/0!</v>
      </c>
      <c r="K181" s="21" t="e">
        <f>IF(E181&gt;0,(IF((J181*($C$7/$F$6)*(E181^2)/19.62)&gt;'User Input Page'!$C$7,'User Input Page'!$C$7,(J181*($C$7/$F$6)*(E181^2)/19.62))), 0)</f>
        <v>#DIV/0!</v>
      </c>
      <c r="L181" s="21" t="e">
        <f t="shared" si="100"/>
        <v>#DIV/0!</v>
      </c>
      <c r="M181" s="21" t="e">
        <f t="shared" si="101"/>
        <v>#DIV/0!</v>
      </c>
      <c r="Q181" t="e">
        <f>IF(D181&gt;'User Input Page'!$C$43,IF(K181&lt;'User Input Page'!$C$7,"YES ----&gt;Generating","NO----&gt;choked"),"NO ----&gt; insufficient flow")</f>
        <v>#DIV/0!</v>
      </c>
      <c r="R181" s="38" t="e">
        <f>IF(D181&gt;'User Input Page'!$C$43,IF(L181&gt;'User Input Page'!$C$36,'User Input Page'!$C$36,L181),0)</f>
        <v>#DIV/0!</v>
      </c>
      <c r="S181" s="38" t="e">
        <f t="shared" si="103"/>
        <v>#DIV/0!</v>
      </c>
      <c r="T181" s="29" t="s">
        <v>85</v>
      </c>
      <c r="U181" t="e">
        <f t="shared" si="104"/>
        <v>#DIV/0!</v>
      </c>
    </row>
    <row r="182" spans="1:21">
      <c r="A182" s="6">
        <v>0.9</v>
      </c>
      <c r="B182" s="6">
        <v>0.1</v>
      </c>
      <c r="C182" s="3">
        <f t="shared" si="93"/>
        <v>0</v>
      </c>
      <c r="D182" s="3" t="e">
        <f t="shared" si="102"/>
        <v>#DIV/0!</v>
      </c>
      <c r="E182" t="e">
        <f t="shared" si="94"/>
        <v>#DIV/0!</v>
      </c>
      <c r="F182" t="e">
        <f t="shared" si="95"/>
        <v>#DIV/0!</v>
      </c>
      <c r="G182" t="e">
        <f t="shared" si="96"/>
        <v>#DIV/0!</v>
      </c>
      <c r="H182" t="e">
        <f t="shared" si="97"/>
        <v>#DIV/0!</v>
      </c>
      <c r="I182" t="e">
        <f t="shared" si="98"/>
        <v>#DIV/0!</v>
      </c>
      <c r="J182" t="e">
        <f t="shared" si="99"/>
        <v>#DIV/0!</v>
      </c>
      <c r="K182" s="21" t="e">
        <f>IF(E182&gt;0,(IF((J182*($C$7/$F$6)*(E182^2)/19.62)&gt;'User Input Page'!$C$7,'User Input Page'!$C$7,(J182*($C$7/$F$6)*(E182^2)/19.62))), 0)</f>
        <v>#DIV/0!</v>
      </c>
      <c r="L182" s="21" t="e">
        <f t="shared" si="100"/>
        <v>#DIV/0!</v>
      </c>
      <c r="M182" s="21" t="e">
        <f t="shared" si="101"/>
        <v>#DIV/0!</v>
      </c>
      <c r="Q182" t="e">
        <f>IF(D182&gt;'User Input Page'!$C$43,IF(K182&lt;'User Input Page'!$C$7,"YES ----&gt;Generating","NO----&gt;choked"),"NO ----&gt; insufficient flow")</f>
        <v>#DIV/0!</v>
      </c>
      <c r="R182" s="38" t="e">
        <f>IF(D182&gt;'User Input Page'!$C$43,IF(L182&gt;'User Input Page'!$C$36,'User Input Page'!$C$36,L182),0)</f>
        <v>#DIV/0!</v>
      </c>
      <c r="S182" s="38" t="e">
        <f t="shared" si="103"/>
        <v>#DIV/0!</v>
      </c>
      <c r="T182" s="29" t="s">
        <v>85</v>
      </c>
      <c r="U182" t="e">
        <f t="shared" si="104"/>
        <v>#DIV/0!</v>
      </c>
    </row>
    <row r="183" spans="1:21">
      <c r="A183" s="6">
        <v>0.95</v>
      </c>
      <c r="B183" s="6">
        <v>4.9999999999999933E-2</v>
      </c>
      <c r="C183" s="3">
        <f t="shared" si="93"/>
        <v>0</v>
      </c>
      <c r="D183" s="3" t="e">
        <f t="shared" si="102"/>
        <v>#DIV/0!</v>
      </c>
      <c r="E183" t="e">
        <f t="shared" si="94"/>
        <v>#DIV/0!</v>
      </c>
      <c r="F183" t="e">
        <f t="shared" si="95"/>
        <v>#DIV/0!</v>
      </c>
      <c r="G183" t="e">
        <f t="shared" si="96"/>
        <v>#DIV/0!</v>
      </c>
      <c r="H183" t="e">
        <f t="shared" si="97"/>
        <v>#DIV/0!</v>
      </c>
      <c r="I183" t="e">
        <f t="shared" si="98"/>
        <v>#DIV/0!</v>
      </c>
      <c r="J183" t="e">
        <f t="shared" si="99"/>
        <v>#DIV/0!</v>
      </c>
      <c r="K183" s="21" t="e">
        <f>IF(E183&gt;0,(IF((J183*($C$7/$F$6)*(E183^2)/19.62)&gt;'User Input Page'!$C$7,'User Input Page'!$C$7,(J183*($C$7/$F$6)*(E183^2)/19.62))), 0)</f>
        <v>#DIV/0!</v>
      </c>
      <c r="L183" s="21" t="e">
        <f t="shared" si="100"/>
        <v>#DIV/0!</v>
      </c>
      <c r="M183" s="21" t="e">
        <f t="shared" si="101"/>
        <v>#DIV/0!</v>
      </c>
      <c r="Q183" t="e">
        <f>IF(D183&gt;'User Input Page'!$C$43,IF(K183&lt;'User Input Page'!$C$7,"YES ----&gt;Generating","NO----&gt;choked"),"NO ----&gt; insufficient flow")</f>
        <v>#DIV/0!</v>
      </c>
      <c r="R183" s="38" t="e">
        <f>IF(D183&gt;'User Input Page'!$C$43,IF(L183&gt;'User Input Page'!$C$36,'User Input Page'!$C$36,L183),0)</f>
        <v>#DIV/0!</v>
      </c>
      <c r="S183" s="38" t="e">
        <f t="shared" si="103"/>
        <v>#DIV/0!</v>
      </c>
      <c r="T183" s="29" t="s">
        <v>85</v>
      </c>
      <c r="U183" t="e">
        <f t="shared" si="104"/>
        <v>#DIV/0!</v>
      </c>
    </row>
    <row r="184" spans="1:21">
      <c r="A184" s="6">
        <v>0.99</v>
      </c>
      <c r="B184" s="6">
        <v>0.04</v>
      </c>
      <c r="C184" s="3">
        <f t="shared" si="93"/>
        <v>0</v>
      </c>
      <c r="D184" s="3" t="e">
        <f t="shared" si="102"/>
        <v>#DIV/0!</v>
      </c>
      <c r="E184" t="e">
        <f t="shared" si="94"/>
        <v>#DIV/0!</v>
      </c>
      <c r="F184" t="e">
        <f t="shared" si="95"/>
        <v>#DIV/0!</v>
      </c>
      <c r="G184" t="e">
        <f t="shared" si="96"/>
        <v>#DIV/0!</v>
      </c>
      <c r="H184" t="e">
        <f t="shared" si="97"/>
        <v>#DIV/0!</v>
      </c>
      <c r="I184" t="e">
        <f t="shared" si="98"/>
        <v>#DIV/0!</v>
      </c>
      <c r="J184" t="e">
        <f t="shared" si="99"/>
        <v>#DIV/0!</v>
      </c>
      <c r="K184" s="21" t="e">
        <f>IF(E184&gt;0,(IF((J184*($C$7/$F$6)*(E184^2)/19.62)&gt;'User Input Page'!$C$7,'User Input Page'!$C$7,(J184*($C$7/$F$6)*(E184^2)/19.62))), 0)</f>
        <v>#DIV/0!</v>
      </c>
      <c r="L184" s="21" t="e">
        <f t="shared" si="100"/>
        <v>#DIV/0!</v>
      </c>
      <c r="M184" s="21" t="e">
        <f t="shared" si="101"/>
        <v>#DIV/0!</v>
      </c>
      <c r="Q184" t="e">
        <f>IF(D184&gt;'User Input Page'!$C$43,IF(K184&lt;'User Input Page'!$C$7,"YES ----&gt;Generating","NO----&gt;choked"),"NO ----&gt; insufficient flow")</f>
        <v>#DIV/0!</v>
      </c>
      <c r="R184" s="38" t="e">
        <f>IF(D184&gt;'User Input Page'!$C$43,IF(L184&gt;'User Input Page'!$C$36,'User Input Page'!$C$36,L184),0)</f>
        <v>#DIV/0!</v>
      </c>
      <c r="S184" s="38" t="e">
        <f t="shared" si="103"/>
        <v>#DIV/0!</v>
      </c>
      <c r="T184" s="29" t="s">
        <v>85</v>
      </c>
      <c r="U184" t="e">
        <f t="shared" si="104"/>
        <v>#DIV/0!</v>
      </c>
    </row>
    <row r="185" spans="1:21">
      <c r="A185" s="6">
        <v>1</v>
      </c>
      <c r="B185" s="6">
        <v>0.01</v>
      </c>
      <c r="C185" s="3">
        <f t="shared" si="93"/>
        <v>0</v>
      </c>
      <c r="D185" s="3" t="e">
        <f t="shared" si="102"/>
        <v>#DIV/0!</v>
      </c>
      <c r="E185" t="e">
        <f t="shared" si="94"/>
        <v>#DIV/0!</v>
      </c>
      <c r="F185" t="e">
        <f t="shared" si="95"/>
        <v>#DIV/0!</v>
      </c>
      <c r="G185" t="e">
        <f t="shared" si="96"/>
        <v>#DIV/0!</v>
      </c>
      <c r="H185" t="e">
        <f t="shared" si="97"/>
        <v>#DIV/0!</v>
      </c>
      <c r="I185" t="e">
        <f t="shared" si="98"/>
        <v>#DIV/0!</v>
      </c>
      <c r="J185" t="e">
        <f t="shared" si="99"/>
        <v>#DIV/0!</v>
      </c>
      <c r="K185" s="21" t="e">
        <f>IF(E185&gt;0,(IF((J185*($C$7/$F$6)*(E185^2)/19.62)&gt;'User Input Page'!$C$7,'User Input Page'!$C$7,(J185*($C$7/$F$6)*(E185^2)/19.62))), 0)</f>
        <v>#DIV/0!</v>
      </c>
      <c r="L185" s="21" t="e">
        <f t="shared" si="100"/>
        <v>#DIV/0!</v>
      </c>
      <c r="M185" s="21" t="e">
        <f t="shared" si="101"/>
        <v>#DIV/0!</v>
      </c>
      <c r="Q185" t="e">
        <f>IF(D185&gt;'User Input Page'!$C$43,IF(K185&lt;'User Input Page'!$C$7,"YES ----&gt;Generating","NO----&gt;choked"),"NO ----&gt; insufficient flow")</f>
        <v>#DIV/0!</v>
      </c>
      <c r="R185" s="38" t="e">
        <f>IF(D185&gt;'User Input Page'!$C$43,IF(L185&gt;'User Input Page'!$C$36,'User Input Page'!$C$36,L185),0)</f>
        <v>#DIV/0!</v>
      </c>
      <c r="S185" s="38" t="e">
        <f t="shared" si="103"/>
        <v>#DIV/0!</v>
      </c>
      <c r="T185" s="29" t="s">
        <v>85</v>
      </c>
      <c r="U185" t="e">
        <f t="shared" si="104"/>
        <v>#DIV/0!</v>
      </c>
    </row>
    <row r="186" spans="1:21">
      <c r="A186" s="1"/>
      <c r="B186" s="5"/>
      <c r="E186" s="20"/>
      <c r="F186" s="20"/>
      <c r="I186" s="20"/>
      <c r="J186" s="20"/>
      <c r="K186" t="s">
        <v>61</v>
      </c>
      <c r="L186" s="21" t="e">
        <f>AVERAGE(L173:L185)</f>
        <v>#DIV/0!</v>
      </c>
      <c r="M186" s="21" t="e">
        <f>SUM(M173:M185)</f>
        <v>#DIV/0!</v>
      </c>
      <c r="S186" s="38" t="e">
        <f>SUM(S173:S185)</f>
        <v>#DIV/0!</v>
      </c>
      <c r="T186" s="37" t="e">
        <f>'User Input Page'!$G$44*S186</f>
        <v>#DIV/0!</v>
      </c>
      <c r="U186" t="e">
        <f>SUM(U173:U185)</f>
        <v>#DIV/0!</v>
      </c>
    </row>
    <row r="188" spans="1:21">
      <c r="A188" s="6" t="s">
        <v>31</v>
      </c>
      <c r="B188" s="4" t="s">
        <v>33</v>
      </c>
      <c r="C188" s="122" t="s">
        <v>62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S188">
        <v>30</v>
      </c>
    </row>
    <row r="189" spans="1:21">
      <c r="A189" s="6" t="s">
        <v>32</v>
      </c>
      <c r="B189" s="6" t="s">
        <v>34</v>
      </c>
      <c r="C189" s="6" t="s">
        <v>24</v>
      </c>
      <c r="D189" s="6" t="s">
        <v>25</v>
      </c>
      <c r="E189" t="s">
        <v>55</v>
      </c>
      <c r="F189" t="s">
        <v>56</v>
      </c>
      <c r="G189" t="s">
        <v>57</v>
      </c>
      <c r="J189" t="s">
        <v>58</v>
      </c>
      <c r="K189" t="s">
        <v>59</v>
      </c>
      <c r="L189" t="s">
        <v>5</v>
      </c>
      <c r="M189" t="s">
        <v>26</v>
      </c>
    </row>
    <row r="190" spans="1:21">
      <c r="A190" s="6">
        <v>0.05</v>
      </c>
      <c r="B190" s="6">
        <v>0.05</v>
      </c>
      <c r="C190" s="3">
        <f t="shared" ref="C190:C202" si="105">IF((N18-$C$35)&gt;0,(N18-$C$35),0)</f>
        <v>0</v>
      </c>
      <c r="D190" s="3" t="e">
        <f>IF(C190&gt;$F$9,$F$9,(C190))</f>
        <v>#DIV/0!</v>
      </c>
      <c r="E190" t="e">
        <f t="shared" ref="E190:E202" si="106">D190/$F$7</f>
        <v>#DIV/0!</v>
      </c>
      <c r="F190" t="e">
        <f t="shared" ref="F190:F202" si="107">(1000*E190*$F$6)/0.001307</f>
        <v>#DIV/0!</v>
      </c>
      <c r="G190" t="e">
        <f t="shared" ref="G190:G202" si="108">1/(POWER((-2*LOG(($I$6/3.7)+(2.51/(F190*(POWER($I$7,0.5)))))),2))</f>
        <v>#DIV/0!</v>
      </c>
      <c r="H190" t="e">
        <f t="shared" ref="H190:H202" si="109">1/(POWER((-2*LOG(($I$6/3.7)+(2.51/(F190*(POWER(G190,0.5)))))),2))</f>
        <v>#DIV/0!</v>
      </c>
      <c r="I190" t="e">
        <f t="shared" ref="I190:I202" si="110">1/(POWER((-2*LOG(($I$6/3.7)+(2.51/(F190*(POWER(H190,0.5)))))),2))</f>
        <v>#DIV/0!</v>
      </c>
      <c r="J190" t="e">
        <f t="shared" ref="J190:J202" si="111">1/(POWER((-2*LOG(($I$6/3.7)+(2.51/(F190*(POWER(I190,0.5)))))),2))</f>
        <v>#DIV/0!</v>
      </c>
      <c r="K190" s="21" t="e">
        <f>IF(E190&gt;0,(IF((J190*($C$7/$F$6)*(E190^2)/19.62)&gt;'User Input Page'!$C$7,'User Input Page'!$C$7,(J190*($C$7/$F$6)*(E190^2)/19.62))), 0)</f>
        <v>#DIV/0!</v>
      </c>
      <c r="L190" s="21" t="e">
        <f t="shared" ref="L190:L202" si="112">($C$9/100)*$I$5*D190*($C$6-K190)</f>
        <v>#DIV/0!</v>
      </c>
      <c r="M190" s="21" t="e">
        <f t="shared" ref="M190:M202" si="113">B190*L190</f>
        <v>#DIV/0!</v>
      </c>
      <c r="Q190" t="e">
        <f>IF(D190&gt;'User Input Page'!$C$43,IF(K190&lt;'User Input Page'!$C$7,"YES ----&gt;Generating","NO----&gt;choked"),"NO ----&gt; insufficient flow")</f>
        <v>#DIV/0!</v>
      </c>
      <c r="R190" s="38" t="e">
        <f>IF(D190&gt;'User Input Page'!$C$43,IF(L190&gt;'User Input Page'!$C$36,'User Input Page'!$C$36,L190),0)</f>
        <v>#DIV/0!</v>
      </c>
      <c r="S190" s="38" t="e">
        <f>$S$188*24*R190*B190</f>
        <v>#DIV/0!</v>
      </c>
      <c r="T190" s="29" t="s">
        <v>85</v>
      </c>
      <c r="U190" t="e">
        <f>R190*B190</f>
        <v>#DIV/0!</v>
      </c>
    </row>
    <row r="191" spans="1:21">
      <c r="A191" s="6">
        <v>0.1</v>
      </c>
      <c r="B191" s="6">
        <v>0.05</v>
      </c>
      <c r="C191" s="3">
        <f t="shared" si="105"/>
        <v>0</v>
      </c>
      <c r="D191" s="3" t="e">
        <f t="shared" ref="D191:D202" si="114">IF((C191+C190)/2&gt;$F$9,$F$9,(C191+C190)/2)</f>
        <v>#DIV/0!</v>
      </c>
      <c r="E191" t="e">
        <f t="shared" si="106"/>
        <v>#DIV/0!</v>
      </c>
      <c r="F191" t="e">
        <f t="shared" si="107"/>
        <v>#DIV/0!</v>
      </c>
      <c r="G191" t="e">
        <f t="shared" si="108"/>
        <v>#DIV/0!</v>
      </c>
      <c r="H191" t="e">
        <f t="shared" si="109"/>
        <v>#DIV/0!</v>
      </c>
      <c r="I191" t="e">
        <f t="shared" si="110"/>
        <v>#DIV/0!</v>
      </c>
      <c r="J191" t="e">
        <f t="shared" si="111"/>
        <v>#DIV/0!</v>
      </c>
      <c r="K191" s="21" t="e">
        <f>IF(E191&gt;0,(IF((J191*($C$7/$F$6)*(E191^2)/19.62)&gt;'User Input Page'!$C$7,'User Input Page'!$C$7,(J191*($C$7/$F$6)*(E191^2)/19.62))), 0)</f>
        <v>#DIV/0!</v>
      </c>
      <c r="L191" s="21" t="e">
        <f t="shared" si="112"/>
        <v>#DIV/0!</v>
      </c>
      <c r="M191" s="21" t="e">
        <f t="shared" si="113"/>
        <v>#DIV/0!</v>
      </c>
      <c r="Q191" t="e">
        <f>IF(D191&gt;'User Input Page'!$C$43,IF(K191&lt;'User Input Page'!$C$7,"YES ----&gt;Generating","NO----&gt;choked"),"NO ----&gt; insufficient flow")</f>
        <v>#DIV/0!</v>
      </c>
      <c r="R191" s="38" t="e">
        <f>IF(D191&gt;'User Input Page'!$C$43,IF(L191&gt;'User Input Page'!$C$36,'User Input Page'!$C$36,L191),0)</f>
        <v>#DIV/0!</v>
      </c>
      <c r="S191" s="38" t="e">
        <f t="shared" ref="S191:S202" si="115">$S$188*24*R191*B191</f>
        <v>#DIV/0!</v>
      </c>
      <c r="T191" s="29" t="s">
        <v>85</v>
      </c>
      <c r="U191" t="e">
        <f t="shared" ref="U191:U202" si="116">R191*B191</f>
        <v>#DIV/0!</v>
      </c>
    </row>
    <row r="192" spans="1:21">
      <c r="A192" s="6">
        <v>0.2</v>
      </c>
      <c r="B192" s="6">
        <v>0.1</v>
      </c>
      <c r="C192" s="3">
        <f t="shared" si="105"/>
        <v>0</v>
      </c>
      <c r="D192" s="3" t="e">
        <f t="shared" si="114"/>
        <v>#DIV/0!</v>
      </c>
      <c r="E192" t="e">
        <f t="shared" si="106"/>
        <v>#DIV/0!</v>
      </c>
      <c r="F192" t="e">
        <f t="shared" si="107"/>
        <v>#DIV/0!</v>
      </c>
      <c r="G192" t="e">
        <f t="shared" si="108"/>
        <v>#DIV/0!</v>
      </c>
      <c r="H192" t="e">
        <f t="shared" si="109"/>
        <v>#DIV/0!</v>
      </c>
      <c r="I192" t="e">
        <f t="shared" si="110"/>
        <v>#DIV/0!</v>
      </c>
      <c r="J192" t="e">
        <f t="shared" si="111"/>
        <v>#DIV/0!</v>
      </c>
      <c r="K192" s="21" t="e">
        <f>IF(E192&gt;0,(IF((J192*($C$7/$F$6)*(E192^2)/19.62)&gt;'User Input Page'!$C$7,'User Input Page'!$C$7,(J192*($C$7/$F$6)*(E192^2)/19.62))), 0)</f>
        <v>#DIV/0!</v>
      </c>
      <c r="L192" s="21" t="e">
        <f t="shared" si="112"/>
        <v>#DIV/0!</v>
      </c>
      <c r="M192" s="21" t="e">
        <f t="shared" si="113"/>
        <v>#DIV/0!</v>
      </c>
      <c r="Q192" t="e">
        <f>IF(D192&gt;'User Input Page'!$C$43,IF(K192&lt;'User Input Page'!$C$7,"YES ----&gt;Generating","NO----&gt;choked"),"NO ----&gt; insufficient flow")</f>
        <v>#DIV/0!</v>
      </c>
      <c r="R192" s="38" t="e">
        <f>IF(D192&gt;'User Input Page'!$C$43,IF(L192&gt;'User Input Page'!$C$36,'User Input Page'!$C$36,L192),0)</f>
        <v>#DIV/0!</v>
      </c>
      <c r="S192" s="38" t="e">
        <f t="shared" si="115"/>
        <v>#DIV/0!</v>
      </c>
      <c r="T192" s="29" t="s">
        <v>85</v>
      </c>
      <c r="U192" t="e">
        <f t="shared" si="116"/>
        <v>#DIV/0!</v>
      </c>
    </row>
    <row r="193" spans="1:21">
      <c r="A193" s="6">
        <v>0.3</v>
      </c>
      <c r="B193" s="6">
        <v>0.1</v>
      </c>
      <c r="C193" s="3">
        <f t="shared" si="105"/>
        <v>0</v>
      </c>
      <c r="D193" s="3" t="e">
        <f t="shared" si="114"/>
        <v>#DIV/0!</v>
      </c>
      <c r="E193" t="e">
        <f t="shared" si="106"/>
        <v>#DIV/0!</v>
      </c>
      <c r="F193" t="e">
        <f t="shared" si="107"/>
        <v>#DIV/0!</v>
      </c>
      <c r="G193" t="e">
        <f t="shared" si="108"/>
        <v>#DIV/0!</v>
      </c>
      <c r="H193" t="e">
        <f t="shared" si="109"/>
        <v>#DIV/0!</v>
      </c>
      <c r="I193" t="e">
        <f t="shared" si="110"/>
        <v>#DIV/0!</v>
      </c>
      <c r="J193" t="e">
        <f t="shared" si="111"/>
        <v>#DIV/0!</v>
      </c>
      <c r="K193" s="21" t="e">
        <f>IF(E193&gt;0,(IF((J193*($C$7/$F$6)*(E193^2)/19.62)&gt;'User Input Page'!$C$7,'User Input Page'!$C$7,(J193*($C$7/$F$6)*(E193^2)/19.62))), 0)</f>
        <v>#DIV/0!</v>
      </c>
      <c r="L193" s="21" t="e">
        <f t="shared" si="112"/>
        <v>#DIV/0!</v>
      </c>
      <c r="M193" s="21" t="e">
        <f t="shared" si="113"/>
        <v>#DIV/0!</v>
      </c>
      <c r="Q193" t="e">
        <f>IF(D193&gt;'User Input Page'!$C$43,IF(K193&lt;'User Input Page'!$C$7,"YES ----&gt;Generating","NO----&gt;choked"),"NO ----&gt; insufficient flow")</f>
        <v>#DIV/0!</v>
      </c>
      <c r="R193" s="38" t="e">
        <f>IF(D193&gt;'User Input Page'!$C$43,IF(L193&gt;'User Input Page'!$C$36,'User Input Page'!$C$36,L193),0)</f>
        <v>#DIV/0!</v>
      </c>
      <c r="S193" s="38" t="e">
        <f t="shared" si="115"/>
        <v>#DIV/0!</v>
      </c>
      <c r="T193" s="29" t="s">
        <v>85</v>
      </c>
      <c r="U193" t="e">
        <f t="shared" si="116"/>
        <v>#DIV/0!</v>
      </c>
    </row>
    <row r="194" spans="1:21">
      <c r="A194" s="6">
        <v>0.4</v>
      </c>
      <c r="B194" s="6">
        <v>0.1</v>
      </c>
      <c r="C194" s="3">
        <f t="shared" si="105"/>
        <v>0</v>
      </c>
      <c r="D194" s="3" t="e">
        <f t="shared" si="114"/>
        <v>#DIV/0!</v>
      </c>
      <c r="E194" t="e">
        <f t="shared" si="106"/>
        <v>#DIV/0!</v>
      </c>
      <c r="F194" t="e">
        <f t="shared" si="107"/>
        <v>#DIV/0!</v>
      </c>
      <c r="G194" t="e">
        <f t="shared" si="108"/>
        <v>#DIV/0!</v>
      </c>
      <c r="H194" t="e">
        <f t="shared" si="109"/>
        <v>#DIV/0!</v>
      </c>
      <c r="I194" t="e">
        <f t="shared" si="110"/>
        <v>#DIV/0!</v>
      </c>
      <c r="J194" t="e">
        <f t="shared" si="111"/>
        <v>#DIV/0!</v>
      </c>
      <c r="K194" s="21" t="e">
        <f>IF(E194&gt;0,(IF((J194*($C$7/$F$6)*(E194^2)/19.62)&gt;'User Input Page'!$C$7,'User Input Page'!$C$7,(J194*($C$7/$F$6)*(E194^2)/19.62))), 0)</f>
        <v>#DIV/0!</v>
      </c>
      <c r="L194" s="21" t="e">
        <f t="shared" si="112"/>
        <v>#DIV/0!</v>
      </c>
      <c r="M194" s="21" t="e">
        <f t="shared" si="113"/>
        <v>#DIV/0!</v>
      </c>
      <c r="Q194" t="e">
        <f>IF(D194&gt;'User Input Page'!$C$43,IF(K194&lt;'User Input Page'!$C$7,"YES ----&gt;Generating","NO----&gt;choked"),"NO ----&gt; insufficient flow")</f>
        <v>#DIV/0!</v>
      </c>
      <c r="R194" s="38" t="e">
        <f>IF(D194&gt;'User Input Page'!$C$43,IF(L194&gt;'User Input Page'!$C$36,'User Input Page'!$C$36,L194),0)</f>
        <v>#DIV/0!</v>
      </c>
      <c r="S194" s="38" t="e">
        <f t="shared" si="115"/>
        <v>#DIV/0!</v>
      </c>
      <c r="T194" s="29" t="s">
        <v>85</v>
      </c>
      <c r="U194" t="e">
        <f t="shared" si="116"/>
        <v>#DIV/0!</v>
      </c>
    </row>
    <row r="195" spans="1:21">
      <c r="A195" s="6">
        <v>0.5</v>
      </c>
      <c r="B195" s="6">
        <v>0.1</v>
      </c>
      <c r="C195" s="3">
        <f t="shared" si="105"/>
        <v>0</v>
      </c>
      <c r="D195" s="3" t="e">
        <f t="shared" si="114"/>
        <v>#DIV/0!</v>
      </c>
      <c r="E195" t="e">
        <f t="shared" si="106"/>
        <v>#DIV/0!</v>
      </c>
      <c r="F195" t="e">
        <f t="shared" si="107"/>
        <v>#DIV/0!</v>
      </c>
      <c r="G195" t="e">
        <f t="shared" si="108"/>
        <v>#DIV/0!</v>
      </c>
      <c r="H195" t="e">
        <f t="shared" si="109"/>
        <v>#DIV/0!</v>
      </c>
      <c r="I195" t="e">
        <f t="shared" si="110"/>
        <v>#DIV/0!</v>
      </c>
      <c r="J195" t="e">
        <f t="shared" si="111"/>
        <v>#DIV/0!</v>
      </c>
      <c r="K195" s="21" t="e">
        <f>IF(E195&gt;0,(IF((J195*($C$7/$F$6)*(E195^2)/19.62)&gt;'User Input Page'!$C$7,'User Input Page'!$C$7,(J195*($C$7/$F$6)*(E195^2)/19.62))), 0)</f>
        <v>#DIV/0!</v>
      </c>
      <c r="L195" s="21" t="e">
        <f t="shared" si="112"/>
        <v>#DIV/0!</v>
      </c>
      <c r="M195" s="21" t="e">
        <f t="shared" si="113"/>
        <v>#DIV/0!</v>
      </c>
      <c r="Q195" t="e">
        <f>IF(D195&gt;'User Input Page'!$C$43,IF(K195&lt;'User Input Page'!$C$7,"YES ----&gt;Generating","NO----&gt;choked"),"NO ----&gt; insufficient flow")</f>
        <v>#DIV/0!</v>
      </c>
      <c r="R195" s="38" t="e">
        <f>IF(D195&gt;'User Input Page'!$C$43,IF(L195&gt;'User Input Page'!$C$36,'User Input Page'!$C$36,L195),0)</f>
        <v>#DIV/0!</v>
      </c>
      <c r="S195" s="38" t="e">
        <f t="shared" si="115"/>
        <v>#DIV/0!</v>
      </c>
      <c r="T195" s="29" t="s">
        <v>85</v>
      </c>
      <c r="U195" t="e">
        <f t="shared" si="116"/>
        <v>#DIV/0!</v>
      </c>
    </row>
    <row r="196" spans="1:21">
      <c r="A196" s="6">
        <v>0.6</v>
      </c>
      <c r="B196" s="6">
        <v>0.1</v>
      </c>
      <c r="C196" s="3">
        <f t="shared" si="105"/>
        <v>0</v>
      </c>
      <c r="D196" s="3" t="e">
        <f t="shared" si="114"/>
        <v>#DIV/0!</v>
      </c>
      <c r="E196" t="e">
        <f t="shared" si="106"/>
        <v>#DIV/0!</v>
      </c>
      <c r="F196" t="e">
        <f t="shared" si="107"/>
        <v>#DIV/0!</v>
      </c>
      <c r="G196" t="e">
        <f t="shared" si="108"/>
        <v>#DIV/0!</v>
      </c>
      <c r="H196" t="e">
        <f t="shared" si="109"/>
        <v>#DIV/0!</v>
      </c>
      <c r="I196" t="e">
        <f t="shared" si="110"/>
        <v>#DIV/0!</v>
      </c>
      <c r="J196" t="e">
        <f t="shared" si="111"/>
        <v>#DIV/0!</v>
      </c>
      <c r="K196" s="21" t="e">
        <f>IF(E196&gt;0,(IF((J196*($C$7/$F$6)*(E196^2)/19.62)&gt;'User Input Page'!$C$7,'User Input Page'!$C$7,(J196*($C$7/$F$6)*(E196^2)/19.62))), 0)</f>
        <v>#DIV/0!</v>
      </c>
      <c r="L196" s="21" t="e">
        <f t="shared" si="112"/>
        <v>#DIV/0!</v>
      </c>
      <c r="M196" s="21" t="e">
        <f t="shared" si="113"/>
        <v>#DIV/0!</v>
      </c>
      <c r="Q196" t="e">
        <f>IF(D196&gt;'User Input Page'!$C$43,IF(K196&lt;'User Input Page'!$C$7,"YES ----&gt;Generating","NO----&gt;choked"),"NO ----&gt; insufficient flow")</f>
        <v>#DIV/0!</v>
      </c>
      <c r="R196" s="38" t="e">
        <f>IF(D196&gt;'User Input Page'!$C$43,IF(L196&gt;'User Input Page'!$C$36,'User Input Page'!$C$36,L196),0)</f>
        <v>#DIV/0!</v>
      </c>
      <c r="S196" s="38" t="e">
        <f t="shared" si="115"/>
        <v>#DIV/0!</v>
      </c>
      <c r="T196" s="29" t="s">
        <v>85</v>
      </c>
      <c r="U196" t="e">
        <f t="shared" si="116"/>
        <v>#DIV/0!</v>
      </c>
    </row>
    <row r="197" spans="1:21">
      <c r="A197" s="6">
        <v>0.7</v>
      </c>
      <c r="B197" s="6">
        <v>0.1</v>
      </c>
      <c r="C197" s="3">
        <f t="shared" si="105"/>
        <v>0</v>
      </c>
      <c r="D197" s="3" t="e">
        <f t="shared" si="114"/>
        <v>#DIV/0!</v>
      </c>
      <c r="E197" t="e">
        <f t="shared" si="106"/>
        <v>#DIV/0!</v>
      </c>
      <c r="F197" t="e">
        <f t="shared" si="107"/>
        <v>#DIV/0!</v>
      </c>
      <c r="G197" t="e">
        <f t="shared" si="108"/>
        <v>#DIV/0!</v>
      </c>
      <c r="H197" t="e">
        <f t="shared" si="109"/>
        <v>#DIV/0!</v>
      </c>
      <c r="I197" t="e">
        <f t="shared" si="110"/>
        <v>#DIV/0!</v>
      </c>
      <c r="J197" t="e">
        <f t="shared" si="111"/>
        <v>#DIV/0!</v>
      </c>
      <c r="K197" s="21" t="e">
        <f>IF(E197&gt;0,(IF((J197*($C$7/$F$6)*(E197^2)/19.62)&gt;'User Input Page'!$C$7,'User Input Page'!$C$7,(J197*($C$7/$F$6)*(E197^2)/19.62))), 0)</f>
        <v>#DIV/0!</v>
      </c>
      <c r="L197" s="21" t="e">
        <f t="shared" si="112"/>
        <v>#DIV/0!</v>
      </c>
      <c r="M197" s="21" t="e">
        <f t="shared" si="113"/>
        <v>#DIV/0!</v>
      </c>
      <c r="Q197" t="e">
        <f>IF(D197&gt;'User Input Page'!$C$43,IF(K197&lt;'User Input Page'!$C$7,"YES ----&gt;Generating","NO----&gt;choked"),"NO ----&gt; insufficient flow")</f>
        <v>#DIV/0!</v>
      </c>
      <c r="R197" s="38" t="e">
        <f>IF(D197&gt;'User Input Page'!$C$43,IF(L197&gt;'User Input Page'!$C$36,'User Input Page'!$C$36,L197),0)</f>
        <v>#DIV/0!</v>
      </c>
      <c r="S197" s="38" t="e">
        <f t="shared" si="115"/>
        <v>#DIV/0!</v>
      </c>
      <c r="T197" s="29" t="s">
        <v>85</v>
      </c>
      <c r="U197" t="e">
        <f t="shared" si="116"/>
        <v>#DIV/0!</v>
      </c>
    </row>
    <row r="198" spans="1:21">
      <c r="A198" s="6">
        <v>0.8</v>
      </c>
      <c r="B198" s="6">
        <v>0.1</v>
      </c>
      <c r="C198" s="3">
        <f t="shared" si="105"/>
        <v>0</v>
      </c>
      <c r="D198" s="3" t="e">
        <f t="shared" si="114"/>
        <v>#DIV/0!</v>
      </c>
      <c r="E198" t="e">
        <f t="shared" si="106"/>
        <v>#DIV/0!</v>
      </c>
      <c r="F198" t="e">
        <f t="shared" si="107"/>
        <v>#DIV/0!</v>
      </c>
      <c r="G198" t="e">
        <f t="shared" si="108"/>
        <v>#DIV/0!</v>
      </c>
      <c r="H198" t="e">
        <f t="shared" si="109"/>
        <v>#DIV/0!</v>
      </c>
      <c r="I198" t="e">
        <f t="shared" si="110"/>
        <v>#DIV/0!</v>
      </c>
      <c r="J198" t="e">
        <f t="shared" si="111"/>
        <v>#DIV/0!</v>
      </c>
      <c r="K198" s="21" t="e">
        <f>IF(E198&gt;0,(IF((J198*($C$7/$F$6)*(E198^2)/19.62)&gt;'User Input Page'!$C$7,'User Input Page'!$C$7,(J198*($C$7/$F$6)*(E198^2)/19.62))), 0)</f>
        <v>#DIV/0!</v>
      </c>
      <c r="L198" s="21" t="e">
        <f t="shared" si="112"/>
        <v>#DIV/0!</v>
      </c>
      <c r="M198" s="21" t="e">
        <f t="shared" si="113"/>
        <v>#DIV/0!</v>
      </c>
      <c r="Q198" t="e">
        <f>IF(D198&gt;'User Input Page'!$C$43,IF(K198&lt;'User Input Page'!$C$7,"YES ----&gt;Generating","NO----&gt;choked"),"NO ----&gt; insufficient flow")</f>
        <v>#DIV/0!</v>
      </c>
      <c r="R198" s="38" t="e">
        <f>IF(D198&gt;'User Input Page'!$C$43,IF(L198&gt;'User Input Page'!$C$36,'User Input Page'!$C$36,L198),0)</f>
        <v>#DIV/0!</v>
      </c>
      <c r="S198" s="38" t="e">
        <f t="shared" si="115"/>
        <v>#DIV/0!</v>
      </c>
      <c r="T198" s="29" t="s">
        <v>85</v>
      </c>
      <c r="U198" t="e">
        <f t="shared" si="116"/>
        <v>#DIV/0!</v>
      </c>
    </row>
    <row r="199" spans="1:21">
      <c r="A199" s="6">
        <v>0.9</v>
      </c>
      <c r="B199" s="6">
        <v>0.1</v>
      </c>
      <c r="C199" s="3">
        <f t="shared" si="105"/>
        <v>0</v>
      </c>
      <c r="D199" s="3" t="e">
        <f t="shared" si="114"/>
        <v>#DIV/0!</v>
      </c>
      <c r="E199" t="e">
        <f t="shared" si="106"/>
        <v>#DIV/0!</v>
      </c>
      <c r="F199" t="e">
        <f t="shared" si="107"/>
        <v>#DIV/0!</v>
      </c>
      <c r="G199" t="e">
        <f t="shared" si="108"/>
        <v>#DIV/0!</v>
      </c>
      <c r="H199" t="e">
        <f t="shared" si="109"/>
        <v>#DIV/0!</v>
      </c>
      <c r="I199" t="e">
        <f t="shared" si="110"/>
        <v>#DIV/0!</v>
      </c>
      <c r="J199" t="e">
        <f t="shared" si="111"/>
        <v>#DIV/0!</v>
      </c>
      <c r="K199" s="21" t="e">
        <f>IF(E199&gt;0,(IF((J199*($C$7/$F$6)*(E199^2)/19.62)&gt;'User Input Page'!$C$7,'User Input Page'!$C$7,(J199*($C$7/$F$6)*(E199^2)/19.62))), 0)</f>
        <v>#DIV/0!</v>
      </c>
      <c r="L199" s="21" t="e">
        <f t="shared" si="112"/>
        <v>#DIV/0!</v>
      </c>
      <c r="M199" s="21" t="e">
        <f t="shared" si="113"/>
        <v>#DIV/0!</v>
      </c>
      <c r="Q199" t="e">
        <f>IF(D199&gt;'User Input Page'!$C$43,IF(K199&lt;'User Input Page'!$C$7,"YES ----&gt;Generating","NO----&gt;choked"),"NO ----&gt; insufficient flow")</f>
        <v>#DIV/0!</v>
      </c>
      <c r="R199" s="38" t="e">
        <f>IF(D199&gt;'User Input Page'!$C$43,IF(L199&gt;'User Input Page'!$C$36,'User Input Page'!$C$36,L199),0)</f>
        <v>#DIV/0!</v>
      </c>
      <c r="S199" s="38" t="e">
        <f t="shared" si="115"/>
        <v>#DIV/0!</v>
      </c>
      <c r="T199" s="29" t="s">
        <v>85</v>
      </c>
      <c r="U199" t="e">
        <f t="shared" si="116"/>
        <v>#DIV/0!</v>
      </c>
    </row>
    <row r="200" spans="1:21">
      <c r="A200" s="6">
        <v>0.95</v>
      </c>
      <c r="B200" s="6">
        <v>4.9999999999999933E-2</v>
      </c>
      <c r="C200" s="3">
        <f t="shared" si="105"/>
        <v>0</v>
      </c>
      <c r="D200" s="3" t="e">
        <f t="shared" si="114"/>
        <v>#DIV/0!</v>
      </c>
      <c r="E200" t="e">
        <f t="shared" si="106"/>
        <v>#DIV/0!</v>
      </c>
      <c r="F200" t="e">
        <f t="shared" si="107"/>
        <v>#DIV/0!</v>
      </c>
      <c r="G200" t="e">
        <f t="shared" si="108"/>
        <v>#DIV/0!</v>
      </c>
      <c r="H200" t="e">
        <f t="shared" si="109"/>
        <v>#DIV/0!</v>
      </c>
      <c r="I200" t="e">
        <f t="shared" si="110"/>
        <v>#DIV/0!</v>
      </c>
      <c r="J200" t="e">
        <f t="shared" si="111"/>
        <v>#DIV/0!</v>
      </c>
      <c r="K200" s="21" t="e">
        <f>IF(E200&gt;0,(IF((J200*($C$7/$F$6)*(E200^2)/19.62)&gt;'User Input Page'!$C$7,'User Input Page'!$C$7,(J200*($C$7/$F$6)*(E200^2)/19.62))), 0)</f>
        <v>#DIV/0!</v>
      </c>
      <c r="L200" s="21" t="e">
        <f t="shared" si="112"/>
        <v>#DIV/0!</v>
      </c>
      <c r="M200" s="21" t="e">
        <f t="shared" si="113"/>
        <v>#DIV/0!</v>
      </c>
      <c r="Q200" t="e">
        <f>IF(D200&gt;'User Input Page'!$C$43,IF(K200&lt;'User Input Page'!$C$7,"YES ----&gt;Generating","NO----&gt;choked"),"NO ----&gt; insufficient flow")</f>
        <v>#DIV/0!</v>
      </c>
      <c r="R200" s="38" t="e">
        <f>IF(D200&gt;'User Input Page'!$C$43,IF(L200&gt;'User Input Page'!$C$36,'User Input Page'!$C$36,L200),0)</f>
        <v>#DIV/0!</v>
      </c>
      <c r="S200" s="38" t="e">
        <f t="shared" si="115"/>
        <v>#DIV/0!</v>
      </c>
      <c r="T200" s="29" t="s">
        <v>85</v>
      </c>
      <c r="U200" t="e">
        <f t="shared" si="116"/>
        <v>#DIV/0!</v>
      </c>
    </row>
    <row r="201" spans="1:21">
      <c r="A201" s="6">
        <v>0.99</v>
      </c>
      <c r="B201" s="6">
        <v>0.04</v>
      </c>
      <c r="C201" s="3">
        <f t="shared" si="105"/>
        <v>0</v>
      </c>
      <c r="D201" s="3" t="e">
        <f t="shared" si="114"/>
        <v>#DIV/0!</v>
      </c>
      <c r="E201" t="e">
        <f t="shared" si="106"/>
        <v>#DIV/0!</v>
      </c>
      <c r="F201" t="e">
        <f t="shared" si="107"/>
        <v>#DIV/0!</v>
      </c>
      <c r="G201" t="e">
        <f t="shared" si="108"/>
        <v>#DIV/0!</v>
      </c>
      <c r="H201" t="e">
        <f t="shared" si="109"/>
        <v>#DIV/0!</v>
      </c>
      <c r="I201" t="e">
        <f t="shared" si="110"/>
        <v>#DIV/0!</v>
      </c>
      <c r="J201" t="e">
        <f t="shared" si="111"/>
        <v>#DIV/0!</v>
      </c>
      <c r="K201" s="21" t="e">
        <f>IF(E201&gt;0,(IF((J201*($C$7/$F$6)*(E201^2)/19.62)&gt;'User Input Page'!$C$7,'User Input Page'!$C$7,(J201*($C$7/$F$6)*(E201^2)/19.62))), 0)</f>
        <v>#DIV/0!</v>
      </c>
      <c r="L201" s="21" t="e">
        <f t="shared" si="112"/>
        <v>#DIV/0!</v>
      </c>
      <c r="M201" s="21" t="e">
        <f t="shared" si="113"/>
        <v>#DIV/0!</v>
      </c>
      <c r="Q201" t="e">
        <f>IF(D201&gt;'User Input Page'!$C$43,IF(K201&lt;'User Input Page'!$C$7,"YES ----&gt;Generating","NO----&gt;choked"),"NO ----&gt; insufficient flow")</f>
        <v>#DIV/0!</v>
      </c>
      <c r="R201" s="38" t="e">
        <f>IF(D201&gt;'User Input Page'!$C$43,IF(L201&gt;'User Input Page'!$C$36,'User Input Page'!$C$36,L201),0)</f>
        <v>#DIV/0!</v>
      </c>
      <c r="S201" s="38" t="e">
        <f t="shared" si="115"/>
        <v>#DIV/0!</v>
      </c>
      <c r="T201" s="29" t="s">
        <v>85</v>
      </c>
      <c r="U201" t="e">
        <f t="shared" si="116"/>
        <v>#DIV/0!</v>
      </c>
    </row>
    <row r="202" spans="1:21">
      <c r="A202" s="6">
        <v>1</v>
      </c>
      <c r="B202" s="6">
        <v>0.01</v>
      </c>
      <c r="C202" s="3">
        <f t="shared" si="105"/>
        <v>0</v>
      </c>
      <c r="D202" s="3" t="e">
        <f t="shared" si="114"/>
        <v>#DIV/0!</v>
      </c>
      <c r="E202" t="e">
        <f t="shared" si="106"/>
        <v>#DIV/0!</v>
      </c>
      <c r="F202" t="e">
        <f t="shared" si="107"/>
        <v>#DIV/0!</v>
      </c>
      <c r="G202" t="e">
        <f t="shared" si="108"/>
        <v>#DIV/0!</v>
      </c>
      <c r="H202" t="e">
        <f t="shared" si="109"/>
        <v>#DIV/0!</v>
      </c>
      <c r="I202" t="e">
        <f t="shared" si="110"/>
        <v>#DIV/0!</v>
      </c>
      <c r="J202" t="e">
        <f t="shared" si="111"/>
        <v>#DIV/0!</v>
      </c>
      <c r="K202" s="21" t="e">
        <f>IF(E202&gt;0,(IF((J202*($C$7/$F$6)*(E202^2)/19.62)&gt;'User Input Page'!$C$7,'User Input Page'!$C$7,(J202*($C$7/$F$6)*(E202^2)/19.62))), 0)</f>
        <v>#DIV/0!</v>
      </c>
      <c r="L202" s="21" t="e">
        <f t="shared" si="112"/>
        <v>#DIV/0!</v>
      </c>
      <c r="M202" s="21" t="e">
        <f t="shared" si="113"/>
        <v>#DIV/0!</v>
      </c>
      <c r="Q202" t="e">
        <f>IF(D202&gt;'User Input Page'!$C$43,IF(K202&lt;'User Input Page'!$C$7,"YES ----&gt;Generating","NO----&gt;choked"),"NO ----&gt; insufficient flow")</f>
        <v>#DIV/0!</v>
      </c>
      <c r="R202" s="38" t="e">
        <f>IF(D202&gt;'User Input Page'!$C$43,IF(L202&gt;'User Input Page'!$C$36,'User Input Page'!$C$36,L202),0)</f>
        <v>#DIV/0!</v>
      </c>
      <c r="S202" s="38" t="e">
        <f t="shared" si="115"/>
        <v>#DIV/0!</v>
      </c>
      <c r="T202" s="29" t="s">
        <v>85</v>
      </c>
      <c r="U202" t="e">
        <f t="shared" si="116"/>
        <v>#DIV/0!</v>
      </c>
    </row>
    <row r="203" spans="1:21">
      <c r="A203" s="1"/>
      <c r="B203" s="5"/>
      <c r="E203" s="20"/>
      <c r="F203" s="20"/>
      <c r="I203" s="20"/>
      <c r="J203" s="20"/>
      <c r="K203" t="s">
        <v>61</v>
      </c>
      <c r="L203" s="21" t="e">
        <f>AVERAGE(L190:L202)</f>
        <v>#DIV/0!</v>
      </c>
      <c r="M203" s="21" t="e">
        <f>SUM(M190:M202)</f>
        <v>#DIV/0!</v>
      </c>
      <c r="S203" s="38" t="e">
        <f>SUM(S190:S202)</f>
        <v>#DIV/0!</v>
      </c>
      <c r="T203" s="37" t="e">
        <f>'User Input Page'!$G$44*S203</f>
        <v>#DIV/0!</v>
      </c>
      <c r="U203" t="e">
        <f>SUM(U190:U202)</f>
        <v>#DIV/0!</v>
      </c>
    </row>
    <row r="205" spans="1:21">
      <c r="A205" s="6" t="s">
        <v>31</v>
      </c>
      <c r="B205" s="4" t="s">
        <v>33</v>
      </c>
      <c r="C205" s="122" t="s">
        <v>20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S205">
        <v>31</v>
      </c>
    </row>
    <row r="206" spans="1:21">
      <c r="A206" s="6" t="s">
        <v>32</v>
      </c>
      <c r="B206" s="6" t="s">
        <v>34</v>
      </c>
      <c r="C206" s="6" t="s">
        <v>24</v>
      </c>
      <c r="D206" s="6" t="s">
        <v>25</v>
      </c>
      <c r="E206" t="s">
        <v>55</v>
      </c>
      <c r="F206" t="s">
        <v>56</v>
      </c>
      <c r="G206" t="s">
        <v>57</v>
      </c>
      <c r="J206" t="s">
        <v>58</v>
      </c>
      <c r="K206" t="s">
        <v>59</v>
      </c>
      <c r="L206" t="s">
        <v>5</v>
      </c>
      <c r="M206" t="s">
        <v>26</v>
      </c>
    </row>
    <row r="207" spans="1:21">
      <c r="A207" s="6">
        <v>0.05</v>
      </c>
      <c r="B207" s="6">
        <v>0.05</v>
      </c>
      <c r="C207" s="3">
        <f t="shared" ref="C207:C219" si="117">IF((O18-$C$35)&gt;0,(O18-$C$35),0)</f>
        <v>0</v>
      </c>
      <c r="D207" s="3" t="e">
        <f>IF(C207&gt;$F$9,$F$9,(C207))</f>
        <v>#DIV/0!</v>
      </c>
      <c r="E207" t="e">
        <f t="shared" ref="E207:E219" si="118">D207/$F$7</f>
        <v>#DIV/0!</v>
      </c>
      <c r="F207" t="e">
        <f t="shared" ref="F207:F219" si="119">(1000*E207*$F$6)/0.001307</f>
        <v>#DIV/0!</v>
      </c>
      <c r="G207" t="e">
        <f t="shared" ref="G207:G219" si="120">1/(POWER((-2*LOG(($I$6/3.7)+(2.51/(F207*(POWER($I$7,0.5)))))),2))</f>
        <v>#DIV/0!</v>
      </c>
      <c r="H207" t="e">
        <f t="shared" ref="H207:H219" si="121">1/(POWER((-2*LOG(($I$6/3.7)+(2.51/(F207*(POWER(G207,0.5)))))),2))</f>
        <v>#DIV/0!</v>
      </c>
      <c r="I207" t="e">
        <f t="shared" ref="I207:I219" si="122">1/(POWER((-2*LOG(($I$6/3.7)+(2.51/(F207*(POWER(H207,0.5)))))),2))</f>
        <v>#DIV/0!</v>
      </c>
      <c r="J207" t="e">
        <f t="shared" ref="J207:J219" si="123">1/(POWER((-2*LOG(($I$6/3.7)+(2.51/(F207*(POWER(I207,0.5)))))),2))</f>
        <v>#DIV/0!</v>
      </c>
      <c r="K207" s="21" t="e">
        <f>IF(E207&gt;0,(IF((J207*($C$7/$F$6)*(E207^2)/19.62)&gt;'User Input Page'!$C$7,'User Input Page'!$C$7,(J207*($C$7/$F$6)*(E207^2)/19.62))), 0)</f>
        <v>#DIV/0!</v>
      </c>
      <c r="L207" s="21" t="e">
        <f t="shared" ref="L207:L219" si="124">($C$9/100)*$I$5*D207*($C$6-K207)</f>
        <v>#DIV/0!</v>
      </c>
      <c r="M207" s="21" t="e">
        <f t="shared" ref="M207:M219" si="125">B207*L207</f>
        <v>#DIV/0!</v>
      </c>
      <c r="Q207" t="e">
        <f>IF(D207&gt;'User Input Page'!$C$43,IF(K207&lt;'User Input Page'!$C$7,"YES ----&gt;Generating","NO----&gt;choked"),"NO ----&gt; insufficient flow")</f>
        <v>#DIV/0!</v>
      </c>
      <c r="R207" s="38" t="e">
        <f>IF(D207&gt;'User Input Page'!$C$43,IF(L207&gt;'User Input Page'!$C$36,'User Input Page'!$C$36,L207),0)</f>
        <v>#DIV/0!</v>
      </c>
      <c r="S207" s="38" t="e">
        <f>$S$205*24*R207*B207</f>
        <v>#DIV/0!</v>
      </c>
      <c r="T207" s="29" t="s">
        <v>85</v>
      </c>
      <c r="U207" t="e">
        <f>R207*B207</f>
        <v>#DIV/0!</v>
      </c>
    </row>
    <row r="208" spans="1:21">
      <c r="A208" s="6">
        <v>0.1</v>
      </c>
      <c r="B208" s="6">
        <v>0.05</v>
      </c>
      <c r="C208" s="3">
        <f t="shared" si="117"/>
        <v>0</v>
      </c>
      <c r="D208" s="3" t="e">
        <f t="shared" ref="D208:D219" si="126">IF((C208+C207)/2&gt;$F$9,$F$9,(C208+C207)/2)</f>
        <v>#DIV/0!</v>
      </c>
      <c r="E208" t="e">
        <f t="shared" si="118"/>
        <v>#DIV/0!</v>
      </c>
      <c r="F208" t="e">
        <f t="shared" si="119"/>
        <v>#DIV/0!</v>
      </c>
      <c r="G208" t="e">
        <f t="shared" si="120"/>
        <v>#DIV/0!</v>
      </c>
      <c r="H208" t="e">
        <f t="shared" si="121"/>
        <v>#DIV/0!</v>
      </c>
      <c r="I208" t="e">
        <f t="shared" si="122"/>
        <v>#DIV/0!</v>
      </c>
      <c r="J208" t="e">
        <f t="shared" si="123"/>
        <v>#DIV/0!</v>
      </c>
      <c r="K208" s="21" t="e">
        <f>IF(E208&gt;0,(IF((J208*($C$7/$F$6)*(E208^2)/19.62)&gt;'User Input Page'!$C$7,'User Input Page'!$C$7,(J208*($C$7/$F$6)*(E208^2)/19.62))), 0)</f>
        <v>#DIV/0!</v>
      </c>
      <c r="L208" s="21" t="e">
        <f t="shared" si="124"/>
        <v>#DIV/0!</v>
      </c>
      <c r="M208" s="21" t="e">
        <f t="shared" si="125"/>
        <v>#DIV/0!</v>
      </c>
      <c r="Q208" t="e">
        <f>IF(D208&gt;'User Input Page'!$C$43,IF(K208&lt;'User Input Page'!$C$7,"YES ----&gt;Generating","NO----&gt;choked"),"NO ----&gt; insufficient flow")</f>
        <v>#DIV/0!</v>
      </c>
      <c r="R208" s="38" t="e">
        <f>IF(D208&gt;'User Input Page'!$C$43,IF(L208&gt;'User Input Page'!$C$36,'User Input Page'!$C$36,L208),0)</f>
        <v>#DIV/0!</v>
      </c>
      <c r="S208" s="38" t="e">
        <f t="shared" ref="S208:S219" si="127">$S$205*24*R208*B208</f>
        <v>#DIV/0!</v>
      </c>
      <c r="T208" s="29" t="s">
        <v>85</v>
      </c>
      <c r="U208" t="e">
        <f t="shared" ref="U208:U219" si="128">R208*B208</f>
        <v>#DIV/0!</v>
      </c>
    </row>
    <row r="209" spans="1:21">
      <c r="A209" s="6">
        <v>0.2</v>
      </c>
      <c r="B209" s="6">
        <v>0.1</v>
      </c>
      <c r="C209" s="3">
        <f t="shared" si="117"/>
        <v>0</v>
      </c>
      <c r="D209" s="3" t="e">
        <f t="shared" si="126"/>
        <v>#DIV/0!</v>
      </c>
      <c r="E209" t="e">
        <f t="shared" si="118"/>
        <v>#DIV/0!</v>
      </c>
      <c r="F209" t="e">
        <f t="shared" si="119"/>
        <v>#DIV/0!</v>
      </c>
      <c r="G209" t="e">
        <f t="shared" si="120"/>
        <v>#DIV/0!</v>
      </c>
      <c r="H209" t="e">
        <f t="shared" si="121"/>
        <v>#DIV/0!</v>
      </c>
      <c r="I209" t="e">
        <f t="shared" si="122"/>
        <v>#DIV/0!</v>
      </c>
      <c r="J209" t="e">
        <f t="shared" si="123"/>
        <v>#DIV/0!</v>
      </c>
      <c r="K209" s="21" t="e">
        <f>IF(E209&gt;0,(IF((J209*($C$7/$F$6)*(E209^2)/19.62)&gt;'User Input Page'!$C$7,'User Input Page'!$C$7,(J209*($C$7/$F$6)*(E209^2)/19.62))), 0)</f>
        <v>#DIV/0!</v>
      </c>
      <c r="L209" s="21" t="e">
        <f t="shared" si="124"/>
        <v>#DIV/0!</v>
      </c>
      <c r="M209" s="21" t="e">
        <f t="shared" si="125"/>
        <v>#DIV/0!</v>
      </c>
      <c r="Q209" t="e">
        <f>IF(D209&gt;'User Input Page'!$C$43,IF(K209&lt;'User Input Page'!$C$7,"YES ----&gt;Generating","NO----&gt;choked"),"NO ----&gt; insufficient flow")</f>
        <v>#DIV/0!</v>
      </c>
      <c r="R209" s="38" t="e">
        <f>IF(D209&gt;'User Input Page'!$C$43,IF(L209&gt;'User Input Page'!$C$36,'User Input Page'!$C$36,L209),0)</f>
        <v>#DIV/0!</v>
      </c>
      <c r="S209" s="38" t="e">
        <f t="shared" si="127"/>
        <v>#DIV/0!</v>
      </c>
      <c r="T209" s="29" t="s">
        <v>85</v>
      </c>
      <c r="U209" t="e">
        <f t="shared" si="128"/>
        <v>#DIV/0!</v>
      </c>
    </row>
    <row r="210" spans="1:21">
      <c r="A210" s="6">
        <v>0.3</v>
      </c>
      <c r="B210" s="6">
        <v>0.1</v>
      </c>
      <c r="C210" s="3">
        <f t="shared" si="117"/>
        <v>0</v>
      </c>
      <c r="D210" s="3" t="e">
        <f t="shared" si="126"/>
        <v>#DIV/0!</v>
      </c>
      <c r="E210" t="e">
        <f t="shared" si="118"/>
        <v>#DIV/0!</v>
      </c>
      <c r="F210" t="e">
        <f t="shared" si="119"/>
        <v>#DIV/0!</v>
      </c>
      <c r="G210" t="e">
        <f t="shared" si="120"/>
        <v>#DIV/0!</v>
      </c>
      <c r="H210" t="e">
        <f t="shared" si="121"/>
        <v>#DIV/0!</v>
      </c>
      <c r="I210" t="e">
        <f t="shared" si="122"/>
        <v>#DIV/0!</v>
      </c>
      <c r="J210" t="e">
        <f t="shared" si="123"/>
        <v>#DIV/0!</v>
      </c>
      <c r="K210" s="21" t="e">
        <f>IF(E210&gt;0,(IF((J210*($C$7/$F$6)*(E210^2)/19.62)&gt;'User Input Page'!$C$7,'User Input Page'!$C$7,(J210*($C$7/$F$6)*(E210^2)/19.62))), 0)</f>
        <v>#DIV/0!</v>
      </c>
      <c r="L210" s="21" t="e">
        <f t="shared" si="124"/>
        <v>#DIV/0!</v>
      </c>
      <c r="M210" s="21" t="e">
        <f t="shared" si="125"/>
        <v>#DIV/0!</v>
      </c>
      <c r="Q210" t="e">
        <f>IF(D210&gt;'User Input Page'!$C$43,IF(K210&lt;'User Input Page'!$C$7,"YES ----&gt;Generating","NO----&gt;choked"),"NO ----&gt; insufficient flow")</f>
        <v>#DIV/0!</v>
      </c>
      <c r="R210" s="38" t="e">
        <f>IF(D210&gt;'User Input Page'!$C$43,IF(L210&gt;'User Input Page'!$C$36,'User Input Page'!$C$36,L210),0)</f>
        <v>#DIV/0!</v>
      </c>
      <c r="S210" s="38" t="e">
        <f t="shared" si="127"/>
        <v>#DIV/0!</v>
      </c>
      <c r="T210" s="29" t="s">
        <v>85</v>
      </c>
      <c r="U210" t="e">
        <f t="shared" si="128"/>
        <v>#DIV/0!</v>
      </c>
    </row>
    <row r="211" spans="1:21">
      <c r="A211" s="6">
        <v>0.4</v>
      </c>
      <c r="B211" s="6">
        <v>0.1</v>
      </c>
      <c r="C211" s="3">
        <f t="shared" si="117"/>
        <v>0</v>
      </c>
      <c r="D211" s="3" t="e">
        <f t="shared" si="126"/>
        <v>#DIV/0!</v>
      </c>
      <c r="E211" t="e">
        <f t="shared" si="118"/>
        <v>#DIV/0!</v>
      </c>
      <c r="F211" t="e">
        <f t="shared" si="119"/>
        <v>#DIV/0!</v>
      </c>
      <c r="G211" t="e">
        <f t="shared" si="120"/>
        <v>#DIV/0!</v>
      </c>
      <c r="H211" t="e">
        <f t="shared" si="121"/>
        <v>#DIV/0!</v>
      </c>
      <c r="I211" t="e">
        <f t="shared" si="122"/>
        <v>#DIV/0!</v>
      </c>
      <c r="J211" t="e">
        <f t="shared" si="123"/>
        <v>#DIV/0!</v>
      </c>
      <c r="K211" s="21" t="e">
        <f>IF(E211&gt;0,(IF((J211*($C$7/$F$6)*(E211^2)/19.62)&gt;'User Input Page'!$C$7,'User Input Page'!$C$7,(J211*($C$7/$F$6)*(E211^2)/19.62))), 0)</f>
        <v>#DIV/0!</v>
      </c>
      <c r="L211" s="21" t="e">
        <f t="shared" si="124"/>
        <v>#DIV/0!</v>
      </c>
      <c r="M211" s="21" t="e">
        <f t="shared" si="125"/>
        <v>#DIV/0!</v>
      </c>
      <c r="Q211" t="e">
        <f>IF(D211&gt;'User Input Page'!$C$43,IF(K211&lt;'User Input Page'!$C$7,"YES ----&gt;Generating","NO----&gt;choked"),"NO ----&gt; insufficient flow")</f>
        <v>#DIV/0!</v>
      </c>
      <c r="R211" s="38" t="e">
        <f>IF(D211&gt;'User Input Page'!$C$43,IF(L211&gt;'User Input Page'!$C$36,'User Input Page'!$C$36,L211),0)</f>
        <v>#DIV/0!</v>
      </c>
      <c r="S211" s="38" t="e">
        <f t="shared" si="127"/>
        <v>#DIV/0!</v>
      </c>
      <c r="T211" s="29" t="s">
        <v>85</v>
      </c>
      <c r="U211" t="e">
        <f t="shared" si="128"/>
        <v>#DIV/0!</v>
      </c>
    </row>
    <row r="212" spans="1:21">
      <c r="A212" s="6">
        <v>0.5</v>
      </c>
      <c r="B212" s="6">
        <v>0.1</v>
      </c>
      <c r="C212" s="3">
        <f t="shared" si="117"/>
        <v>0</v>
      </c>
      <c r="D212" s="3" t="e">
        <f t="shared" si="126"/>
        <v>#DIV/0!</v>
      </c>
      <c r="E212" t="e">
        <f t="shared" si="118"/>
        <v>#DIV/0!</v>
      </c>
      <c r="F212" t="e">
        <f t="shared" si="119"/>
        <v>#DIV/0!</v>
      </c>
      <c r="G212" t="e">
        <f t="shared" si="120"/>
        <v>#DIV/0!</v>
      </c>
      <c r="H212" t="e">
        <f t="shared" si="121"/>
        <v>#DIV/0!</v>
      </c>
      <c r="I212" t="e">
        <f t="shared" si="122"/>
        <v>#DIV/0!</v>
      </c>
      <c r="J212" t="e">
        <f t="shared" si="123"/>
        <v>#DIV/0!</v>
      </c>
      <c r="K212" s="21" t="e">
        <f>IF(E212&gt;0,(IF((J212*($C$7/$F$6)*(E212^2)/19.62)&gt;'User Input Page'!$C$7,'User Input Page'!$C$7,(J212*($C$7/$F$6)*(E212^2)/19.62))), 0)</f>
        <v>#DIV/0!</v>
      </c>
      <c r="L212" s="21" t="e">
        <f t="shared" si="124"/>
        <v>#DIV/0!</v>
      </c>
      <c r="M212" s="21" t="e">
        <f t="shared" si="125"/>
        <v>#DIV/0!</v>
      </c>
      <c r="Q212" t="e">
        <f>IF(D212&gt;'User Input Page'!$C$43,IF(K212&lt;'User Input Page'!$C$7,"YES ----&gt;Generating","NO----&gt;choked"),"NO ----&gt; insufficient flow")</f>
        <v>#DIV/0!</v>
      </c>
      <c r="R212" s="38" t="e">
        <f>IF(D212&gt;'User Input Page'!$C$43,IF(L212&gt;'User Input Page'!$C$36,'User Input Page'!$C$36,L212),0)</f>
        <v>#DIV/0!</v>
      </c>
      <c r="S212" s="38" t="e">
        <f t="shared" si="127"/>
        <v>#DIV/0!</v>
      </c>
      <c r="T212" s="29" t="s">
        <v>85</v>
      </c>
      <c r="U212" t="e">
        <f t="shared" si="128"/>
        <v>#DIV/0!</v>
      </c>
    </row>
    <row r="213" spans="1:21">
      <c r="A213" s="6">
        <v>0.6</v>
      </c>
      <c r="B213" s="6">
        <v>0.1</v>
      </c>
      <c r="C213" s="3">
        <f t="shared" si="117"/>
        <v>0</v>
      </c>
      <c r="D213" s="3" t="e">
        <f t="shared" si="126"/>
        <v>#DIV/0!</v>
      </c>
      <c r="E213" t="e">
        <f t="shared" si="118"/>
        <v>#DIV/0!</v>
      </c>
      <c r="F213" t="e">
        <f t="shared" si="119"/>
        <v>#DIV/0!</v>
      </c>
      <c r="G213" t="e">
        <f t="shared" si="120"/>
        <v>#DIV/0!</v>
      </c>
      <c r="H213" t="e">
        <f t="shared" si="121"/>
        <v>#DIV/0!</v>
      </c>
      <c r="I213" t="e">
        <f t="shared" si="122"/>
        <v>#DIV/0!</v>
      </c>
      <c r="J213" t="e">
        <f t="shared" si="123"/>
        <v>#DIV/0!</v>
      </c>
      <c r="K213" s="21" t="e">
        <f>IF(E213&gt;0,(IF((J213*($C$7/$F$6)*(E213^2)/19.62)&gt;'User Input Page'!$C$7,'User Input Page'!$C$7,(J213*($C$7/$F$6)*(E213^2)/19.62))), 0)</f>
        <v>#DIV/0!</v>
      </c>
      <c r="L213" s="21" t="e">
        <f t="shared" si="124"/>
        <v>#DIV/0!</v>
      </c>
      <c r="M213" s="21" t="e">
        <f t="shared" si="125"/>
        <v>#DIV/0!</v>
      </c>
      <c r="Q213" t="e">
        <f>IF(D213&gt;'User Input Page'!$C$43,IF(K213&lt;'User Input Page'!$C$7,"YES ----&gt;Generating","NO----&gt;choked"),"NO ----&gt; insufficient flow")</f>
        <v>#DIV/0!</v>
      </c>
      <c r="R213" s="38" t="e">
        <f>IF(D213&gt;'User Input Page'!$C$43,IF(L213&gt;'User Input Page'!$C$36,'User Input Page'!$C$36,L213),0)</f>
        <v>#DIV/0!</v>
      </c>
      <c r="S213" s="38" t="e">
        <f t="shared" si="127"/>
        <v>#DIV/0!</v>
      </c>
      <c r="T213" s="29" t="s">
        <v>85</v>
      </c>
      <c r="U213" t="e">
        <f t="shared" si="128"/>
        <v>#DIV/0!</v>
      </c>
    </row>
    <row r="214" spans="1:21">
      <c r="A214" s="6">
        <v>0.7</v>
      </c>
      <c r="B214" s="6">
        <v>0.1</v>
      </c>
      <c r="C214" s="3">
        <f t="shared" si="117"/>
        <v>0</v>
      </c>
      <c r="D214" s="3" t="e">
        <f t="shared" si="126"/>
        <v>#DIV/0!</v>
      </c>
      <c r="E214" t="e">
        <f t="shared" si="118"/>
        <v>#DIV/0!</v>
      </c>
      <c r="F214" t="e">
        <f t="shared" si="119"/>
        <v>#DIV/0!</v>
      </c>
      <c r="G214" t="e">
        <f t="shared" si="120"/>
        <v>#DIV/0!</v>
      </c>
      <c r="H214" t="e">
        <f t="shared" si="121"/>
        <v>#DIV/0!</v>
      </c>
      <c r="I214" t="e">
        <f t="shared" si="122"/>
        <v>#DIV/0!</v>
      </c>
      <c r="J214" t="e">
        <f t="shared" si="123"/>
        <v>#DIV/0!</v>
      </c>
      <c r="K214" s="21" t="e">
        <f>IF(E214&gt;0,(IF((J214*($C$7/$F$6)*(E214^2)/19.62)&gt;'User Input Page'!$C$7,'User Input Page'!$C$7,(J214*($C$7/$F$6)*(E214^2)/19.62))), 0)</f>
        <v>#DIV/0!</v>
      </c>
      <c r="L214" s="21" t="e">
        <f t="shared" si="124"/>
        <v>#DIV/0!</v>
      </c>
      <c r="M214" s="21" t="e">
        <f t="shared" si="125"/>
        <v>#DIV/0!</v>
      </c>
      <c r="Q214" t="e">
        <f>IF(D214&gt;'User Input Page'!$C$43,IF(K214&lt;'User Input Page'!$C$7,"YES ----&gt;Generating","NO----&gt;choked"),"NO ----&gt; insufficient flow")</f>
        <v>#DIV/0!</v>
      </c>
      <c r="R214" s="38" t="e">
        <f>IF(D214&gt;'User Input Page'!$C$43,IF(L214&gt;'User Input Page'!$C$36,'User Input Page'!$C$36,L214),0)</f>
        <v>#DIV/0!</v>
      </c>
      <c r="S214" s="38" t="e">
        <f t="shared" si="127"/>
        <v>#DIV/0!</v>
      </c>
      <c r="T214" s="29" t="s">
        <v>85</v>
      </c>
      <c r="U214" t="e">
        <f t="shared" si="128"/>
        <v>#DIV/0!</v>
      </c>
    </row>
    <row r="215" spans="1:21">
      <c r="A215" s="6">
        <v>0.8</v>
      </c>
      <c r="B215" s="6">
        <v>0.1</v>
      </c>
      <c r="C215" s="3">
        <f t="shared" si="117"/>
        <v>0</v>
      </c>
      <c r="D215" s="3" t="e">
        <f t="shared" si="126"/>
        <v>#DIV/0!</v>
      </c>
      <c r="E215" t="e">
        <f t="shared" si="118"/>
        <v>#DIV/0!</v>
      </c>
      <c r="F215" t="e">
        <f t="shared" si="119"/>
        <v>#DIV/0!</v>
      </c>
      <c r="G215" t="e">
        <f t="shared" si="120"/>
        <v>#DIV/0!</v>
      </c>
      <c r="H215" t="e">
        <f t="shared" si="121"/>
        <v>#DIV/0!</v>
      </c>
      <c r="I215" t="e">
        <f t="shared" si="122"/>
        <v>#DIV/0!</v>
      </c>
      <c r="J215" t="e">
        <f t="shared" si="123"/>
        <v>#DIV/0!</v>
      </c>
      <c r="K215" s="21" t="e">
        <f>IF(E215&gt;0,(IF((J215*($C$7/$F$6)*(E215^2)/19.62)&gt;'User Input Page'!$C$7,'User Input Page'!$C$7,(J215*($C$7/$F$6)*(E215^2)/19.62))), 0)</f>
        <v>#DIV/0!</v>
      </c>
      <c r="L215" s="21" t="e">
        <f t="shared" si="124"/>
        <v>#DIV/0!</v>
      </c>
      <c r="M215" s="21" t="e">
        <f t="shared" si="125"/>
        <v>#DIV/0!</v>
      </c>
      <c r="Q215" t="e">
        <f>IF(D215&gt;'User Input Page'!$C$43,IF(K215&lt;'User Input Page'!$C$7,"YES ----&gt;Generating","NO----&gt;choked"),"NO ----&gt; insufficient flow")</f>
        <v>#DIV/0!</v>
      </c>
      <c r="R215" s="38" t="e">
        <f>IF(D215&gt;'User Input Page'!$C$43,IF(L215&gt;'User Input Page'!$C$36,'User Input Page'!$C$36,L215),0)</f>
        <v>#DIV/0!</v>
      </c>
      <c r="S215" s="38" t="e">
        <f t="shared" si="127"/>
        <v>#DIV/0!</v>
      </c>
      <c r="T215" s="29" t="s">
        <v>85</v>
      </c>
      <c r="U215" t="e">
        <f t="shared" si="128"/>
        <v>#DIV/0!</v>
      </c>
    </row>
    <row r="216" spans="1:21">
      <c r="A216" s="6">
        <v>0.9</v>
      </c>
      <c r="B216" s="6">
        <v>0.1</v>
      </c>
      <c r="C216" s="3">
        <f t="shared" si="117"/>
        <v>0</v>
      </c>
      <c r="D216" s="3" t="e">
        <f t="shared" si="126"/>
        <v>#DIV/0!</v>
      </c>
      <c r="E216" t="e">
        <f t="shared" si="118"/>
        <v>#DIV/0!</v>
      </c>
      <c r="F216" t="e">
        <f t="shared" si="119"/>
        <v>#DIV/0!</v>
      </c>
      <c r="G216" t="e">
        <f t="shared" si="120"/>
        <v>#DIV/0!</v>
      </c>
      <c r="H216" t="e">
        <f t="shared" si="121"/>
        <v>#DIV/0!</v>
      </c>
      <c r="I216" t="e">
        <f t="shared" si="122"/>
        <v>#DIV/0!</v>
      </c>
      <c r="J216" t="e">
        <f t="shared" si="123"/>
        <v>#DIV/0!</v>
      </c>
      <c r="K216" s="21" t="e">
        <f>IF(E216&gt;0,(IF((J216*($C$7/$F$6)*(E216^2)/19.62)&gt;'User Input Page'!$C$7,'User Input Page'!$C$7,(J216*($C$7/$F$6)*(E216^2)/19.62))), 0)</f>
        <v>#DIV/0!</v>
      </c>
      <c r="L216" s="21" t="e">
        <f t="shared" si="124"/>
        <v>#DIV/0!</v>
      </c>
      <c r="M216" s="21" t="e">
        <f t="shared" si="125"/>
        <v>#DIV/0!</v>
      </c>
      <c r="Q216" t="e">
        <f>IF(D216&gt;'User Input Page'!$C$43,IF(K216&lt;'User Input Page'!$C$7,"YES ----&gt;Generating","NO----&gt;choked"),"NO ----&gt; insufficient flow")</f>
        <v>#DIV/0!</v>
      </c>
      <c r="R216" s="38" t="e">
        <f>IF(D216&gt;'User Input Page'!$C$43,IF(L216&gt;'User Input Page'!$C$36,'User Input Page'!$C$36,L216),0)</f>
        <v>#DIV/0!</v>
      </c>
      <c r="S216" s="38" t="e">
        <f t="shared" si="127"/>
        <v>#DIV/0!</v>
      </c>
      <c r="T216" s="29" t="s">
        <v>85</v>
      </c>
      <c r="U216" t="e">
        <f t="shared" si="128"/>
        <v>#DIV/0!</v>
      </c>
    </row>
    <row r="217" spans="1:21">
      <c r="A217" s="6">
        <v>0.95</v>
      </c>
      <c r="B217" s="6">
        <v>4.9999999999999933E-2</v>
      </c>
      <c r="C217" s="3">
        <f t="shared" si="117"/>
        <v>0</v>
      </c>
      <c r="D217" s="3" t="e">
        <f t="shared" si="126"/>
        <v>#DIV/0!</v>
      </c>
      <c r="E217" t="e">
        <f t="shared" si="118"/>
        <v>#DIV/0!</v>
      </c>
      <c r="F217" t="e">
        <f t="shared" si="119"/>
        <v>#DIV/0!</v>
      </c>
      <c r="G217" t="e">
        <f t="shared" si="120"/>
        <v>#DIV/0!</v>
      </c>
      <c r="H217" t="e">
        <f t="shared" si="121"/>
        <v>#DIV/0!</v>
      </c>
      <c r="I217" t="e">
        <f t="shared" si="122"/>
        <v>#DIV/0!</v>
      </c>
      <c r="J217" t="e">
        <f t="shared" si="123"/>
        <v>#DIV/0!</v>
      </c>
      <c r="K217" s="21" t="e">
        <f>IF(E217&gt;0,(IF((J217*($C$7/$F$6)*(E217^2)/19.62)&gt;'User Input Page'!$C$7,'User Input Page'!$C$7,(J217*($C$7/$F$6)*(E217^2)/19.62))), 0)</f>
        <v>#DIV/0!</v>
      </c>
      <c r="L217" s="21" t="e">
        <f t="shared" si="124"/>
        <v>#DIV/0!</v>
      </c>
      <c r="M217" s="21" t="e">
        <f t="shared" si="125"/>
        <v>#DIV/0!</v>
      </c>
      <c r="Q217" t="e">
        <f>IF(D217&gt;'User Input Page'!$C$43,IF(K217&lt;'User Input Page'!$C$7,"YES ----&gt;Generating","NO----&gt;choked"),"NO ----&gt; insufficient flow")</f>
        <v>#DIV/0!</v>
      </c>
      <c r="R217" s="38" t="e">
        <f>IF(D217&gt;'User Input Page'!$C$43,IF(L217&gt;'User Input Page'!$C$36,'User Input Page'!$C$36,L217),0)</f>
        <v>#DIV/0!</v>
      </c>
      <c r="S217" s="38" t="e">
        <f t="shared" si="127"/>
        <v>#DIV/0!</v>
      </c>
      <c r="T217" s="29" t="s">
        <v>85</v>
      </c>
      <c r="U217" t="e">
        <f t="shared" si="128"/>
        <v>#DIV/0!</v>
      </c>
    </row>
    <row r="218" spans="1:21">
      <c r="A218" s="6">
        <v>0.99</v>
      </c>
      <c r="B218" s="6">
        <v>0.04</v>
      </c>
      <c r="C218" s="3">
        <f t="shared" si="117"/>
        <v>0</v>
      </c>
      <c r="D218" s="3" t="e">
        <f t="shared" si="126"/>
        <v>#DIV/0!</v>
      </c>
      <c r="E218" t="e">
        <f t="shared" si="118"/>
        <v>#DIV/0!</v>
      </c>
      <c r="F218" t="e">
        <f t="shared" si="119"/>
        <v>#DIV/0!</v>
      </c>
      <c r="G218" t="e">
        <f t="shared" si="120"/>
        <v>#DIV/0!</v>
      </c>
      <c r="H218" t="e">
        <f t="shared" si="121"/>
        <v>#DIV/0!</v>
      </c>
      <c r="I218" t="e">
        <f t="shared" si="122"/>
        <v>#DIV/0!</v>
      </c>
      <c r="J218" t="e">
        <f t="shared" si="123"/>
        <v>#DIV/0!</v>
      </c>
      <c r="K218" s="21" t="e">
        <f>IF(E218&gt;0,(IF((J218*($C$7/$F$6)*(E218^2)/19.62)&gt;'User Input Page'!$C$7,'User Input Page'!$C$7,(J218*($C$7/$F$6)*(E218^2)/19.62))), 0)</f>
        <v>#DIV/0!</v>
      </c>
      <c r="L218" s="21" t="e">
        <f t="shared" si="124"/>
        <v>#DIV/0!</v>
      </c>
      <c r="M218" s="21" t="e">
        <f t="shared" si="125"/>
        <v>#DIV/0!</v>
      </c>
      <c r="Q218" t="e">
        <f>IF(D218&gt;'User Input Page'!$C$43,IF(K218&lt;'User Input Page'!$C$7,"YES ----&gt;Generating","NO----&gt;choked"),"NO ----&gt; insufficient flow")</f>
        <v>#DIV/0!</v>
      </c>
      <c r="R218" s="38" t="e">
        <f>IF(D218&gt;'User Input Page'!$C$43,IF(L218&gt;'User Input Page'!$C$36,'User Input Page'!$C$36,L218),0)</f>
        <v>#DIV/0!</v>
      </c>
      <c r="S218" s="38" t="e">
        <f t="shared" si="127"/>
        <v>#DIV/0!</v>
      </c>
      <c r="T218" s="29" t="s">
        <v>85</v>
      </c>
      <c r="U218" t="e">
        <f t="shared" si="128"/>
        <v>#DIV/0!</v>
      </c>
    </row>
    <row r="219" spans="1:21">
      <c r="A219" s="6">
        <v>1</v>
      </c>
      <c r="B219" s="6">
        <v>0.01</v>
      </c>
      <c r="C219" s="3">
        <f t="shared" si="117"/>
        <v>0</v>
      </c>
      <c r="D219" s="3" t="e">
        <f t="shared" si="126"/>
        <v>#DIV/0!</v>
      </c>
      <c r="E219" t="e">
        <f t="shared" si="118"/>
        <v>#DIV/0!</v>
      </c>
      <c r="F219" t="e">
        <f t="shared" si="119"/>
        <v>#DIV/0!</v>
      </c>
      <c r="G219" t="e">
        <f t="shared" si="120"/>
        <v>#DIV/0!</v>
      </c>
      <c r="H219" t="e">
        <f t="shared" si="121"/>
        <v>#DIV/0!</v>
      </c>
      <c r="I219" t="e">
        <f t="shared" si="122"/>
        <v>#DIV/0!</v>
      </c>
      <c r="J219" t="e">
        <f t="shared" si="123"/>
        <v>#DIV/0!</v>
      </c>
      <c r="K219" s="21" t="e">
        <f>IF(E219&gt;0,(IF((J219*($C$7/$F$6)*(E219^2)/19.62)&gt;'User Input Page'!$C$7,'User Input Page'!$C$7,(J219*($C$7/$F$6)*(E219^2)/19.62))), 0)</f>
        <v>#DIV/0!</v>
      </c>
      <c r="L219" s="21" t="e">
        <f t="shared" si="124"/>
        <v>#DIV/0!</v>
      </c>
      <c r="M219" s="21" t="e">
        <f t="shared" si="125"/>
        <v>#DIV/0!</v>
      </c>
      <c r="Q219" t="e">
        <f>IF(D219&gt;'User Input Page'!$C$43,IF(K219&lt;'User Input Page'!$C$7,"YES ----&gt;Generating","NO----&gt;choked"),"NO ----&gt; insufficient flow")</f>
        <v>#DIV/0!</v>
      </c>
      <c r="R219" s="38" t="e">
        <f>IF(D219&gt;'User Input Page'!$C$43,IF(L219&gt;'User Input Page'!$C$36,'User Input Page'!$C$36,L219),0)</f>
        <v>#DIV/0!</v>
      </c>
      <c r="S219" s="38" t="e">
        <f t="shared" si="127"/>
        <v>#DIV/0!</v>
      </c>
      <c r="T219" s="29" t="s">
        <v>85</v>
      </c>
      <c r="U219" t="e">
        <f t="shared" si="128"/>
        <v>#DIV/0!</v>
      </c>
    </row>
    <row r="220" spans="1:21">
      <c r="A220" s="1"/>
      <c r="B220" s="5"/>
      <c r="E220" s="20"/>
      <c r="F220" s="20"/>
      <c r="I220" s="20"/>
      <c r="J220" s="20"/>
      <c r="K220" t="s">
        <v>61</v>
      </c>
      <c r="L220" s="21" t="e">
        <f>AVERAGE(L207:L219)</f>
        <v>#DIV/0!</v>
      </c>
      <c r="M220" s="21" t="e">
        <f>SUM(M207:M219)</f>
        <v>#DIV/0!</v>
      </c>
      <c r="S220" s="38" t="e">
        <f>SUM(S207:S219)</f>
        <v>#DIV/0!</v>
      </c>
      <c r="T220" s="37" t="e">
        <f>'User Input Page'!$G$44*S220</f>
        <v>#DIV/0!</v>
      </c>
      <c r="U220" t="e">
        <f>SUM(U207:U219)</f>
        <v>#DIV/0!</v>
      </c>
    </row>
    <row r="222" spans="1:21">
      <c r="A222" s="6" t="s">
        <v>31</v>
      </c>
      <c r="B222" s="4" t="s">
        <v>33</v>
      </c>
      <c r="C222" s="122" t="s">
        <v>21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S222">
        <v>30</v>
      </c>
    </row>
    <row r="223" spans="1:21">
      <c r="A223" s="6" t="s">
        <v>32</v>
      </c>
      <c r="B223" s="6" t="s">
        <v>34</v>
      </c>
      <c r="C223" s="6" t="s">
        <v>24</v>
      </c>
      <c r="D223" s="6" t="s">
        <v>25</v>
      </c>
      <c r="E223" t="s">
        <v>55</v>
      </c>
      <c r="F223" t="s">
        <v>56</v>
      </c>
      <c r="G223" t="s">
        <v>57</v>
      </c>
      <c r="J223" t="s">
        <v>58</v>
      </c>
      <c r="K223" t="s">
        <v>59</v>
      </c>
      <c r="L223" t="s">
        <v>5</v>
      </c>
      <c r="M223" t="s">
        <v>26</v>
      </c>
    </row>
    <row r="224" spans="1:21">
      <c r="A224" s="6">
        <v>0.05</v>
      </c>
      <c r="B224" s="6">
        <v>0.05</v>
      </c>
      <c r="C224" s="3">
        <f t="shared" ref="C224:C236" si="129">IF((P18-$C$35)&gt;0,(P18-$C$35),0)</f>
        <v>0</v>
      </c>
      <c r="D224" s="3" t="e">
        <f>IF(C224&gt;$F$9,$F$9,(C224))</f>
        <v>#DIV/0!</v>
      </c>
      <c r="E224" t="e">
        <f t="shared" ref="E224:E236" si="130">D224/$F$7</f>
        <v>#DIV/0!</v>
      </c>
      <c r="F224" t="e">
        <f t="shared" ref="F224:F236" si="131">(1000*E224*$F$6)/0.001307</f>
        <v>#DIV/0!</v>
      </c>
      <c r="G224" t="e">
        <f t="shared" ref="G224:G236" si="132">1/(POWER((-2*LOG(($I$6/3.7)+(2.51/(F224*(POWER($I$7,0.5)))))),2))</f>
        <v>#DIV/0!</v>
      </c>
      <c r="H224" t="e">
        <f t="shared" ref="H224:H236" si="133">1/(POWER((-2*LOG(($I$6/3.7)+(2.51/(F224*(POWER(G224,0.5)))))),2))</f>
        <v>#DIV/0!</v>
      </c>
      <c r="I224" t="e">
        <f t="shared" ref="I224:I236" si="134">1/(POWER((-2*LOG(($I$6/3.7)+(2.51/(F224*(POWER(H224,0.5)))))),2))</f>
        <v>#DIV/0!</v>
      </c>
      <c r="J224" t="e">
        <f t="shared" ref="J224:J236" si="135">1/(POWER((-2*LOG(($I$6/3.7)+(2.51/(F224*(POWER(I224,0.5)))))),2))</f>
        <v>#DIV/0!</v>
      </c>
      <c r="K224" s="21" t="e">
        <f>IF(E224&gt;0,(IF((J224*($C$7/$F$6)*(E224^2)/19.62)&gt;'User Input Page'!$C$7,'User Input Page'!$C$7,(J224*($C$7/$F$6)*(E224^2)/19.62))), 0)</f>
        <v>#DIV/0!</v>
      </c>
      <c r="L224" s="21" t="e">
        <f t="shared" ref="L224:L236" si="136">($C$9/100)*$I$5*D224*($C$6-K224)</f>
        <v>#DIV/0!</v>
      </c>
      <c r="M224" s="21" t="e">
        <f t="shared" ref="M224:M236" si="137">B224*L224</f>
        <v>#DIV/0!</v>
      </c>
      <c r="Q224" t="e">
        <f>IF(D224&gt;'User Input Page'!$C$43,IF(K224&lt;'User Input Page'!$C$7,"YES ----&gt;Generating","NO----&gt;choked"),"NO ----&gt; insufficient flow")</f>
        <v>#DIV/0!</v>
      </c>
      <c r="R224" s="38" t="e">
        <f>IF(D224&gt;'User Input Page'!$C$43,IF(L224&gt;'User Input Page'!$C$36,'User Input Page'!$C$36,L224),0)</f>
        <v>#DIV/0!</v>
      </c>
      <c r="S224" s="38" t="e">
        <f>$S$222*24*R224*B224</f>
        <v>#DIV/0!</v>
      </c>
      <c r="T224" s="29" t="s">
        <v>85</v>
      </c>
      <c r="U224" t="e">
        <f>R224*B224</f>
        <v>#DIV/0!</v>
      </c>
    </row>
    <row r="225" spans="1:21">
      <c r="A225" s="6">
        <v>0.1</v>
      </c>
      <c r="B225" s="6">
        <v>0.05</v>
      </c>
      <c r="C225" s="3">
        <f t="shared" si="129"/>
        <v>0</v>
      </c>
      <c r="D225" s="3" t="e">
        <f t="shared" ref="D225:D236" si="138">IF((C225+C224)/2&gt;$F$9,$F$9,(C225+C224)/2)</f>
        <v>#DIV/0!</v>
      </c>
      <c r="E225" t="e">
        <f t="shared" si="130"/>
        <v>#DIV/0!</v>
      </c>
      <c r="F225" t="e">
        <f t="shared" si="131"/>
        <v>#DIV/0!</v>
      </c>
      <c r="G225" t="e">
        <f t="shared" si="132"/>
        <v>#DIV/0!</v>
      </c>
      <c r="H225" t="e">
        <f t="shared" si="133"/>
        <v>#DIV/0!</v>
      </c>
      <c r="I225" t="e">
        <f t="shared" si="134"/>
        <v>#DIV/0!</v>
      </c>
      <c r="J225" t="e">
        <f t="shared" si="135"/>
        <v>#DIV/0!</v>
      </c>
      <c r="K225" s="21" t="e">
        <f>IF(E225&gt;0,(IF((J225*($C$7/$F$6)*(E225^2)/19.62)&gt;'User Input Page'!$C$7,'User Input Page'!$C$7,(J225*($C$7/$F$6)*(E225^2)/19.62))), 0)</f>
        <v>#DIV/0!</v>
      </c>
      <c r="L225" s="21" t="e">
        <f t="shared" si="136"/>
        <v>#DIV/0!</v>
      </c>
      <c r="M225" s="21" t="e">
        <f t="shared" si="137"/>
        <v>#DIV/0!</v>
      </c>
      <c r="Q225" t="e">
        <f>IF(D225&gt;'User Input Page'!$C$43,IF(K225&lt;'User Input Page'!$C$7,"YES ----&gt;Generating","NO----&gt;choked"),"NO ----&gt; insufficient flow")</f>
        <v>#DIV/0!</v>
      </c>
      <c r="R225" s="38" t="e">
        <f>IF(D225&gt;'User Input Page'!$C$43,IF(L225&gt;'User Input Page'!$C$36,'User Input Page'!$C$36,L225),0)</f>
        <v>#DIV/0!</v>
      </c>
      <c r="S225" s="38" t="e">
        <f t="shared" ref="S225:S236" si="139">$S$222*24*R225*B225</f>
        <v>#DIV/0!</v>
      </c>
      <c r="T225" s="29" t="s">
        <v>85</v>
      </c>
      <c r="U225" t="e">
        <f t="shared" ref="U225:U236" si="140">R225*B225</f>
        <v>#DIV/0!</v>
      </c>
    </row>
    <row r="226" spans="1:21">
      <c r="A226" s="6">
        <v>0.2</v>
      </c>
      <c r="B226" s="6">
        <v>0.1</v>
      </c>
      <c r="C226" s="3">
        <f t="shared" si="129"/>
        <v>0</v>
      </c>
      <c r="D226" s="3" t="e">
        <f t="shared" si="138"/>
        <v>#DIV/0!</v>
      </c>
      <c r="E226" t="e">
        <f t="shared" si="130"/>
        <v>#DIV/0!</v>
      </c>
      <c r="F226" t="e">
        <f t="shared" si="131"/>
        <v>#DIV/0!</v>
      </c>
      <c r="G226" t="e">
        <f t="shared" si="132"/>
        <v>#DIV/0!</v>
      </c>
      <c r="H226" t="e">
        <f t="shared" si="133"/>
        <v>#DIV/0!</v>
      </c>
      <c r="I226" t="e">
        <f t="shared" si="134"/>
        <v>#DIV/0!</v>
      </c>
      <c r="J226" t="e">
        <f t="shared" si="135"/>
        <v>#DIV/0!</v>
      </c>
      <c r="K226" s="21" t="e">
        <f>IF(E226&gt;0,(IF((J226*($C$7/$F$6)*(E226^2)/19.62)&gt;'User Input Page'!$C$7,'User Input Page'!$C$7,(J226*($C$7/$F$6)*(E226^2)/19.62))), 0)</f>
        <v>#DIV/0!</v>
      </c>
      <c r="L226" s="21" t="e">
        <f t="shared" si="136"/>
        <v>#DIV/0!</v>
      </c>
      <c r="M226" s="21" t="e">
        <f t="shared" si="137"/>
        <v>#DIV/0!</v>
      </c>
      <c r="Q226" t="e">
        <f>IF(D226&gt;'User Input Page'!$C$43,IF(K226&lt;'User Input Page'!$C$7,"YES ----&gt;Generating","NO----&gt;choked"),"NO ----&gt; insufficient flow")</f>
        <v>#DIV/0!</v>
      </c>
      <c r="R226" s="38" t="e">
        <f>IF(D226&gt;'User Input Page'!$C$43,IF(L226&gt;'User Input Page'!$C$36,'User Input Page'!$C$36,L226),0)</f>
        <v>#DIV/0!</v>
      </c>
      <c r="S226" s="38" t="e">
        <f t="shared" si="139"/>
        <v>#DIV/0!</v>
      </c>
      <c r="T226" s="29" t="s">
        <v>85</v>
      </c>
      <c r="U226" t="e">
        <f t="shared" si="140"/>
        <v>#DIV/0!</v>
      </c>
    </row>
    <row r="227" spans="1:21">
      <c r="A227" s="6">
        <v>0.3</v>
      </c>
      <c r="B227" s="6">
        <v>0.1</v>
      </c>
      <c r="C227" s="3">
        <f t="shared" si="129"/>
        <v>0</v>
      </c>
      <c r="D227" s="3" t="e">
        <f t="shared" si="138"/>
        <v>#DIV/0!</v>
      </c>
      <c r="E227" t="e">
        <f t="shared" si="130"/>
        <v>#DIV/0!</v>
      </c>
      <c r="F227" t="e">
        <f t="shared" si="131"/>
        <v>#DIV/0!</v>
      </c>
      <c r="G227" t="e">
        <f t="shared" si="132"/>
        <v>#DIV/0!</v>
      </c>
      <c r="H227" t="e">
        <f t="shared" si="133"/>
        <v>#DIV/0!</v>
      </c>
      <c r="I227" t="e">
        <f t="shared" si="134"/>
        <v>#DIV/0!</v>
      </c>
      <c r="J227" t="e">
        <f t="shared" si="135"/>
        <v>#DIV/0!</v>
      </c>
      <c r="K227" s="21" t="e">
        <f>IF(E227&gt;0,(IF((J227*($C$7/$F$6)*(E227^2)/19.62)&gt;'User Input Page'!$C$7,'User Input Page'!$C$7,(J227*($C$7/$F$6)*(E227^2)/19.62))), 0)</f>
        <v>#DIV/0!</v>
      </c>
      <c r="L227" s="21" t="e">
        <f t="shared" si="136"/>
        <v>#DIV/0!</v>
      </c>
      <c r="M227" s="21" t="e">
        <f t="shared" si="137"/>
        <v>#DIV/0!</v>
      </c>
      <c r="Q227" t="e">
        <f>IF(D227&gt;'User Input Page'!$C$43,IF(K227&lt;'User Input Page'!$C$7,"YES ----&gt;Generating","NO----&gt;choked"),"NO ----&gt; insufficient flow")</f>
        <v>#DIV/0!</v>
      </c>
      <c r="R227" s="38" t="e">
        <f>IF(D227&gt;'User Input Page'!$C$43,IF(L227&gt;'User Input Page'!$C$36,'User Input Page'!$C$36,L227),0)</f>
        <v>#DIV/0!</v>
      </c>
      <c r="S227" s="38" t="e">
        <f t="shared" si="139"/>
        <v>#DIV/0!</v>
      </c>
      <c r="T227" s="29" t="s">
        <v>85</v>
      </c>
      <c r="U227" t="e">
        <f t="shared" si="140"/>
        <v>#DIV/0!</v>
      </c>
    </row>
    <row r="228" spans="1:21">
      <c r="A228" s="6">
        <v>0.4</v>
      </c>
      <c r="B228" s="6">
        <v>0.1</v>
      </c>
      <c r="C228" s="3">
        <f t="shared" si="129"/>
        <v>0</v>
      </c>
      <c r="D228" s="3" t="e">
        <f t="shared" si="138"/>
        <v>#DIV/0!</v>
      </c>
      <c r="E228" t="e">
        <f t="shared" si="130"/>
        <v>#DIV/0!</v>
      </c>
      <c r="F228" t="e">
        <f t="shared" si="131"/>
        <v>#DIV/0!</v>
      </c>
      <c r="G228" t="e">
        <f t="shared" si="132"/>
        <v>#DIV/0!</v>
      </c>
      <c r="H228" t="e">
        <f t="shared" si="133"/>
        <v>#DIV/0!</v>
      </c>
      <c r="I228" t="e">
        <f t="shared" si="134"/>
        <v>#DIV/0!</v>
      </c>
      <c r="J228" t="e">
        <f t="shared" si="135"/>
        <v>#DIV/0!</v>
      </c>
      <c r="K228" s="21" t="e">
        <f>IF(E228&gt;0,(IF((J228*($C$7/$F$6)*(E228^2)/19.62)&gt;'User Input Page'!$C$7,'User Input Page'!$C$7,(J228*($C$7/$F$6)*(E228^2)/19.62))), 0)</f>
        <v>#DIV/0!</v>
      </c>
      <c r="L228" s="21" t="e">
        <f t="shared" si="136"/>
        <v>#DIV/0!</v>
      </c>
      <c r="M228" s="21" t="e">
        <f t="shared" si="137"/>
        <v>#DIV/0!</v>
      </c>
      <c r="Q228" t="e">
        <f>IF(D228&gt;'User Input Page'!$C$43,IF(K228&lt;'User Input Page'!$C$7,"YES ----&gt;Generating","NO----&gt;choked"),"NO ----&gt; insufficient flow")</f>
        <v>#DIV/0!</v>
      </c>
      <c r="R228" s="38" t="e">
        <f>IF(D228&gt;'User Input Page'!$C$43,IF(L228&gt;'User Input Page'!$C$36,'User Input Page'!$C$36,L228),0)</f>
        <v>#DIV/0!</v>
      </c>
      <c r="S228" s="38" t="e">
        <f t="shared" si="139"/>
        <v>#DIV/0!</v>
      </c>
      <c r="T228" s="29" t="s">
        <v>85</v>
      </c>
      <c r="U228" t="e">
        <f t="shared" si="140"/>
        <v>#DIV/0!</v>
      </c>
    </row>
    <row r="229" spans="1:21">
      <c r="A229" s="6">
        <v>0.5</v>
      </c>
      <c r="B229" s="6">
        <v>0.1</v>
      </c>
      <c r="C229" s="3">
        <f t="shared" si="129"/>
        <v>0</v>
      </c>
      <c r="D229" s="3" t="e">
        <f t="shared" si="138"/>
        <v>#DIV/0!</v>
      </c>
      <c r="E229" t="e">
        <f t="shared" si="130"/>
        <v>#DIV/0!</v>
      </c>
      <c r="F229" t="e">
        <f t="shared" si="131"/>
        <v>#DIV/0!</v>
      </c>
      <c r="G229" t="e">
        <f t="shared" si="132"/>
        <v>#DIV/0!</v>
      </c>
      <c r="H229" t="e">
        <f t="shared" si="133"/>
        <v>#DIV/0!</v>
      </c>
      <c r="I229" t="e">
        <f t="shared" si="134"/>
        <v>#DIV/0!</v>
      </c>
      <c r="J229" t="e">
        <f t="shared" si="135"/>
        <v>#DIV/0!</v>
      </c>
      <c r="K229" s="21" t="e">
        <f>IF(E229&gt;0,(IF((J229*($C$7/$F$6)*(E229^2)/19.62)&gt;'User Input Page'!$C$7,'User Input Page'!$C$7,(J229*($C$7/$F$6)*(E229^2)/19.62))), 0)</f>
        <v>#DIV/0!</v>
      </c>
      <c r="L229" s="21" t="e">
        <f t="shared" si="136"/>
        <v>#DIV/0!</v>
      </c>
      <c r="M229" s="21" t="e">
        <f t="shared" si="137"/>
        <v>#DIV/0!</v>
      </c>
      <c r="Q229" t="e">
        <f>IF(D229&gt;'User Input Page'!$C$43,IF(K229&lt;'User Input Page'!$C$7,"YES ----&gt;Generating","NO----&gt;choked"),"NO ----&gt; insufficient flow")</f>
        <v>#DIV/0!</v>
      </c>
      <c r="R229" s="38" t="e">
        <f>IF(D229&gt;'User Input Page'!$C$43,IF(L229&gt;'User Input Page'!$C$36,'User Input Page'!$C$36,L229),0)</f>
        <v>#DIV/0!</v>
      </c>
      <c r="S229" s="38" t="e">
        <f t="shared" si="139"/>
        <v>#DIV/0!</v>
      </c>
      <c r="T229" s="29" t="s">
        <v>85</v>
      </c>
      <c r="U229" t="e">
        <f t="shared" si="140"/>
        <v>#DIV/0!</v>
      </c>
    </row>
    <row r="230" spans="1:21">
      <c r="A230" s="6">
        <v>0.6</v>
      </c>
      <c r="B230" s="6">
        <v>0.1</v>
      </c>
      <c r="C230" s="3">
        <f t="shared" si="129"/>
        <v>0</v>
      </c>
      <c r="D230" s="3" t="e">
        <f t="shared" si="138"/>
        <v>#DIV/0!</v>
      </c>
      <c r="E230" t="e">
        <f t="shared" si="130"/>
        <v>#DIV/0!</v>
      </c>
      <c r="F230" t="e">
        <f t="shared" si="131"/>
        <v>#DIV/0!</v>
      </c>
      <c r="G230" t="e">
        <f t="shared" si="132"/>
        <v>#DIV/0!</v>
      </c>
      <c r="H230" t="e">
        <f t="shared" si="133"/>
        <v>#DIV/0!</v>
      </c>
      <c r="I230" t="e">
        <f t="shared" si="134"/>
        <v>#DIV/0!</v>
      </c>
      <c r="J230" t="e">
        <f t="shared" si="135"/>
        <v>#DIV/0!</v>
      </c>
      <c r="K230" s="21" t="e">
        <f>IF(E230&gt;0,(IF((J230*($C$7/$F$6)*(E230^2)/19.62)&gt;'User Input Page'!$C$7,'User Input Page'!$C$7,(J230*($C$7/$F$6)*(E230^2)/19.62))), 0)</f>
        <v>#DIV/0!</v>
      </c>
      <c r="L230" s="21" t="e">
        <f t="shared" si="136"/>
        <v>#DIV/0!</v>
      </c>
      <c r="M230" s="21" t="e">
        <f t="shared" si="137"/>
        <v>#DIV/0!</v>
      </c>
      <c r="Q230" t="e">
        <f>IF(D230&gt;'User Input Page'!$C$43,IF(K230&lt;'User Input Page'!$C$7,"YES ----&gt;Generating","NO----&gt;choked"),"NO ----&gt; insufficient flow")</f>
        <v>#DIV/0!</v>
      </c>
      <c r="R230" s="38" t="e">
        <f>IF(D230&gt;'User Input Page'!$C$43,IF(L230&gt;'User Input Page'!$C$36,'User Input Page'!$C$36,L230),0)</f>
        <v>#DIV/0!</v>
      </c>
      <c r="S230" s="38" t="e">
        <f t="shared" si="139"/>
        <v>#DIV/0!</v>
      </c>
      <c r="T230" s="29" t="s">
        <v>85</v>
      </c>
      <c r="U230" t="e">
        <f t="shared" si="140"/>
        <v>#DIV/0!</v>
      </c>
    </row>
    <row r="231" spans="1:21">
      <c r="A231" s="6">
        <v>0.7</v>
      </c>
      <c r="B231" s="6">
        <v>0.1</v>
      </c>
      <c r="C231" s="3">
        <f t="shared" si="129"/>
        <v>0</v>
      </c>
      <c r="D231" s="3" t="e">
        <f t="shared" si="138"/>
        <v>#DIV/0!</v>
      </c>
      <c r="E231" t="e">
        <f t="shared" si="130"/>
        <v>#DIV/0!</v>
      </c>
      <c r="F231" t="e">
        <f t="shared" si="131"/>
        <v>#DIV/0!</v>
      </c>
      <c r="G231" t="e">
        <f t="shared" si="132"/>
        <v>#DIV/0!</v>
      </c>
      <c r="H231" t="e">
        <f t="shared" si="133"/>
        <v>#DIV/0!</v>
      </c>
      <c r="I231" t="e">
        <f t="shared" si="134"/>
        <v>#DIV/0!</v>
      </c>
      <c r="J231" t="e">
        <f t="shared" si="135"/>
        <v>#DIV/0!</v>
      </c>
      <c r="K231" s="21" t="e">
        <f>IF(E231&gt;0,(IF((J231*($C$7/$F$6)*(E231^2)/19.62)&gt;'User Input Page'!$C$7,'User Input Page'!$C$7,(J231*($C$7/$F$6)*(E231^2)/19.62))), 0)</f>
        <v>#DIV/0!</v>
      </c>
      <c r="L231" s="21" t="e">
        <f t="shared" si="136"/>
        <v>#DIV/0!</v>
      </c>
      <c r="M231" s="21" t="e">
        <f t="shared" si="137"/>
        <v>#DIV/0!</v>
      </c>
      <c r="Q231" t="e">
        <f>IF(D231&gt;'User Input Page'!$C$43,IF(K231&lt;'User Input Page'!$C$7,"YES ----&gt;Generating","NO----&gt;choked"),"NO ----&gt; insufficient flow")</f>
        <v>#DIV/0!</v>
      </c>
      <c r="R231" s="38" t="e">
        <f>IF(D231&gt;'User Input Page'!$C$43,IF(L231&gt;'User Input Page'!$C$36,'User Input Page'!$C$36,L231),0)</f>
        <v>#DIV/0!</v>
      </c>
      <c r="S231" s="38" t="e">
        <f t="shared" si="139"/>
        <v>#DIV/0!</v>
      </c>
      <c r="T231" s="29" t="s">
        <v>85</v>
      </c>
      <c r="U231" t="e">
        <f t="shared" si="140"/>
        <v>#DIV/0!</v>
      </c>
    </row>
    <row r="232" spans="1:21">
      <c r="A232" s="6">
        <v>0.8</v>
      </c>
      <c r="B232" s="6">
        <v>0.1</v>
      </c>
      <c r="C232" s="3">
        <f t="shared" si="129"/>
        <v>0</v>
      </c>
      <c r="D232" s="3" t="e">
        <f t="shared" si="138"/>
        <v>#DIV/0!</v>
      </c>
      <c r="E232" t="e">
        <f t="shared" si="130"/>
        <v>#DIV/0!</v>
      </c>
      <c r="F232" t="e">
        <f t="shared" si="131"/>
        <v>#DIV/0!</v>
      </c>
      <c r="G232" t="e">
        <f t="shared" si="132"/>
        <v>#DIV/0!</v>
      </c>
      <c r="H232" t="e">
        <f t="shared" si="133"/>
        <v>#DIV/0!</v>
      </c>
      <c r="I232" t="e">
        <f t="shared" si="134"/>
        <v>#DIV/0!</v>
      </c>
      <c r="J232" t="e">
        <f t="shared" si="135"/>
        <v>#DIV/0!</v>
      </c>
      <c r="K232" s="21" t="e">
        <f>IF(E232&gt;0,(IF((J232*($C$7/$F$6)*(E232^2)/19.62)&gt;'User Input Page'!$C$7,'User Input Page'!$C$7,(J232*($C$7/$F$6)*(E232^2)/19.62))), 0)</f>
        <v>#DIV/0!</v>
      </c>
      <c r="L232" s="21" t="e">
        <f t="shared" si="136"/>
        <v>#DIV/0!</v>
      </c>
      <c r="M232" s="21" t="e">
        <f t="shared" si="137"/>
        <v>#DIV/0!</v>
      </c>
      <c r="Q232" t="e">
        <f>IF(D232&gt;'User Input Page'!$C$43,IF(K232&lt;'User Input Page'!$C$7,"YES ----&gt;Generating","NO----&gt;choked"),"NO ----&gt; insufficient flow")</f>
        <v>#DIV/0!</v>
      </c>
      <c r="R232" s="38" t="e">
        <f>IF(D232&gt;'User Input Page'!$C$43,IF(L232&gt;'User Input Page'!$C$36,'User Input Page'!$C$36,L232),0)</f>
        <v>#DIV/0!</v>
      </c>
      <c r="S232" s="38" t="e">
        <f t="shared" si="139"/>
        <v>#DIV/0!</v>
      </c>
      <c r="T232" s="29" t="s">
        <v>85</v>
      </c>
      <c r="U232" t="e">
        <f t="shared" si="140"/>
        <v>#DIV/0!</v>
      </c>
    </row>
    <row r="233" spans="1:21">
      <c r="A233" s="6">
        <v>0.9</v>
      </c>
      <c r="B233" s="6">
        <v>0.1</v>
      </c>
      <c r="C233" s="3">
        <f t="shared" si="129"/>
        <v>0</v>
      </c>
      <c r="D233" s="3" t="e">
        <f t="shared" si="138"/>
        <v>#DIV/0!</v>
      </c>
      <c r="E233" t="e">
        <f t="shared" si="130"/>
        <v>#DIV/0!</v>
      </c>
      <c r="F233" t="e">
        <f t="shared" si="131"/>
        <v>#DIV/0!</v>
      </c>
      <c r="G233" t="e">
        <f t="shared" si="132"/>
        <v>#DIV/0!</v>
      </c>
      <c r="H233" t="e">
        <f t="shared" si="133"/>
        <v>#DIV/0!</v>
      </c>
      <c r="I233" t="e">
        <f t="shared" si="134"/>
        <v>#DIV/0!</v>
      </c>
      <c r="J233" t="e">
        <f t="shared" si="135"/>
        <v>#DIV/0!</v>
      </c>
      <c r="K233" s="21" t="e">
        <f>IF(E233&gt;0,(IF((J233*($C$7/$F$6)*(E233^2)/19.62)&gt;'User Input Page'!$C$7,'User Input Page'!$C$7,(J233*($C$7/$F$6)*(E233^2)/19.62))), 0)</f>
        <v>#DIV/0!</v>
      </c>
      <c r="L233" s="21" t="e">
        <f t="shared" si="136"/>
        <v>#DIV/0!</v>
      </c>
      <c r="M233" s="21" t="e">
        <f t="shared" si="137"/>
        <v>#DIV/0!</v>
      </c>
      <c r="Q233" t="e">
        <f>IF(D233&gt;'User Input Page'!$C$43,IF(K233&lt;'User Input Page'!$C$7,"YES ----&gt;Generating","NO----&gt;choked"),"NO ----&gt; insufficient flow")</f>
        <v>#DIV/0!</v>
      </c>
      <c r="R233" s="38" t="e">
        <f>IF(D233&gt;'User Input Page'!$C$43,IF(L233&gt;'User Input Page'!$C$36,'User Input Page'!$C$36,L233),0)</f>
        <v>#DIV/0!</v>
      </c>
      <c r="S233" s="38" t="e">
        <f t="shared" si="139"/>
        <v>#DIV/0!</v>
      </c>
      <c r="T233" s="29" t="s">
        <v>85</v>
      </c>
      <c r="U233" t="e">
        <f t="shared" si="140"/>
        <v>#DIV/0!</v>
      </c>
    </row>
    <row r="234" spans="1:21">
      <c r="A234" s="6">
        <v>0.95</v>
      </c>
      <c r="B234" s="6">
        <v>4.9999999999999933E-2</v>
      </c>
      <c r="C234" s="3">
        <f t="shared" si="129"/>
        <v>0</v>
      </c>
      <c r="D234" s="3" t="e">
        <f t="shared" si="138"/>
        <v>#DIV/0!</v>
      </c>
      <c r="E234" t="e">
        <f t="shared" si="130"/>
        <v>#DIV/0!</v>
      </c>
      <c r="F234" t="e">
        <f t="shared" si="131"/>
        <v>#DIV/0!</v>
      </c>
      <c r="G234" t="e">
        <f t="shared" si="132"/>
        <v>#DIV/0!</v>
      </c>
      <c r="H234" t="e">
        <f t="shared" si="133"/>
        <v>#DIV/0!</v>
      </c>
      <c r="I234" t="e">
        <f t="shared" si="134"/>
        <v>#DIV/0!</v>
      </c>
      <c r="J234" t="e">
        <f t="shared" si="135"/>
        <v>#DIV/0!</v>
      </c>
      <c r="K234" s="21" t="e">
        <f>IF(E234&gt;0,(IF((J234*($C$7/$F$6)*(E234^2)/19.62)&gt;'User Input Page'!$C$7,'User Input Page'!$C$7,(J234*($C$7/$F$6)*(E234^2)/19.62))), 0)</f>
        <v>#DIV/0!</v>
      </c>
      <c r="L234" s="21" t="e">
        <f t="shared" si="136"/>
        <v>#DIV/0!</v>
      </c>
      <c r="M234" s="21" t="e">
        <f t="shared" si="137"/>
        <v>#DIV/0!</v>
      </c>
      <c r="Q234" t="e">
        <f>IF(D234&gt;'User Input Page'!$C$43,IF(K234&lt;'User Input Page'!$C$7,"YES ----&gt;Generating","NO----&gt;choked"),"NO ----&gt; insufficient flow")</f>
        <v>#DIV/0!</v>
      </c>
      <c r="R234" s="38" t="e">
        <f>IF(D234&gt;'User Input Page'!$C$43,IF(L234&gt;'User Input Page'!$C$36,'User Input Page'!$C$36,L234),0)</f>
        <v>#DIV/0!</v>
      </c>
      <c r="S234" s="38" t="e">
        <f t="shared" si="139"/>
        <v>#DIV/0!</v>
      </c>
      <c r="T234" s="29" t="s">
        <v>85</v>
      </c>
      <c r="U234" t="e">
        <f t="shared" si="140"/>
        <v>#DIV/0!</v>
      </c>
    </row>
    <row r="235" spans="1:21">
      <c r="A235" s="6">
        <v>0.99</v>
      </c>
      <c r="B235" s="6">
        <v>0.04</v>
      </c>
      <c r="C235" s="3">
        <f t="shared" si="129"/>
        <v>0</v>
      </c>
      <c r="D235" s="3" t="e">
        <f t="shared" si="138"/>
        <v>#DIV/0!</v>
      </c>
      <c r="E235" t="e">
        <f t="shared" si="130"/>
        <v>#DIV/0!</v>
      </c>
      <c r="F235" t="e">
        <f t="shared" si="131"/>
        <v>#DIV/0!</v>
      </c>
      <c r="G235" t="e">
        <f t="shared" si="132"/>
        <v>#DIV/0!</v>
      </c>
      <c r="H235" t="e">
        <f t="shared" si="133"/>
        <v>#DIV/0!</v>
      </c>
      <c r="I235" t="e">
        <f t="shared" si="134"/>
        <v>#DIV/0!</v>
      </c>
      <c r="J235" t="e">
        <f t="shared" si="135"/>
        <v>#DIV/0!</v>
      </c>
      <c r="K235" s="21" t="e">
        <f>IF(E235&gt;0,(IF((J235*($C$7/$F$6)*(E235^2)/19.62)&gt;'User Input Page'!$C$7,'User Input Page'!$C$7,(J235*($C$7/$F$6)*(E235^2)/19.62))), 0)</f>
        <v>#DIV/0!</v>
      </c>
      <c r="L235" s="21" t="e">
        <f t="shared" si="136"/>
        <v>#DIV/0!</v>
      </c>
      <c r="M235" s="21" t="e">
        <f t="shared" si="137"/>
        <v>#DIV/0!</v>
      </c>
      <c r="Q235" t="e">
        <f>IF(D235&gt;'User Input Page'!$C$43,IF(K235&lt;'User Input Page'!$C$7,"YES ----&gt;Generating","NO----&gt;choked"),"NO ----&gt; insufficient flow")</f>
        <v>#DIV/0!</v>
      </c>
      <c r="R235" s="38" t="e">
        <f>IF(D235&gt;'User Input Page'!$C$43,IF(L235&gt;'User Input Page'!$C$36,'User Input Page'!$C$36,L235),0)</f>
        <v>#DIV/0!</v>
      </c>
      <c r="S235" s="38" t="e">
        <f t="shared" si="139"/>
        <v>#DIV/0!</v>
      </c>
      <c r="T235" s="29" t="s">
        <v>85</v>
      </c>
      <c r="U235" t="e">
        <f t="shared" si="140"/>
        <v>#DIV/0!</v>
      </c>
    </row>
    <row r="236" spans="1:21">
      <c r="A236" s="6">
        <v>1</v>
      </c>
      <c r="B236" s="6">
        <v>0.01</v>
      </c>
      <c r="C236" s="3">
        <f t="shared" si="129"/>
        <v>0</v>
      </c>
      <c r="D236" s="3" t="e">
        <f t="shared" si="138"/>
        <v>#DIV/0!</v>
      </c>
      <c r="E236" t="e">
        <f t="shared" si="130"/>
        <v>#DIV/0!</v>
      </c>
      <c r="F236" t="e">
        <f t="shared" si="131"/>
        <v>#DIV/0!</v>
      </c>
      <c r="G236" t="e">
        <f t="shared" si="132"/>
        <v>#DIV/0!</v>
      </c>
      <c r="H236" t="e">
        <f t="shared" si="133"/>
        <v>#DIV/0!</v>
      </c>
      <c r="I236" t="e">
        <f t="shared" si="134"/>
        <v>#DIV/0!</v>
      </c>
      <c r="J236" t="e">
        <f t="shared" si="135"/>
        <v>#DIV/0!</v>
      </c>
      <c r="K236" s="21" t="e">
        <f>IF(E236&gt;0,(IF((J236*($C$7/$F$6)*(E236^2)/19.62)&gt;'User Input Page'!$C$7,'User Input Page'!$C$7,(J236*($C$7/$F$6)*(E236^2)/19.62))), 0)</f>
        <v>#DIV/0!</v>
      </c>
      <c r="L236" s="21" t="e">
        <f t="shared" si="136"/>
        <v>#DIV/0!</v>
      </c>
      <c r="M236" s="21" t="e">
        <f t="shared" si="137"/>
        <v>#DIV/0!</v>
      </c>
      <c r="Q236" t="e">
        <f>IF(D236&gt;'User Input Page'!$C$43,IF(K236&lt;'User Input Page'!$C$7,"YES ----&gt;Generating","NO----&gt;choked"),"NO ----&gt; insufficient flow")</f>
        <v>#DIV/0!</v>
      </c>
      <c r="R236" s="38" t="e">
        <f>IF(D236&gt;'User Input Page'!$C$43,IF(L236&gt;'User Input Page'!$C$36,'User Input Page'!$C$36,L236),0)</f>
        <v>#DIV/0!</v>
      </c>
      <c r="S236" s="38" t="e">
        <f t="shared" si="139"/>
        <v>#DIV/0!</v>
      </c>
      <c r="T236" s="29" t="s">
        <v>85</v>
      </c>
      <c r="U236" t="e">
        <f t="shared" si="140"/>
        <v>#DIV/0!</v>
      </c>
    </row>
    <row r="237" spans="1:21">
      <c r="A237" s="1"/>
      <c r="B237" s="5"/>
      <c r="E237" s="20"/>
      <c r="F237" s="20"/>
      <c r="I237" s="20"/>
      <c r="J237" s="20"/>
      <c r="K237" t="s">
        <v>61</v>
      </c>
      <c r="L237" s="21" t="e">
        <f>AVERAGE(L224:L236)</f>
        <v>#DIV/0!</v>
      </c>
      <c r="M237" s="21" t="e">
        <f>SUM(M224:M236)</f>
        <v>#DIV/0!</v>
      </c>
      <c r="S237" s="38" t="e">
        <f>SUM(S224:S236)</f>
        <v>#DIV/0!</v>
      </c>
      <c r="T237" s="37" t="e">
        <f>'User Input Page'!$G$44*S237</f>
        <v>#DIV/0!</v>
      </c>
      <c r="U237" t="e">
        <f>SUM(U224:U236)</f>
        <v>#DIV/0!</v>
      </c>
    </row>
    <row r="239" spans="1:21">
      <c r="A239" s="6" t="s">
        <v>31</v>
      </c>
      <c r="B239" s="4" t="s">
        <v>33</v>
      </c>
      <c r="C239" s="122" t="s">
        <v>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S239">
        <v>31</v>
      </c>
    </row>
    <row r="240" spans="1:21">
      <c r="A240" s="6" t="s">
        <v>32</v>
      </c>
      <c r="B240" s="6" t="s">
        <v>34</v>
      </c>
      <c r="C240" s="6" t="s">
        <v>24</v>
      </c>
      <c r="D240" s="6" t="s">
        <v>25</v>
      </c>
      <c r="E240" t="s">
        <v>55</v>
      </c>
      <c r="F240" t="s">
        <v>56</v>
      </c>
      <c r="G240" t="s">
        <v>57</v>
      </c>
      <c r="J240" t="s">
        <v>58</v>
      </c>
      <c r="K240" t="s">
        <v>59</v>
      </c>
      <c r="L240" t="s">
        <v>5</v>
      </c>
      <c r="M240" t="s">
        <v>26</v>
      </c>
    </row>
    <row r="241" spans="1:21">
      <c r="A241" s="6">
        <v>0.05</v>
      </c>
      <c r="B241" s="6">
        <v>0.05</v>
      </c>
      <c r="C241" s="3">
        <f t="shared" ref="C241:C253" si="141">IF((Q18-$C$35)&gt;0,(Q18-$C$35),0)</f>
        <v>0</v>
      </c>
      <c r="D241" s="3" t="e">
        <f>IF(C241&gt;$F$9,$F$9,(C241))</f>
        <v>#DIV/0!</v>
      </c>
      <c r="E241" t="e">
        <f t="shared" ref="E241:E253" si="142">D241/$F$7</f>
        <v>#DIV/0!</v>
      </c>
      <c r="F241" t="e">
        <f t="shared" ref="F241:F253" si="143">(1000*E241*$F$6)/0.001307</f>
        <v>#DIV/0!</v>
      </c>
      <c r="G241" t="e">
        <f t="shared" ref="G241:G253" si="144">1/(POWER((-2*LOG(($I$6/3.7)+(2.51/(F241*(POWER($I$7,0.5)))))),2))</f>
        <v>#DIV/0!</v>
      </c>
      <c r="H241" t="e">
        <f t="shared" ref="H241:H253" si="145">1/(POWER((-2*LOG(($I$6/3.7)+(2.51/(F241*(POWER(G241,0.5)))))),2))</f>
        <v>#DIV/0!</v>
      </c>
      <c r="I241" t="e">
        <f t="shared" ref="I241:I253" si="146">1/(POWER((-2*LOG(($I$6/3.7)+(2.51/(F241*(POWER(H241,0.5)))))),2))</f>
        <v>#DIV/0!</v>
      </c>
      <c r="J241" t="e">
        <f t="shared" ref="J241:J253" si="147">1/(POWER((-2*LOG(($I$6/3.7)+(2.51/(F241*(POWER(I241,0.5)))))),2))</f>
        <v>#DIV/0!</v>
      </c>
      <c r="K241" s="21" t="e">
        <f>IF(E241&gt;0,(IF((J241*($C$7/$F$6)*(E241^2)/19.62)&gt;'User Input Page'!$C$7,'User Input Page'!$C$7,(J241*($C$7/$F$6)*(E241^2)/19.62))), 0)</f>
        <v>#DIV/0!</v>
      </c>
      <c r="L241" s="21" t="e">
        <f t="shared" ref="L241:L253" si="148">($C$9/100)*$I$5*D241*($C$6-K241)</f>
        <v>#DIV/0!</v>
      </c>
      <c r="M241" s="21" t="e">
        <f t="shared" ref="M241:M253" si="149">B241*L241</f>
        <v>#DIV/0!</v>
      </c>
      <c r="Q241" t="e">
        <f>IF(D241&gt;'User Input Page'!$C$43,IF(K241&lt;'User Input Page'!$C$7,"YES ----&gt;Generating","NO----&gt;choked"),"NO ----&gt; insufficient flow")</f>
        <v>#DIV/0!</v>
      </c>
      <c r="R241" s="38" t="e">
        <f>IF(D241&gt;'User Input Page'!$C$43,IF(L241&gt;'User Input Page'!$C$36,'User Input Page'!$C$36,L241),0)</f>
        <v>#DIV/0!</v>
      </c>
      <c r="S241" s="38" t="e">
        <f>$S$239*24*R241*B241</f>
        <v>#DIV/0!</v>
      </c>
      <c r="T241" s="29" t="s">
        <v>85</v>
      </c>
      <c r="U241" t="e">
        <f>R241*B241</f>
        <v>#DIV/0!</v>
      </c>
    </row>
    <row r="242" spans="1:21">
      <c r="A242" s="6">
        <v>0.1</v>
      </c>
      <c r="B242" s="6">
        <v>0.05</v>
      </c>
      <c r="C242" s="3">
        <f t="shared" si="141"/>
        <v>0</v>
      </c>
      <c r="D242" s="3" t="e">
        <f t="shared" ref="D242:D253" si="150">IF((C242+C241)/2&gt;$F$9,$F$9,(C242+C241)/2)</f>
        <v>#DIV/0!</v>
      </c>
      <c r="E242" t="e">
        <f t="shared" si="142"/>
        <v>#DIV/0!</v>
      </c>
      <c r="F242" t="e">
        <f t="shared" si="143"/>
        <v>#DIV/0!</v>
      </c>
      <c r="G242" t="e">
        <f t="shared" si="144"/>
        <v>#DIV/0!</v>
      </c>
      <c r="H242" t="e">
        <f t="shared" si="145"/>
        <v>#DIV/0!</v>
      </c>
      <c r="I242" t="e">
        <f t="shared" si="146"/>
        <v>#DIV/0!</v>
      </c>
      <c r="J242" t="e">
        <f t="shared" si="147"/>
        <v>#DIV/0!</v>
      </c>
      <c r="K242" s="21" t="e">
        <f>IF(E242&gt;0,(IF((J242*($C$7/$F$6)*(E242^2)/19.62)&gt;'User Input Page'!$C$7,'User Input Page'!$C$7,(J242*($C$7/$F$6)*(E242^2)/19.62))), 0)</f>
        <v>#DIV/0!</v>
      </c>
      <c r="L242" s="21" t="e">
        <f t="shared" si="148"/>
        <v>#DIV/0!</v>
      </c>
      <c r="M242" s="21" t="e">
        <f t="shared" si="149"/>
        <v>#DIV/0!</v>
      </c>
      <c r="Q242" t="e">
        <f>IF(D242&gt;'User Input Page'!$C$43,IF(K242&lt;'User Input Page'!$C$7,"YES ----&gt;Generating","NO----&gt;choked"),"NO ----&gt; insufficient flow")</f>
        <v>#DIV/0!</v>
      </c>
      <c r="R242" s="38" t="e">
        <f>IF(D242&gt;'User Input Page'!$C$43,IF(L242&gt;'User Input Page'!$C$36,'User Input Page'!$C$36,L242),0)</f>
        <v>#DIV/0!</v>
      </c>
      <c r="S242" s="38" t="e">
        <f t="shared" ref="S242:S253" si="151">$S$239*24*R242*B242</f>
        <v>#DIV/0!</v>
      </c>
      <c r="T242" s="29" t="s">
        <v>85</v>
      </c>
      <c r="U242" t="e">
        <f t="shared" ref="U242:U253" si="152">R242*B242</f>
        <v>#DIV/0!</v>
      </c>
    </row>
    <row r="243" spans="1:21">
      <c r="A243" s="6">
        <v>0.2</v>
      </c>
      <c r="B243" s="6">
        <v>0.1</v>
      </c>
      <c r="C243" s="3">
        <f t="shared" si="141"/>
        <v>0</v>
      </c>
      <c r="D243" s="3" t="e">
        <f t="shared" si="150"/>
        <v>#DIV/0!</v>
      </c>
      <c r="E243" t="e">
        <f t="shared" si="142"/>
        <v>#DIV/0!</v>
      </c>
      <c r="F243" t="e">
        <f t="shared" si="143"/>
        <v>#DIV/0!</v>
      </c>
      <c r="G243" t="e">
        <f t="shared" si="144"/>
        <v>#DIV/0!</v>
      </c>
      <c r="H243" t="e">
        <f t="shared" si="145"/>
        <v>#DIV/0!</v>
      </c>
      <c r="I243" t="e">
        <f t="shared" si="146"/>
        <v>#DIV/0!</v>
      </c>
      <c r="J243" t="e">
        <f t="shared" si="147"/>
        <v>#DIV/0!</v>
      </c>
      <c r="K243" s="21" t="e">
        <f>IF(E243&gt;0,(IF((J243*($C$7/$F$6)*(E243^2)/19.62)&gt;'User Input Page'!$C$7,'User Input Page'!$C$7,(J243*($C$7/$F$6)*(E243^2)/19.62))), 0)</f>
        <v>#DIV/0!</v>
      </c>
      <c r="L243" s="21" t="e">
        <f t="shared" si="148"/>
        <v>#DIV/0!</v>
      </c>
      <c r="M243" s="21" t="e">
        <f t="shared" si="149"/>
        <v>#DIV/0!</v>
      </c>
      <c r="Q243" t="e">
        <f>IF(D243&gt;'User Input Page'!$C$43,IF(K243&lt;'User Input Page'!$C$7,"YES ----&gt;Generating","NO----&gt;choked"),"NO ----&gt; insufficient flow")</f>
        <v>#DIV/0!</v>
      </c>
      <c r="R243" s="38" t="e">
        <f>IF(D243&gt;'User Input Page'!$C$43,IF(L243&gt;'User Input Page'!$C$36,'User Input Page'!$C$36,L243),0)</f>
        <v>#DIV/0!</v>
      </c>
      <c r="S243" s="38" t="e">
        <f t="shared" si="151"/>
        <v>#DIV/0!</v>
      </c>
      <c r="T243" s="29" t="s">
        <v>85</v>
      </c>
      <c r="U243" t="e">
        <f t="shared" si="152"/>
        <v>#DIV/0!</v>
      </c>
    </row>
    <row r="244" spans="1:21">
      <c r="A244" s="6">
        <v>0.3</v>
      </c>
      <c r="B244" s="6">
        <v>0.1</v>
      </c>
      <c r="C244" s="3">
        <f t="shared" si="141"/>
        <v>0</v>
      </c>
      <c r="D244" s="3" t="e">
        <f t="shared" si="150"/>
        <v>#DIV/0!</v>
      </c>
      <c r="E244" t="e">
        <f t="shared" si="142"/>
        <v>#DIV/0!</v>
      </c>
      <c r="F244" t="e">
        <f t="shared" si="143"/>
        <v>#DIV/0!</v>
      </c>
      <c r="G244" t="e">
        <f t="shared" si="144"/>
        <v>#DIV/0!</v>
      </c>
      <c r="H244" t="e">
        <f t="shared" si="145"/>
        <v>#DIV/0!</v>
      </c>
      <c r="I244" t="e">
        <f t="shared" si="146"/>
        <v>#DIV/0!</v>
      </c>
      <c r="J244" t="e">
        <f t="shared" si="147"/>
        <v>#DIV/0!</v>
      </c>
      <c r="K244" s="21" t="e">
        <f>IF(E244&gt;0,(IF((J244*($C$7/$F$6)*(E244^2)/19.62)&gt;'User Input Page'!$C$7,'User Input Page'!$C$7,(J244*($C$7/$F$6)*(E244^2)/19.62))), 0)</f>
        <v>#DIV/0!</v>
      </c>
      <c r="L244" s="21" t="e">
        <f t="shared" si="148"/>
        <v>#DIV/0!</v>
      </c>
      <c r="M244" s="21" t="e">
        <f t="shared" si="149"/>
        <v>#DIV/0!</v>
      </c>
      <c r="Q244" t="e">
        <f>IF(D244&gt;'User Input Page'!$C$43,IF(K244&lt;'User Input Page'!$C$7,"YES ----&gt;Generating","NO----&gt;choked"),"NO ----&gt; insufficient flow")</f>
        <v>#DIV/0!</v>
      </c>
      <c r="R244" s="38" t="e">
        <f>IF(D244&gt;'User Input Page'!$C$43,IF(L244&gt;'User Input Page'!$C$36,'User Input Page'!$C$36,L244),0)</f>
        <v>#DIV/0!</v>
      </c>
      <c r="S244" s="38" t="e">
        <f t="shared" si="151"/>
        <v>#DIV/0!</v>
      </c>
      <c r="T244" s="29" t="s">
        <v>85</v>
      </c>
      <c r="U244" t="e">
        <f t="shared" si="152"/>
        <v>#DIV/0!</v>
      </c>
    </row>
    <row r="245" spans="1:21">
      <c r="A245" s="6">
        <v>0.4</v>
      </c>
      <c r="B245" s="6">
        <v>0.1</v>
      </c>
      <c r="C245" s="3">
        <f t="shared" si="141"/>
        <v>0</v>
      </c>
      <c r="D245" s="3" t="e">
        <f t="shared" si="150"/>
        <v>#DIV/0!</v>
      </c>
      <c r="E245" t="e">
        <f t="shared" si="142"/>
        <v>#DIV/0!</v>
      </c>
      <c r="F245" t="e">
        <f t="shared" si="143"/>
        <v>#DIV/0!</v>
      </c>
      <c r="G245" t="e">
        <f t="shared" si="144"/>
        <v>#DIV/0!</v>
      </c>
      <c r="H245" t="e">
        <f t="shared" si="145"/>
        <v>#DIV/0!</v>
      </c>
      <c r="I245" t="e">
        <f t="shared" si="146"/>
        <v>#DIV/0!</v>
      </c>
      <c r="J245" t="e">
        <f t="shared" si="147"/>
        <v>#DIV/0!</v>
      </c>
      <c r="K245" s="21" t="e">
        <f>IF(E245&gt;0,(IF((J245*($C$7/$F$6)*(E245^2)/19.62)&gt;'User Input Page'!$C$7,'User Input Page'!$C$7,(J245*($C$7/$F$6)*(E245^2)/19.62))), 0)</f>
        <v>#DIV/0!</v>
      </c>
      <c r="L245" s="21" t="e">
        <f t="shared" si="148"/>
        <v>#DIV/0!</v>
      </c>
      <c r="M245" s="21" t="e">
        <f t="shared" si="149"/>
        <v>#DIV/0!</v>
      </c>
      <c r="Q245" t="e">
        <f>IF(D245&gt;'User Input Page'!$C$43,IF(K245&lt;'User Input Page'!$C$7,"YES ----&gt;Generating","NO----&gt;choked"),"NO ----&gt; insufficient flow")</f>
        <v>#DIV/0!</v>
      </c>
      <c r="R245" s="38" t="e">
        <f>IF(D245&gt;'User Input Page'!$C$43,IF(L245&gt;'User Input Page'!$C$36,'User Input Page'!$C$36,L245),0)</f>
        <v>#DIV/0!</v>
      </c>
      <c r="S245" s="38" t="e">
        <f t="shared" si="151"/>
        <v>#DIV/0!</v>
      </c>
      <c r="T245" s="29" t="s">
        <v>85</v>
      </c>
      <c r="U245" t="e">
        <f t="shared" si="152"/>
        <v>#DIV/0!</v>
      </c>
    </row>
    <row r="246" spans="1:21">
      <c r="A246" s="6">
        <v>0.5</v>
      </c>
      <c r="B246" s="6">
        <v>0.1</v>
      </c>
      <c r="C246" s="3">
        <f t="shared" si="141"/>
        <v>0</v>
      </c>
      <c r="D246" s="3" t="e">
        <f t="shared" si="150"/>
        <v>#DIV/0!</v>
      </c>
      <c r="E246" t="e">
        <f t="shared" si="142"/>
        <v>#DIV/0!</v>
      </c>
      <c r="F246" t="e">
        <f t="shared" si="143"/>
        <v>#DIV/0!</v>
      </c>
      <c r="G246" t="e">
        <f t="shared" si="144"/>
        <v>#DIV/0!</v>
      </c>
      <c r="H246" t="e">
        <f t="shared" si="145"/>
        <v>#DIV/0!</v>
      </c>
      <c r="I246" t="e">
        <f t="shared" si="146"/>
        <v>#DIV/0!</v>
      </c>
      <c r="J246" t="e">
        <f t="shared" si="147"/>
        <v>#DIV/0!</v>
      </c>
      <c r="K246" s="21" t="e">
        <f>IF(E246&gt;0,(IF((J246*($C$7/$F$6)*(E246^2)/19.62)&gt;'User Input Page'!$C$7,'User Input Page'!$C$7,(J246*($C$7/$F$6)*(E246^2)/19.62))), 0)</f>
        <v>#DIV/0!</v>
      </c>
      <c r="L246" s="21" t="e">
        <f t="shared" si="148"/>
        <v>#DIV/0!</v>
      </c>
      <c r="M246" s="21" t="e">
        <f t="shared" si="149"/>
        <v>#DIV/0!</v>
      </c>
      <c r="Q246" t="e">
        <f>IF(D246&gt;'User Input Page'!$C$43,IF(K246&lt;'User Input Page'!$C$7,"YES ----&gt;Generating","NO----&gt;choked"),"NO ----&gt; insufficient flow")</f>
        <v>#DIV/0!</v>
      </c>
      <c r="R246" s="38" t="e">
        <f>IF(D246&gt;'User Input Page'!$C$43,IF(L246&gt;'User Input Page'!$C$36,'User Input Page'!$C$36,L246),0)</f>
        <v>#DIV/0!</v>
      </c>
      <c r="S246" s="38" t="e">
        <f t="shared" si="151"/>
        <v>#DIV/0!</v>
      </c>
      <c r="T246" s="29" t="s">
        <v>85</v>
      </c>
      <c r="U246" t="e">
        <f t="shared" si="152"/>
        <v>#DIV/0!</v>
      </c>
    </row>
    <row r="247" spans="1:21">
      <c r="A247" s="6">
        <v>0.6</v>
      </c>
      <c r="B247" s="6">
        <v>0.1</v>
      </c>
      <c r="C247" s="3">
        <f t="shared" si="141"/>
        <v>0</v>
      </c>
      <c r="D247" s="3" t="e">
        <f t="shared" si="150"/>
        <v>#DIV/0!</v>
      </c>
      <c r="E247" t="e">
        <f t="shared" si="142"/>
        <v>#DIV/0!</v>
      </c>
      <c r="F247" t="e">
        <f t="shared" si="143"/>
        <v>#DIV/0!</v>
      </c>
      <c r="G247" t="e">
        <f t="shared" si="144"/>
        <v>#DIV/0!</v>
      </c>
      <c r="H247" t="e">
        <f t="shared" si="145"/>
        <v>#DIV/0!</v>
      </c>
      <c r="I247" t="e">
        <f t="shared" si="146"/>
        <v>#DIV/0!</v>
      </c>
      <c r="J247" t="e">
        <f t="shared" si="147"/>
        <v>#DIV/0!</v>
      </c>
      <c r="K247" s="21" t="e">
        <f>IF(E247&gt;0,(IF((J247*($C$7/$F$6)*(E247^2)/19.62)&gt;'User Input Page'!$C$7,'User Input Page'!$C$7,(J247*($C$7/$F$6)*(E247^2)/19.62))), 0)</f>
        <v>#DIV/0!</v>
      </c>
      <c r="L247" s="21" t="e">
        <f t="shared" si="148"/>
        <v>#DIV/0!</v>
      </c>
      <c r="M247" s="21" t="e">
        <f t="shared" si="149"/>
        <v>#DIV/0!</v>
      </c>
      <c r="Q247" t="e">
        <f>IF(D247&gt;'User Input Page'!$C$43,IF(K247&lt;'User Input Page'!$C$7,"YES ----&gt;Generating","NO----&gt;choked"),"NO ----&gt; insufficient flow")</f>
        <v>#DIV/0!</v>
      </c>
      <c r="R247" s="38" t="e">
        <f>IF(D247&gt;'User Input Page'!$C$43,IF(L247&gt;'User Input Page'!$C$36,'User Input Page'!$C$36,L247),0)</f>
        <v>#DIV/0!</v>
      </c>
      <c r="S247" s="38" t="e">
        <f t="shared" si="151"/>
        <v>#DIV/0!</v>
      </c>
      <c r="T247" s="29" t="s">
        <v>85</v>
      </c>
      <c r="U247" t="e">
        <f t="shared" si="152"/>
        <v>#DIV/0!</v>
      </c>
    </row>
    <row r="248" spans="1:21">
      <c r="A248" s="6">
        <v>0.7</v>
      </c>
      <c r="B248" s="6">
        <v>0.1</v>
      </c>
      <c r="C248" s="3">
        <f t="shared" si="141"/>
        <v>0</v>
      </c>
      <c r="D248" s="3" t="e">
        <f t="shared" si="150"/>
        <v>#DIV/0!</v>
      </c>
      <c r="E248" t="e">
        <f t="shared" si="142"/>
        <v>#DIV/0!</v>
      </c>
      <c r="F248" t="e">
        <f t="shared" si="143"/>
        <v>#DIV/0!</v>
      </c>
      <c r="G248" t="e">
        <f t="shared" si="144"/>
        <v>#DIV/0!</v>
      </c>
      <c r="H248" t="e">
        <f t="shared" si="145"/>
        <v>#DIV/0!</v>
      </c>
      <c r="I248" t="e">
        <f t="shared" si="146"/>
        <v>#DIV/0!</v>
      </c>
      <c r="J248" t="e">
        <f t="shared" si="147"/>
        <v>#DIV/0!</v>
      </c>
      <c r="K248" s="21" t="e">
        <f>IF(E248&gt;0,(IF((J248*($C$7/$F$6)*(E248^2)/19.62)&gt;'User Input Page'!$C$7,'User Input Page'!$C$7,(J248*($C$7/$F$6)*(E248^2)/19.62))), 0)</f>
        <v>#DIV/0!</v>
      </c>
      <c r="L248" s="21" t="e">
        <f t="shared" si="148"/>
        <v>#DIV/0!</v>
      </c>
      <c r="M248" s="21" t="e">
        <f t="shared" si="149"/>
        <v>#DIV/0!</v>
      </c>
      <c r="Q248" t="e">
        <f>IF(D248&gt;'User Input Page'!$C$43,IF(K248&lt;'User Input Page'!$C$7,"YES ----&gt;Generating","NO----&gt;choked"),"NO ----&gt; insufficient flow")</f>
        <v>#DIV/0!</v>
      </c>
      <c r="R248" s="38" t="e">
        <f>IF(D248&gt;'User Input Page'!$C$43,IF(L248&gt;'User Input Page'!$C$36,'User Input Page'!$C$36,L248),0)</f>
        <v>#DIV/0!</v>
      </c>
      <c r="S248" s="38" t="e">
        <f t="shared" si="151"/>
        <v>#DIV/0!</v>
      </c>
      <c r="T248" s="29" t="s">
        <v>85</v>
      </c>
      <c r="U248" t="e">
        <f t="shared" si="152"/>
        <v>#DIV/0!</v>
      </c>
    </row>
    <row r="249" spans="1:21">
      <c r="A249" s="6">
        <v>0.8</v>
      </c>
      <c r="B249" s="6">
        <v>0.1</v>
      </c>
      <c r="C249" s="3">
        <f t="shared" si="141"/>
        <v>0</v>
      </c>
      <c r="D249" s="3" t="e">
        <f t="shared" si="150"/>
        <v>#DIV/0!</v>
      </c>
      <c r="E249" t="e">
        <f t="shared" si="142"/>
        <v>#DIV/0!</v>
      </c>
      <c r="F249" t="e">
        <f t="shared" si="143"/>
        <v>#DIV/0!</v>
      </c>
      <c r="G249" t="e">
        <f t="shared" si="144"/>
        <v>#DIV/0!</v>
      </c>
      <c r="H249" t="e">
        <f t="shared" si="145"/>
        <v>#DIV/0!</v>
      </c>
      <c r="I249" t="e">
        <f t="shared" si="146"/>
        <v>#DIV/0!</v>
      </c>
      <c r="J249" t="e">
        <f t="shared" si="147"/>
        <v>#DIV/0!</v>
      </c>
      <c r="K249" s="21" t="e">
        <f>IF(E249&gt;0,(IF((J249*($C$7/$F$6)*(E249^2)/19.62)&gt;'User Input Page'!$C$7,'User Input Page'!$C$7,(J249*($C$7/$F$6)*(E249^2)/19.62))), 0)</f>
        <v>#DIV/0!</v>
      </c>
      <c r="L249" s="21" t="e">
        <f t="shared" si="148"/>
        <v>#DIV/0!</v>
      </c>
      <c r="M249" s="21" t="e">
        <f t="shared" si="149"/>
        <v>#DIV/0!</v>
      </c>
      <c r="Q249" t="e">
        <f>IF(D249&gt;'User Input Page'!$C$43,IF(K249&lt;'User Input Page'!$C$7,"YES ----&gt;Generating","NO----&gt;choked"),"NO ----&gt; insufficient flow")</f>
        <v>#DIV/0!</v>
      </c>
      <c r="R249" s="38" t="e">
        <f>IF(D249&gt;'User Input Page'!$C$43,IF(L249&gt;'User Input Page'!$C$36,'User Input Page'!$C$36,L249),0)</f>
        <v>#DIV/0!</v>
      </c>
      <c r="S249" s="38" t="e">
        <f t="shared" si="151"/>
        <v>#DIV/0!</v>
      </c>
      <c r="T249" s="29" t="s">
        <v>85</v>
      </c>
      <c r="U249" t="e">
        <f t="shared" si="152"/>
        <v>#DIV/0!</v>
      </c>
    </row>
    <row r="250" spans="1:21">
      <c r="A250" s="6">
        <v>0.9</v>
      </c>
      <c r="B250" s="6">
        <v>0.1</v>
      </c>
      <c r="C250" s="3">
        <f t="shared" si="141"/>
        <v>0</v>
      </c>
      <c r="D250" s="3" t="e">
        <f t="shared" si="150"/>
        <v>#DIV/0!</v>
      </c>
      <c r="E250" t="e">
        <f t="shared" si="142"/>
        <v>#DIV/0!</v>
      </c>
      <c r="F250" t="e">
        <f t="shared" si="143"/>
        <v>#DIV/0!</v>
      </c>
      <c r="G250" t="e">
        <f t="shared" si="144"/>
        <v>#DIV/0!</v>
      </c>
      <c r="H250" t="e">
        <f t="shared" si="145"/>
        <v>#DIV/0!</v>
      </c>
      <c r="I250" t="e">
        <f t="shared" si="146"/>
        <v>#DIV/0!</v>
      </c>
      <c r="J250" t="e">
        <f t="shared" si="147"/>
        <v>#DIV/0!</v>
      </c>
      <c r="K250" s="21" t="e">
        <f>IF(E250&gt;0,(IF((J250*($C$7/$F$6)*(E250^2)/19.62)&gt;'User Input Page'!$C$7,'User Input Page'!$C$7,(J250*($C$7/$F$6)*(E250^2)/19.62))), 0)</f>
        <v>#DIV/0!</v>
      </c>
      <c r="L250" s="21" t="e">
        <f t="shared" si="148"/>
        <v>#DIV/0!</v>
      </c>
      <c r="M250" s="21" t="e">
        <f t="shared" si="149"/>
        <v>#DIV/0!</v>
      </c>
      <c r="Q250" t="e">
        <f>IF(D250&gt;'User Input Page'!$C$43,IF(K250&lt;'User Input Page'!$C$7,"YES ----&gt;Generating","NO----&gt;choked"),"NO ----&gt; insufficient flow")</f>
        <v>#DIV/0!</v>
      </c>
      <c r="R250" s="38" t="e">
        <f>IF(D250&gt;'User Input Page'!$C$43,IF(L250&gt;'User Input Page'!$C$36,'User Input Page'!$C$36,L250),0)</f>
        <v>#DIV/0!</v>
      </c>
      <c r="S250" s="38" t="e">
        <f t="shared" si="151"/>
        <v>#DIV/0!</v>
      </c>
      <c r="T250" s="29" t="s">
        <v>85</v>
      </c>
      <c r="U250" t="e">
        <f t="shared" si="152"/>
        <v>#DIV/0!</v>
      </c>
    </row>
    <row r="251" spans="1:21">
      <c r="A251" s="6">
        <v>0.95</v>
      </c>
      <c r="B251" s="6">
        <v>4.9999999999999933E-2</v>
      </c>
      <c r="C251" s="3">
        <f t="shared" si="141"/>
        <v>0</v>
      </c>
      <c r="D251" s="3" t="e">
        <f t="shared" si="150"/>
        <v>#DIV/0!</v>
      </c>
      <c r="E251" t="e">
        <f t="shared" si="142"/>
        <v>#DIV/0!</v>
      </c>
      <c r="F251" t="e">
        <f t="shared" si="143"/>
        <v>#DIV/0!</v>
      </c>
      <c r="G251" t="e">
        <f t="shared" si="144"/>
        <v>#DIV/0!</v>
      </c>
      <c r="H251" t="e">
        <f t="shared" si="145"/>
        <v>#DIV/0!</v>
      </c>
      <c r="I251" t="e">
        <f t="shared" si="146"/>
        <v>#DIV/0!</v>
      </c>
      <c r="J251" t="e">
        <f t="shared" si="147"/>
        <v>#DIV/0!</v>
      </c>
      <c r="K251" s="21" t="e">
        <f>IF(E251&gt;0,(IF((J251*($C$7/$F$6)*(E251^2)/19.62)&gt;'User Input Page'!$C$7,'User Input Page'!$C$7,(J251*($C$7/$F$6)*(E251^2)/19.62))), 0)</f>
        <v>#DIV/0!</v>
      </c>
      <c r="L251" s="21" t="e">
        <f t="shared" si="148"/>
        <v>#DIV/0!</v>
      </c>
      <c r="M251" s="21" t="e">
        <f t="shared" si="149"/>
        <v>#DIV/0!</v>
      </c>
      <c r="Q251" t="e">
        <f>IF(D251&gt;'User Input Page'!$C$43,IF(K251&lt;'User Input Page'!$C$7,"YES ----&gt;Generating","NO----&gt;choked"),"NO ----&gt; insufficient flow")</f>
        <v>#DIV/0!</v>
      </c>
      <c r="R251" s="38" t="e">
        <f>IF(D251&gt;'User Input Page'!$C$43,IF(L251&gt;'User Input Page'!$C$36,'User Input Page'!$C$36,L251),0)</f>
        <v>#DIV/0!</v>
      </c>
      <c r="S251" s="38" t="e">
        <f t="shared" si="151"/>
        <v>#DIV/0!</v>
      </c>
      <c r="T251" s="29" t="s">
        <v>85</v>
      </c>
      <c r="U251" t="e">
        <f t="shared" si="152"/>
        <v>#DIV/0!</v>
      </c>
    </row>
    <row r="252" spans="1:21">
      <c r="A252" s="6">
        <v>0.99</v>
      </c>
      <c r="B252" s="6">
        <v>0.04</v>
      </c>
      <c r="C252" s="3">
        <f t="shared" si="141"/>
        <v>0</v>
      </c>
      <c r="D252" s="3" t="e">
        <f t="shared" si="150"/>
        <v>#DIV/0!</v>
      </c>
      <c r="E252" t="e">
        <f t="shared" si="142"/>
        <v>#DIV/0!</v>
      </c>
      <c r="F252" t="e">
        <f t="shared" si="143"/>
        <v>#DIV/0!</v>
      </c>
      <c r="G252" t="e">
        <f t="shared" si="144"/>
        <v>#DIV/0!</v>
      </c>
      <c r="H252" t="e">
        <f t="shared" si="145"/>
        <v>#DIV/0!</v>
      </c>
      <c r="I252" t="e">
        <f t="shared" si="146"/>
        <v>#DIV/0!</v>
      </c>
      <c r="J252" t="e">
        <f t="shared" si="147"/>
        <v>#DIV/0!</v>
      </c>
      <c r="K252" s="21" t="e">
        <f>IF(E252&gt;0,(IF((J252*($C$7/$F$6)*(E252^2)/19.62)&gt;'User Input Page'!$C$7,'User Input Page'!$C$7,(J252*($C$7/$F$6)*(E252^2)/19.62))), 0)</f>
        <v>#DIV/0!</v>
      </c>
      <c r="L252" s="21" t="e">
        <f t="shared" si="148"/>
        <v>#DIV/0!</v>
      </c>
      <c r="M252" s="21" t="e">
        <f t="shared" si="149"/>
        <v>#DIV/0!</v>
      </c>
      <c r="Q252" t="e">
        <f>IF(D252&gt;'User Input Page'!$C$43,IF(K252&lt;'User Input Page'!$C$7,"YES ----&gt;Generating","NO----&gt;choked"),"NO ----&gt; insufficient flow")</f>
        <v>#DIV/0!</v>
      </c>
      <c r="R252" s="38" t="e">
        <f>IF(D252&gt;'User Input Page'!$C$43,IF(L252&gt;'User Input Page'!$C$36,'User Input Page'!$C$36,L252),0)</f>
        <v>#DIV/0!</v>
      </c>
      <c r="S252" s="38" t="e">
        <f t="shared" si="151"/>
        <v>#DIV/0!</v>
      </c>
      <c r="T252" s="29" t="s">
        <v>85</v>
      </c>
      <c r="U252" t="e">
        <f t="shared" si="152"/>
        <v>#DIV/0!</v>
      </c>
    </row>
    <row r="253" spans="1:21">
      <c r="A253" s="6">
        <v>1</v>
      </c>
      <c r="B253" s="6">
        <v>0.01</v>
      </c>
      <c r="C253" s="3">
        <f t="shared" si="141"/>
        <v>0</v>
      </c>
      <c r="D253" s="3" t="e">
        <f t="shared" si="150"/>
        <v>#DIV/0!</v>
      </c>
      <c r="E253" t="e">
        <f t="shared" si="142"/>
        <v>#DIV/0!</v>
      </c>
      <c r="F253" t="e">
        <f t="shared" si="143"/>
        <v>#DIV/0!</v>
      </c>
      <c r="G253" t="e">
        <f t="shared" si="144"/>
        <v>#DIV/0!</v>
      </c>
      <c r="H253" t="e">
        <f t="shared" si="145"/>
        <v>#DIV/0!</v>
      </c>
      <c r="I253" t="e">
        <f t="shared" si="146"/>
        <v>#DIV/0!</v>
      </c>
      <c r="J253" t="e">
        <f t="shared" si="147"/>
        <v>#DIV/0!</v>
      </c>
      <c r="K253" s="21" t="e">
        <f>IF(E253&gt;0,(IF((J253*($C$7/$F$6)*(E253^2)/19.62)&gt;'User Input Page'!$C$7,'User Input Page'!$C$7,(J253*($C$7/$F$6)*(E253^2)/19.62))), 0)</f>
        <v>#DIV/0!</v>
      </c>
      <c r="L253" s="21" t="e">
        <f t="shared" si="148"/>
        <v>#DIV/0!</v>
      </c>
      <c r="M253" s="21" t="e">
        <f t="shared" si="149"/>
        <v>#DIV/0!</v>
      </c>
      <c r="Q253" t="e">
        <f>IF(D253&gt;'User Input Page'!$C$43,IF(K253&lt;'User Input Page'!$C$7,"YES ----&gt;Generating","NO----&gt;choked"),"NO ----&gt; insufficient flow")</f>
        <v>#DIV/0!</v>
      </c>
      <c r="R253" s="38" t="e">
        <f>IF(D253&gt;'User Input Page'!$C$43,IF(L253&gt;'User Input Page'!$C$36,'User Input Page'!$C$36,L253),0)</f>
        <v>#DIV/0!</v>
      </c>
      <c r="S253" s="38" t="e">
        <f t="shared" si="151"/>
        <v>#DIV/0!</v>
      </c>
      <c r="T253" s="29" t="s">
        <v>85</v>
      </c>
      <c r="U253" t="e">
        <f t="shared" si="152"/>
        <v>#DIV/0!</v>
      </c>
    </row>
    <row r="254" spans="1:21">
      <c r="A254" s="1"/>
      <c r="B254" s="5"/>
      <c r="E254" s="20"/>
      <c r="F254" s="20"/>
      <c r="I254" s="20"/>
      <c r="J254" s="20"/>
      <c r="K254" t="s">
        <v>61</v>
      </c>
      <c r="L254" s="21" t="e">
        <f>AVERAGE(L241:L253)</f>
        <v>#DIV/0!</v>
      </c>
      <c r="M254" s="21" t="e">
        <f>SUM(M241:M253)</f>
        <v>#DIV/0!</v>
      </c>
      <c r="S254" s="38" t="e">
        <f>SUM(S241:S253)</f>
        <v>#DIV/0!</v>
      </c>
      <c r="T254" s="37" t="e">
        <f>'User Input Page'!$G$44*S254</f>
        <v>#DIV/0!</v>
      </c>
      <c r="U254" t="e">
        <f>SUM(U241:U253)</f>
        <v>#DIV/0!</v>
      </c>
    </row>
    <row r="257" spans="2:21">
      <c r="B257" s="1"/>
      <c r="C257" s="1" t="s">
        <v>26</v>
      </c>
      <c r="D257" s="1" t="s">
        <v>11</v>
      </c>
      <c r="E257" s="1" t="s">
        <v>27</v>
      </c>
      <c r="F257" s="1"/>
      <c r="S257" t="s">
        <v>85</v>
      </c>
    </row>
    <row r="258" spans="2:21">
      <c r="B258" s="1" t="s">
        <v>12</v>
      </c>
      <c r="C258" s="5" t="e">
        <f>M67</f>
        <v>#DIV/0!</v>
      </c>
      <c r="D258" s="1">
        <v>31</v>
      </c>
      <c r="E258" s="1" t="e">
        <f>D258*24*C258</f>
        <v>#DIV/0!</v>
      </c>
      <c r="F258" s="1"/>
      <c r="R258" t="s">
        <v>28</v>
      </c>
      <c r="S258" s="39" t="e">
        <f>SUM(S254,S237,S220,S203,S186,S169,S152,S135,S118,S101,S84,S67)</f>
        <v>#DIV/0!</v>
      </c>
      <c r="T258" s="35" t="e">
        <f>SUM(T254,T237,T220,T203,T186,T169,T152,T135,T118,T101,T84,T67)</f>
        <v>#DIV/0!</v>
      </c>
      <c r="U258" s="35"/>
    </row>
    <row r="259" spans="2:21">
      <c r="B259" s="1" t="s">
        <v>13</v>
      </c>
      <c r="C259" s="5" t="e">
        <f>M84</f>
        <v>#DIV/0!</v>
      </c>
      <c r="D259" s="1">
        <v>28</v>
      </c>
      <c r="E259" s="1" t="e">
        <f t="shared" ref="E259:E269" si="153">D259*24*C259</f>
        <v>#DIV/0!</v>
      </c>
      <c r="F259" s="1"/>
      <c r="R259" t="s">
        <v>91</v>
      </c>
      <c r="S259" t="e">
        <f>S258/(365*24)</f>
        <v>#DIV/0!</v>
      </c>
    </row>
    <row r="260" spans="2:21">
      <c r="B260" s="1" t="s">
        <v>14</v>
      </c>
      <c r="C260" s="5" t="e">
        <f>M101</f>
        <v>#DIV/0!</v>
      </c>
      <c r="D260" s="1">
        <v>31</v>
      </c>
      <c r="E260" s="1" t="e">
        <f t="shared" si="153"/>
        <v>#DIV/0!</v>
      </c>
      <c r="F260" s="1"/>
    </row>
    <row r="261" spans="2:21">
      <c r="B261" s="1" t="s">
        <v>15</v>
      </c>
      <c r="C261" s="5" t="e">
        <f>M118</f>
        <v>#DIV/0!</v>
      </c>
      <c r="D261" s="1">
        <v>30</v>
      </c>
      <c r="E261" s="1" t="e">
        <f t="shared" si="153"/>
        <v>#DIV/0!</v>
      </c>
      <c r="F261" s="1"/>
      <c r="S261" s="1" t="s">
        <v>26</v>
      </c>
      <c r="T261" s="1" t="s">
        <v>11</v>
      </c>
      <c r="U261" s="1" t="s">
        <v>27</v>
      </c>
    </row>
    <row r="262" spans="2:21">
      <c r="B262" s="1" t="s">
        <v>0</v>
      </c>
      <c r="C262" s="5" t="e">
        <f>M135</f>
        <v>#DIV/0!</v>
      </c>
      <c r="D262" s="1">
        <v>31</v>
      </c>
      <c r="E262" s="1" t="e">
        <f t="shared" si="153"/>
        <v>#DIV/0!</v>
      </c>
      <c r="F262" s="1"/>
      <c r="R262" s="1" t="s">
        <v>12</v>
      </c>
      <c r="S262" s="5" t="e">
        <f>U67</f>
        <v>#DIV/0!</v>
      </c>
      <c r="T262" s="1">
        <v>31</v>
      </c>
      <c r="U262" t="e">
        <f>S262*T262*24</f>
        <v>#DIV/0!</v>
      </c>
    </row>
    <row r="263" spans="2:21">
      <c r="B263" s="1" t="s">
        <v>16</v>
      </c>
      <c r="C263" s="5" t="e">
        <f>M152</f>
        <v>#DIV/0!</v>
      </c>
      <c r="D263" s="1">
        <v>30</v>
      </c>
      <c r="E263" s="1" t="e">
        <f t="shared" si="153"/>
        <v>#DIV/0!</v>
      </c>
      <c r="F263" s="1"/>
      <c r="R263" s="1" t="s">
        <v>13</v>
      </c>
      <c r="S263" s="5" t="e">
        <f>U84</f>
        <v>#DIV/0!</v>
      </c>
      <c r="T263" s="1">
        <v>28</v>
      </c>
      <c r="U263" t="e">
        <f t="shared" ref="U263:U273" si="154">S263*T263*24</f>
        <v>#DIV/0!</v>
      </c>
    </row>
    <row r="264" spans="2:21">
      <c r="B264" s="1" t="s">
        <v>17</v>
      </c>
      <c r="C264" s="5" t="e">
        <f>M169</f>
        <v>#DIV/0!</v>
      </c>
      <c r="D264" s="1">
        <v>20</v>
      </c>
      <c r="E264" s="1" t="e">
        <f t="shared" si="153"/>
        <v>#DIV/0!</v>
      </c>
      <c r="F264" s="1"/>
      <c r="R264" s="1" t="s">
        <v>14</v>
      </c>
      <c r="S264" s="5" t="e">
        <f>U101</f>
        <v>#DIV/0!</v>
      </c>
      <c r="T264" s="1">
        <v>31</v>
      </c>
      <c r="U264" t="e">
        <f t="shared" si="154"/>
        <v>#DIV/0!</v>
      </c>
    </row>
    <row r="265" spans="2:21">
      <c r="B265" s="1" t="s">
        <v>18</v>
      </c>
      <c r="C265" s="5" t="e">
        <f>M186</f>
        <v>#DIV/0!</v>
      </c>
      <c r="D265" s="1">
        <v>20</v>
      </c>
      <c r="E265" s="1" t="e">
        <f t="shared" si="153"/>
        <v>#DIV/0!</v>
      </c>
      <c r="F265" s="1"/>
      <c r="R265" s="1" t="s">
        <v>15</v>
      </c>
      <c r="S265" s="5" t="e">
        <f>U118</f>
        <v>#DIV/0!</v>
      </c>
      <c r="T265" s="1">
        <v>30</v>
      </c>
      <c r="U265" t="e">
        <f t="shared" si="154"/>
        <v>#DIV/0!</v>
      </c>
    </row>
    <row r="266" spans="2:21">
      <c r="B266" s="1" t="s">
        <v>19</v>
      </c>
      <c r="C266" s="5" t="e">
        <f>M203</f>
        <v>#DIV/0!</v>
      </c>
      <c r="D266" s="1">
        <v>30</v>
      </c>
      <c r="E266" s="1" t="e">
        <f t="shared" si="153"/>
        <v>#DIV/0!</v>
      </c>
      <c r="F266" s="1"/>
      <c r="R266" s="1" t="s">
        <v>0</v>
      </c>
      <c r="S266" s="5" t="e">
        <f>U135</f>
        <v>#DIV/0!</v>
      </c>
      <c r="T266" s="1">
        <v>31</v>
      </c>
      <c r="U266" t="e">
        <f t="shared" si="154"/>
        <v>#DIV/0!</v>
      </c>
    </row>
    <row r="267" spans="2:21">
      <c r="B267" s="1" t="s">
        <v>20</v>
      </c>
      <c r="C267" s="5" t="e">
        <f>M220</f>
        <v>#DIV/0!</v>
      </c>
      <c r="D267" s="1">
        <v>31</v>
      </c>
      <c r="E267" s="1" t="e">
        <f t="shared" si="153"/>
        <v>#DIV/0!</v>
      </c>
      <c r="F267" s="1"/>
      <c r="R267" s="1" t="s">
        <v>16</v>
      </c>
      <c r="S267" s="5" t="e">
        <f>U152</f>
        <v>#DIV/0!</v>
      </c>
      <c r="T267" s="1">
        <v>30</v>
      </c>
      <c r="U267" t="e">
        <f t="shared" si="154"/>
        <v>#DIV/0!</v>
      </c>
    </row>
    <row r="268" spans="2:21">
      <c r="B268" s="1" t="s">
        <v>21</v>
      </c>
      <c r="C268" s="5" t="e">
        <f>M237</f>
        <v>#DIV/0!</v>
      </c>
      <c r="D268" s="1">
        <v>30</v>
      </c>
      <c r="E268" s="1" t="e">
        <f t="shared" si="153"/>
        <v>#DIV/0!</v>
      </c>
      <c r="F268" s="1"/>
      <c r="R268" s="1" t="s">
        <v>17</v>
      </c>
      <c r="S268" s="5" t="e">
        <f>U169</f>
        <v>#DIV/0!</v>
      </c>
      <c r="T268" s="1">
        <v>20</v>
      </c>
      <c r="U268" t="e">
        <f t="shared" si="154"/>
        <v>#DIV/0!</v>
      </c>
    </row>
    <row r="269" spans="2:21">
      <c r="B269" s="1" t="s">
        <v>22</v>
      </c>
      <c r="C269" s="5" t="e">
        <f>M254</f>
        <v>#DIV/0!</v>
      </c>
      <c r="D269" s="1">
        <v>31</v>
      </c>
      <c r="E269" s="1" t="e">
        <f t="shared" si="153"/>
        <v>#DIV/0!</v>
      </c>
      <c r="F269" s="1"/>
      <c r="R269" s="1" t="s">
        <v>18</v>
      </c>
      <c r="S269" s="5" t="e">
        <f>U186</f>
        <v>#DIV/0!</v>
      </c>
      <c r="T269" s="1">
        <v>20</v>
      </c>
      <c r="U269" t="e">
        <f t="shared" si="154"/>
        <v>#DIV/0!</v>
      </c>
    </row>
    <row r="270" spans="2:21">
      <c r="B270" s="1"/>
      <c r="C270" s="1"/>
      <c r="D270" s="1" t="s">
        <v>28</v>
      </c>
      <c r="E270" s="1" t="e">
        <f>SUM(E258:E269)</f>
        <v>#DIV/0!</v>
      </c>
      <c r="F270" s="1"/>
      <c r="R270" s="1" t="s">
        <v>19</v>
      </c>
      <c r="S270" s="5" t="e">
        <f>U203</f>
        <v>#DIV/0!</v>
      </c>
      <c r="T270" s="1">
        <v>30</v>
      </c>
      <c r="U270" t="e">
        <f t="shared" si="154"/>
        <v>#DIV/0!</v>
      </c>
    </row>
    <row r="271" spans="2:21">
      <c r="B271" s="1"/>
      <c r="C271" s="1"/>
      <c r="D271" s="1" t="s">
        <v>29</v>
      </c>
      <c r="E271" s="1" t="e">
        <f>E270-(E270*0.02)</f>
        <v>#DIV/0!</v>
      </c>
      <c r="F271" s="1"/>
      <c r="R271" s="1" t="s">
        <v>20</v>
      </c>
      <c r="S271" s="5" t="e">
        <f>U220</f>
        <v>#DIV/0!</v>
      </c>
      <c r="T271" s="1">
        <v>31</v>
      </c>
      <c r="U271" t="e">
        <f t="shared" si="154"/>
        <v>#DIV/0!</v>
      </c>
    </row>
    <row r="272" spans="2:21">
      <c r="B272" s="1"/>
      <c r="C272" s="1"/>
      <c r="D272" s="1" t="s">
        <v>30</v>
      </c>
      <c r="E272" s="1" t="e">
        <f>E271/(365*24)</f>
        <v>#DIV/0!</v>
      </c>
      <c r="F272" s="1" t="s">
        <v>10</v>
      </c>
      <c r="R272" s="1" t="s">
        <v>21</v>
      </c>
      <c r="S272" s="5" t="e">
        <f>U237</f>
        <v>#DIV/0!</v>
      </c>
      <c r="T272" s="1">
        <v>30</v>
      </c>
      <c r="U272" t="e">
        <f t="shared" si="154"/>
        <v>#DIV/0!</v>
      </c>
    </row>
    <row r="273" spans="18:21">
      <c r="R273" s="1" t="s">
        <v>22</v>
      </c>
      <c r="S273" s="5" t="e">
        <f>U254</f>
        <v>#DIV/0!</v>
      </c>
      <c r="T273" s="1">
        <v>31</v>
      </c>
      <c r="U273" t="e">
        <f t="shared" si="154"/>
        <v>#DIV/0!</v>
      </c>
    </row>
    <row r="274" spans="18:21">
      <c r="T274" s="1" t="s">
        <v>28</v>
      </c>
      <c r="U274" s="1" t="e">
        <f>SUM(U262:U273)</f>
        <v>#DIV/0!</v>
      </c>
    </row>
    <row r="275" spans="18:21">
      <c r="T275" s="1" t="s">
        <v>29</v>
      </c>
      <c r="U275" s="1" t="e">
        <f>U274-(U274*0.02)</f>
        <v>#DIV/0!</v>
      </c>
    </row>
    <row r="276" spans="18:21">
      <c r="T276" s="1" t="s">
        <v>30</v>
      </c>
      <c r="U276" s="1" t="e">
        <f>U274/(365*24)</f>
        <v>#DIV/0!</v>
      </c>
    </row>
    <row r="290" spans="1:13">
      <c r="A290" s="6"/>
      <c r="B290" s="4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3">
      <c r="A291" s="6"/>
      <c r="B291" s="6"/>
      <c r="C291" s="6"/>
      <c r="D291" s="6"/>
    </row>
    <row r="292" spans="1:13">
      <c r="A292" s="6"/>
      <c r="B292" s="6"/>
      <c r="C292" s="20"/>
      <c r="D292" s="3"/>
      <c r="K292" s="21"/>
      <c r="L292" s="21"/>
      <c r="M292" s="21"/>
    </row>
    <row r="293" spans="1:13">
      <c r="A293" s="6"/>
      <c r="B293" s="6"/>
      <c r="C293" s="20"/>
      <c r="D293" s="3"/>
      <c r="K293" s="21"/>
      <c r="L293" s="21"/>
      <c r="M293" s="21"/>
    </row>
    <row r="294" spans="1:13">
      <c r="A294" s="6"/>
      <c r="B294" s="6"/>
      <c r="C294" s="20"/>
      <c r="D294" s="3"/>
      <c r="K294" s="21"/>
      <c r="L294" s="21"/>
      <c r="M294" s="21"/>
    </row>
    <row r="295" spans="1:13">
      <c r="A295" s="6"/>
      <c r="B295" s="6"/>
      <c r="C295" s="20"/>
      <c r="D295" s="3"/>
      <c r="K295" s="21"/>
      <c r="L295" s="21"/>
      <c r="M295" s="21"/>
    </row>
    <row r="296" spans="1:13">
      <c r="A296" s="6"/>
      <c r="B296" s="6"/>
      <c r="C296" s="20"/>
      <c r="D296" s="3"/>
      <c r="K296" s="21"/>
      <c r="L296" s="21"/>
      <c r="M296" s="21"/>
    </row>
    <row r="297" spans="1:13">
      <c r="A297" s="6"/>
      <c r="B297" s="6"/>
      <c r="C297" s="20"/>
      <c r="D297" s="3"/>
      <c r="K297" s="21"/>
      <c r="L297" s="21"/>
      <c r="M297" s="21"/>
    </row>
    <row r="298" spans="1:13">
      <c r="A298" s="6"/>
      <c r="B298" s="6"/>
      <c r="C298" s="20"/>
      <c r="D298" s="3"/>
      <c r="K298" s="21"/>
      <c r="L298" s="21"/>
      <c r="M298" s="21"/>
    </row>
    <row r="299" spans="1:13">
      <c r="A299" s="6"/>
      <c r="B299" s="6"/>
      <c r="C299" s="20"/>
      <c r="D299" s="3"/>
      <c r="K299" s="21"/>
      <c r="L299" s="21"/>
      <c r="M299" s="21"/>
    </row>
    <row r="300" spans="1:13">
      <c r="A300" s="6"/>
      <c r="B300" s="6"/>
      <c r="C300" s="20"/>
      <c r="D300" s="3"/>
      <c r="K300" s="21"/>
      <c r="L300" s="21"/>
      <c r="M300" s="21"/>
    </row>
    <row r="301" spans="1:13">
      <c r="A301" s="6"/>
      <c r="B301" s="6"/>
      <c r="C301" s="20"/>
      <c r="D301" s="3"/>
      <c r="K301" s="21"/>
      <c r="L301" s="21"/>
      <c r="M301" s="21"/>
    </row>
    <row r="302" spans="1:13">
      <c r="A302" s="6"/>
      <c r="B302" s="6"/>
      <c r="C302" s="20"/>
      <c r="D302" s="3"/>
      <c r="K302" s="21"/>
      <c r="L302" s="21"/>
      <c r="M302" s="21"/>
    </row>
    <row r="303" spans="1:13">
      <c r="A303" s="6"/>
      <c r="B303" s="6"/>
      <c r="C303" s="20"/>
      <c r="D303" s="3"/>
      <c r="K303" s="21"/>
      <c r="L303" s="21"/>
      <c r="M303" s="21"/>
    </row>
    <row r="304" spans="1:13">
      <c r="A304" s="6"/>
      <c r="B304" s="6"/>
      <c r="C304" s="3"/>
      <c r="D304" s="3"/>
      <c r="K304" s="21"/>
      <c r="L304" s="21"/>
      <c r="M304" s="21"/>
    </row>
    <row r="305" spans="1:13">
      <c r="A305" s="1"/>
      <c r="B305" s="5"/>
      <c r="E305" s="20"/>
      <c r="F305" s="20"/>
      <c r="I305" s="20"/>
      <c r="J305" s="20"/>
      <c r="L305" s="21"/>
      <c r="M305" s="21"/>
    </row>
  </sheetData>
  <sheetProtection password="C69A" sheet="1"/>
  <mergeCells count="12">
    <mergeCell ref="C222:L222"/>
    <mergeCell ref="C239:L239"/>
    <mergeCell ref="C120:L120"/>
    <mergeCell ref="C137:L137"/>
    <mergeCell ref="C154:L154"/>
    <mergeCell ref="C171:L171"/>
    <mergeCell ref="C52:L52"/>
    <mergeCell ref="C69:L69"/>
    <mergeCell ref="C86:L86"/>
    <mergeCell ref="C103:L103"/>
    <mergeCell ref="C188:L188"/>
    <mergeCell ref="C205:L205"/>
  </mergeCells>
  <phoneticPr fontId="1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30420E7E4C442BD2DDCD9D30E28BB" ma:contentTypeVersion="0" ma:contentTypeDescription="Create a new document." ma:contentTypeScope="" ma:versionID="cbf7ea272d121918c65afba04c0e223f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AFD0311-E97D-4119-BA63-BC788950CE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977924-E9D9-45D5-ADFF-D909F01D7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309CCEC-61D5-4B98-B519-F629861B2BA4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User Input Page</vt:lpstr>
      <vt:lpstr>Diameter1</vt:lpstr>
      <vt:lpstr>Diameter2</vt:lpstr>
      <vt:lpstr>Diameter3</vt:lpstr>
      <vt:lpstr>Diameter4</vt:lpstr>
      <vt:lpstr>Diameter5</vt:lpstr>
      <vt:lpstr>Diameter6</vt:lpstr>
      <vt:lpstr>Diameter7</vt:lpstr>
      <vt:lpstr>Diameter8</vt:lpstr>
      <vt:lpstr>Diameter9</vt:lpstr>
      <vt:lpstr>Diameter10</vt:lpstr>
      <vt:lpstr>Costs</vt:lpstr>
      <vt:lpstr>Transmission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 McManus</dc:creator>
  <cp:lastModifiedBy>Laird</cp:lastModifiedBy>
  <cp:lastPrinted>2010-04-26T14:29:49Z</cp:lastPrinted>
  <dcterms:created xsi:type="dcterms:W3CDTF">2010-03-10T15:55:36Z</dcterms:created>
  <dcterms:modified xsi:type="dcterms:W3CDTF">2010-04-28T14:26:32Z</dcterms:modified>
</cp:coreProperties>
</file>